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mritaku\Desktop\Acadgild\"/>
    </mc:Choice>
  </mc:AlternateContent>
  <bookViews>
    <workbookView xWindow="0" yWindow="0" windowWidth="6760" windowHeight="3320" activeTab="4"/>
  </bookViews>
  <sheets>
    <sheet name="Data" sheetId="2" r:id="rId1"/>
    <sheet name="Calculation" sheetId="6" r:id="rId2"/>
    <sheet name="Dashboard" sheetId="7" r:id="rId3"/>
    <sheet name="Calculation _Self" sheetId="8" r:id="rId4"/>
    <sheet name="Dashboard_Self" sheetId="9" r:id="rId5"/>
  </sheets>
  <definedNames>
    <definedName name="_xlnm._FilterDatabase" localSheetId="0" hidden="1">Data!$A$1:$I$1773</definedName>
  </definedNames>
  <calcPr calcId="171027"/>
</workbook>
</file>

<file path=xl/calcChain.xml><?xml version="1.0" encoding="utf-8"?>
<calcChain xmlns="http://schemas.openxmlformats.org/spreadsheetml/2006/main">
  <c r="B6" i="8" l="1"/>
  <c r="C59" i="8"/>
  <c r="B59" i="8"/>
  <c r="D59" i="8" s="1"/>
  <c r="F59" i="8" s="1"/>
  <c r="C58" i="8"/>
  <c r="B58" i="8"/>
  <c r="D58" i="8" s="1"/>
  <c r="F58" i="8" s="1"/>
  <c r="C57" i="8"/>
  <c r="B57" i="8"/>
  <c r="D57" i="8" s="1"/>
  <c r="F57" i="8" s="1"/>
  <c r="C56" i="8"/>
  <c r="B56" i="8"/>
  <c r="D56" i="8" s="1"/>
  <c r="F56" i="8" s="1"/>
  <c r="C55" i="8"/>
  <c r="B55" i="8"/>
  <c r="D55" i="8" s="1"/>
  <c r="F55" i="8" s="1"/>
  <c r="F23" i="8"/>
  <c r="C23" i="8"/>
  <c r="D23" i="8" s="1"/>
  <c r="B23" i="8"/>
  <c r="E23" i="8" s="1"/>
  <c r="H23" i="8" s="1"/>
  <c r="I23" i="8" s="1"/>
  <c r="F22" i="8"/>
  <c r="E22" i="8"/>
  <c r="H22" i="8" s="1"/>
  <c r="I22" i="8" s="1"/>
  <c r="D22" i="8"/>
  <c r="C22" i="8"/>
  <c r="B22" i="8"/>
  <c r="F21" i="8"/>
  <c r="C21" i="8"/>
  <c r="D21" i="8" s="1"/>
  <c r="B21" i="8"/>
  <c r="E21" i="8" s="1"/>
  <c r="H21" i="8" s="1"/>
  <c r="I21" i="8" s="1"/>
  <c r="F20" i="8"/>
  <c r="E20" i="8"/>
  <c r="H20" i="8" s="1"/>
  <c r="I20" i="8" s="1"/>
  <c r="D20" i="8"/>
  <c r="C20" i="8"/>
  <c r="B20" i="8"/>
  <c r="F19" i="8"/>
  <c r="C19" i="8"/>
  <c r="D19" i="8" s="1"/>
  <c r="B19" i="8"/>
  <c r="E19" i="8" s="1"/>
  <c r="H19" i="8" s="1"/>
  <c r="I19" i="8" s="1"/>
  <c r="F18" i="8"/>
  <c r="E18" i="8"/>
  <c r="H18" i="8" s="1"/>
  <c r="I18" i="8" s="1"/>
  <c r="D18" i="8"/>
  <c r="C18" i="8"/>
  <c r="B18" i="8"/>
  <c r="F17" i="8"/>
  <c r="C17" i="8"/>
  <c r="D17" i="8" s="1"/>
  <c r="B17" i="8"/>
  <c r="E17" i="8" s="1"/>
  <c r="H17" i="8" s="1"/>
  <c r="I17" i="8" s="1"/>
  <c r="F16" i="8"/>
  <c r="E16" i="8"/>
  <c r="H16" i="8" s="1"/>
  <c r="I16" i="8" s="1"/>
  <c r="D16" i="8"/>
  <c r="C16" i="8"/>
  <c r="B16" i="8"/>
  <c r="B12" i="8"/>
  <c r="B11" i="8"/>
  <c r="B10" i="8"/>
  <c r="B7" i="8"/>
  <c r="B5" i="8"/>
  <c r="B9" i="8" s="1"/>
  <c r="B26" i="8" s="1"/>
  <c r="B28" i="8" s="1"/>
  <c r="B4" i="8"/>
  <c r="E2" i="8"/>
  <c r="D2" i="8"/>
  <c r="J23" i="8" l="1"/>
  <c r="K23" i="8" s="1"/>
  <c r="L23" i="8" s="1"/>
  <c r="J21" i="8"/>
  <c r="K21" i="8" s="1"/>
  <c r="L21" i="8" s="1"/>
  <c r="J19" i="8"/>
  <c r="K19" i="8" s="1"/>
  <c r="L19" i="8" s="1"/>
  <c r="J17" i="8"/>
  <c r="K17" i="8" s="1"/>
  <c r="L17" i="8" s="1"/>
  <c r="J20" i="8"/>
  <c r="K20" i="8" s="1"/>
  <c r="L20" i="8" s="1"/>
  <c r="J22" i="8"/>
  <c r="K22" i="8" s="1"/>
  <c r="L22" i="8" s="1"/>
  <c r="J16" i="8"/>
  <c r="K16" i="8" s="1"/>
  <c r="L16" i="8" s="1"/>
  <c r="J18" i="8"/>
  <c r="K18" i="8" s="1"/>
  <c r="L18" i="8" s="1"/>
  <c r="B8" i="8"/>
  <c r="D2" i="6"/>
  <c r="P20" i="8" l="1"/>
  <c r="N20" i="8"/>
  <c r="O20" i="8"/>
  <c r="A37" i="8"/>
  <c r="M20" i="8"/>
  <c r="P18" i="8"/>
  <c r="O18" i="8"/>
  <c r="M18" i="8"/>
  <c r="N18" i="8"/>
  <c r="A35" i="8"/>
  <c r="N17" i="8"/>
  <c r="P17" i="8"/>
  <c r="M17" i="8"/>
  <c r="O17" i="8"/>
  <c r="A34" i="8"/>
  <c r="P16" i="8"/>
  <c r="M16" i="8"/>
  <c r="O16" i="8"/>
  <c r="N16" i="8"/>
  <c r="A33" i="8"/>
  <c r="N19" i="8"/>
  <c r="O19" i="8"/>
  <c r="M19" i="8"/>
  <c r="P19" i="8"/>
  <c r="A36" i="8"/>
  <c r="P22" i="8"/>
  <c r="O22" i="8"/>
  <c r="N22" i="8"/>
  <c r="A39" i="8"/>
  <c r="M22" i="8"/>
  <c r="N21" i="8"/>
  <c r="O21" i="8"/>
  <c r="M21" i="8"/>
  <c r="P21" i="8"/>
  <c r="A38" i="8"/>
  <c r="N23" i="8"/>
  <c r="M23" i="8"/>
  <c r="P23" i="8"/>
  <c r="A40" i="8"/>
  <c r="O23" i="8"/>
  <c r="E2" i="6"/>
  <c r="A44" i="8" l="1"/>
  <c r="E33" i="8"/>
  <c r="B33" i="8"/>
  <c r="F33" i="8"/>
  <c r="G33" i="8"/>
  <c r="D33" i="8"/>
  <c r="C33" i="8"/>
  <c r="H33" i="8"/>
  <c r="A48" i="8"/>
  <c r="E37" i="8"/>
  <c r="C37" i="8"/>
  <c r="F37" i="8"/>
  <c r="G37" i="8"/>
  <c r="D37" i="8"/>
  <c r="B37" i="8"/>
  <c r="H37" i="8"/>
  <c r="A45" i="8"/>
  <c r="E34" i="8"/>
  <c r="H34" i="8"/>
  <c r="F34" i="8"/>
  <c r="G34" i="8"/>
  <c r="D34" i="8"/>
  <c r="B34" i="8"/>
  <c r="C34" i="8"/>
  <c r="A46" i="8"/>
  <c r="E35" i="8"/>
  <c r="B35" i="8"/>
  <c r="F35" i="8"/>
  <c r="G35" i="8"/>
  <c r="D35" i="8"/>
  <c r="H35" i="8"/>
  <c r="C35" i="8"/>
  <c r="A51" i="8"/>
  <c r="E40" i="8"/>
  <c r="H40" i="8"/>
  <c r="F40" i="8"/>
  <c r="G40" i="8"/>
  <c r="D40" i="8"/>
  <c r="B40" i="8"/>
  <c r="C40" i="8"/>
  <c r="A49" i="8"/>
  <c r="E38" i="8"/>
  <c r="H38" i="8"/>
  <c r="F38" i="8"/>
  <c r="G38" i="8"/>
  <c r="D38" i="8"/>
  <c r="B38" i="8"/>
  <c r="C38" i="8"/>
  <c r="A50" i="8"/>
  <c r="E39" i="8"/>
  <c r="B39" i="8"/>
  <c r="F39" i="8"/>
  <c r="G39" i="8"/>
  <c r="D39" i="8"/>
  <c r="C39" i="8"/>
  <c r="H39" i="8"/>
  <c r="A47" i="8"/>
  <c r="E36" i="8"/>
  <c r="F36" i="8"/>
  <c r="G36" i="8"/>
  <c r="D36" i="8"/>
  <c r="B36" i="8"/>
  <c r="C36" i="8"/>
  <c r="H36" i="8"/>
  <c r="J5" i="2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F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G37" i="6" l="1"/>
  <c r="H37" i="6"/>
  <c r="B37" i="6"/>
  <c r="N17" i="6"/>
  <c r="P17" i="6"/>
  <c r="M17" i="6"/>
  <c r="O17" i="6"/>
  <c r="O23" i="6"/>
  <c r="P20" i="6"/>
  <c r="A48" i="6"/>
  <c r="O20" i="6"/>
  <c r="N20" i="6"/>
  <c r="M20" i="6"/>
  <c r="O16" i="6"/>
  <c r="M16" i="6"/>
  <c r="P16" i="6"/>
  <c r="P23" i="6"/>
  <c r="N23" i="6"/>
  <c r="N16" i="6"/>
  <c r="M23" i="6"/>
  <c r="B33" i="6"/>
  <c r="A44" i="6"/>
  <c r="F33" i="6"/>
  <c r="C33" i="6"/>
  <c r="E33" i="6"/>
  <c r="G33" i="6"/>
  <c r="D33" i="6"/>
  <c r="D37" i="6"/>
  <c r="C37" i="6"/>
  <c r="E37" i="6"/>
  <c r="P19" i="6"/>
  <c r="M19" i="6"/>
  <c r="N19" i="6"/>
  <c r="O19" i="6"/>
  <c r="A35" i="6"/>
  <c r="H35" i="6" s="1"/>
  <c r="M18" i="6"/>
  <c r="P18" i="6"/>
  <c r="N18" i="6"/>
  <c r="O18" i="6"/>
  <c r="A47" i="6"/>
  <c r="G36" i="6"/>
  <c r="B36" i="6"/>
  <c r="D36" i="6"/>
  <c r="F36" i="6"/>
  <c r="E36" i="6"/>
  <c r="C36" i="6"/>
  <c r="A39" i="6"/>
  <c r="H39" i="6" s="1"/>
  <c r="N22" i="6"/>
  <c r="O22" i="6"/>
  <c r="P22" i="6"/>
  <c r="M22" i="6"/>
  <c r="A38" i="6"/>
  <c r="H38" i="6" s="1"/>
  <c r="P21" i="6"/>
  <c r="N21" i="6"/>
  <c r="O21" i="6"/>
  <c r="M21" i="6"/>
  <c r="A51" i="6"/>
  <c r="D40" i="6"/>
  <c r="B40" i="6"/>
  <c r="C40" i="6"/>
  <c r="F40" i="6"/>
  <c r="E40" i="6"/>
  <c r="G40" i="6"/>
  <c r="A45" i="6"/>
  <c r="F34" i="6"/>
  <c r="D34" i="6"/>
  <c r="C34" i="6"/>
  <c r="G34" i="6"/>
  <c r="E34" i="6"/>
  <c r="B34" i="6"/>
  <c r="F35" i="6" l="1"/>
  <c r="E35" i="6"/>
  <c r="B35" i="6"/>
  <c r="D35" i="6"/>
  <c r="G35" i="6"/>
  <c r="C35" i="6"/>
  <c r="A46" i="6"/>
  <c r="D38" i="6"/>
  <c r="C38" i="6"/>
  <c r="E38" i="6"/>
  <c r="G38" i="6"/>
  <c r="B38" i="6"/>
  <c r="A49" i="6"/>
  <c r="F38" i="6"/>
  <c r="A50" i="6"/>
  <c r="C39" i="6"/>
  <c r="B39" i="6"/>
  <c r="G39" i="6"/>
  <c r="D39" i="6"/>
  <c r="F39" i="6"/>
  <c r="E39" i="6"/>
</calcChain>
</file>

<file path=xl/sharedStrings.xml><?xml version="1.0" encoding="utf-8"?>
<sst xmlns="http://schemas.openxmlformats.org/spreadsheetml/2006/main" count="9973" uniqueCount="1837">
  <si>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</si>
  <si>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</si>
  <si>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</si>
  <si>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</si>
  <si>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</si>
  <si>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</si>
  <si>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</si>
  <si>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</si>
  <si>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</si>
  <si>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</si>
  <si>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</si>
  <si>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</si>
  <si>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</si>
  <si>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</si>
  <si>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</si>
  <si>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</si>
  <si>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</si>
  <si>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</si>
  <si>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</si>
  <si>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</si>
  <si>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</si>
  <si>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</si>
  <si>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</si>
  <si>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</si>
  <si>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</si>
  <si>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</si>
  <si>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</si>
  <si>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</si>
  <si>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</si>
  <si>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</si>
  <si>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</si>
  <si>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</si>
  <si>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</si>
  <si>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</si>
  <si>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</si>
  <si>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</si>
  <si>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</si>
  <si>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</si>
  <si>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</si>
  <si>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</si>
  <si>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</si>
  <si>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</si>
  <si>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</si>
  <si>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</si>
  <si>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</si>
  <si>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</si>
  <si>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</si>
  <si>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</si>
  <si>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</si>
  <si>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</si>
  <si>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</si>
  <si>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</si>
  <si>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</si>
  <si>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</si>
  <si>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</si>
  <si>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</si>
  <si>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</si>
  <si>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</si>
  <si>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</si>
  <si>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</si>
  <si>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</si>
  <si>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</si>
  <si>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</si>
  <si>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</si>
  <si>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</si>
  <si>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</si>
  <si>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</si>
  <si>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</si>
  <si>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</si>
  <si>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</si>
  <si>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</si>
  <si>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</si>
  <si>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</si>
  <si>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</si>
  <si>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</si>
  <si>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</si>
  <si>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</si>
  <si>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</si>
  <si>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</si>
  <si>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</si>
  <si>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</si>
  <si>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</si>
  <si>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</si>
  <si>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</si>
  <si>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</si>
  <si>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</si>
  <si>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</si>
  <si>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</si>
  <si>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</si>
  <si>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</si>
  <si>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</si>
  <si>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</si>
  <si>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</si>
  <si>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</si>
  <si>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</si>
  <si>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</si>
  <si>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</si>
  <si>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</si>
  <si>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</si>
  <si>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</si>
  <si>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</si>
  <si>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</si>
  <si>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</si>
  <si>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</si>
  <si>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</si>
  <si>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</si>
  <si>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</si>
  <si>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</si>
  <si>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</si>
  <si>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</si>
  <si>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</si>
  <si>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</si>
  <si>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</si>
  <si>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</si>
  <si>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</si>
  <si>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</si>
  <si>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</si>
  <si>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</si>
  <si>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</si>
  <si>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</si>
  <si>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</si>
  <si>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</si>
  <si>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</si>
  <si>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</si>
  <si>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</si>
  <si>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</si>
  <si>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</si>
  <si>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</si>
  <si>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</si>
  <si>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</si>
  <si>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</si>
  <si>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</si>
  <si>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</si>
  <si>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</si>
  <si>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</si>
  <si>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</si>
  <si>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</si>
  <si>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</si>
  <si>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</si>
  <si>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</si>
  <si>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</si>
  <si>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</si>
  <si>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</si>
  <si>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</si>
  <si>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</si>
  <si>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</si>
  <si>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</si>
  <si>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</si>
  <si>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</si>
  <si>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</si>
  <si>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</si>
  <si>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</si>
  <si>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</si>
  <si>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</si>
  <si>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</si>
  <si>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</si>
  <si>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</si>
  <si>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</si>
  <si>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</si>
  <si>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</si>
  <si>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</si>
  <si>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</si>
  <si>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</si>
  <si>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</si>
  <si>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</si>
  <si>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</si>
  <si>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</si>
  <si>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</si>
  <si>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</si>
  <si>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</si>
  <si>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</si>
  <si>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</si>
  <si>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</si>
  <si>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</si>
  <si>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</si>
  <si>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</si>
  <si>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</si>
  <si>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</si>
  <si>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</si>
  <si>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</si>
  <si>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</si>
  <si>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</si>
  <si>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</si>
  <si>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</si>
  <si>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</si>
  <si>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</si>
  <si>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</si>
  <si>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</si>
  <si>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</si>
  <si>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</si>
  <si>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</si>
  <si>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</si>
  <si>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</si>
  <si>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</si>
  <si>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</si>
  <si>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</si>
  <si>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</si>
  <si>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</si>
  <si>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</si>
  <si>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</si>
  <si>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</si>
  <si>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</si>
  <si>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</si>
  <si>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</si>
  <si>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</si>
  <si>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</si>
  <si>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</si>
  <si>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</si>
  <si>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</si>
  <si>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</si>
  <si>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</si>
  <si>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</si>
  <si>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</si>
  <si>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</si>
  <si>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</si>
  <si>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</si>
  <si>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</si>
  <si>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</si>
  <si>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</si>
  <si>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</si>
  <si>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</si>
  <si>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</si>
  <si>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</si>
  <si>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</si>
  <si>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</si>
  <si>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</si>
  <si>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</si>
  <si>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</si>
  <si>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</si>
  <si>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</si>
  <si>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</si>
  <si>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</si>
  <si>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</si>
  <si>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</si>
  <si>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</si>
  <si>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</si>
  <si>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</si>
  <si>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</si>
  <si>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</si>
  <si>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</si>
  <si>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</si>
  <si>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</si>
  <si>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</si>
  <si>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</si>
  <si>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</si>
  <si>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</si>
  <si>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</si>
  <si>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</si>
  <si>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</si>
  <si>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</si>
  <si>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</si>
  <si>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</si>
  <si>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</si>
  <si>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</si>
  <si>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</si>
  <si>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</si>
  <si>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</si>
  <si>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</si>
  <si>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</si>
  <si>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</si>
  <si>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</si>
  <si>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</si>
  <si>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</si>
  <si>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</si>
  <si>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</si>
  <si>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</si>
  <si>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</si>
  <si>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</si>
  <si>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</si>
  <si>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</si>
  <si>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</si>
  <si>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</si>
  <si>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</si>
  <si>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</si>
  <si>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</si>
  <si>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</si>
  <si>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</si>
  <si>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</si>
  <si>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</si>
  <si>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</si>
  <si>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</si>
  <si>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</si>
  <si>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</si>
  <si>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</si>
  <si>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</si>
  <si>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</si>
  <si>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</si>
  <si>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</si>
  <si>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</si>
  <si>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</si>
  <si>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</si>
  <si>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</si>
  <si>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</si>
  <si>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</si>
  <si>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</si>
  <si>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</si>
  <si>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</si>
  <si>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</si>
  <si>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</si>
  <si>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</si>
  <si>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</si>
  <si>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</si>
  <si>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</si>
  <si>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</si>
  <si>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</si>
  <si>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</si>
  <si>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</si>
  <si>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</si>
  <si>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</si>
  <si>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</si>
  <si>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</si>
  <si>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</si>
  <si>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</si>
  <si>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</si>
  <si>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</si>
  <si>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</si>
  <si>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</si>
  <si>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</si>
  <si>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</si>
  <si>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</si>
  <si>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</si>
  <si>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</si>
  <si>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</si>
  <si>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</si>
  <si>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</si>
  <si>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</si>
  <si>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</si>
  <si>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</si>
  <si>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</si>
  <si>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</si>
  <si>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</si>
  <si>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</si>
  <si>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</si>
  <si>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</si>
  <si>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</si>
  <si>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</si>
  <si>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</si>
  <si>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</si>
  <si>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</si>
  <si>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</si>
  <si>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</si>
  <si>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</si>
  <si>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</si>
  <si>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</si>
  <si>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</si>
  <si>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</si>
  <si>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</si>
  <si>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</si>
  <si>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</si>
  <si>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</si>
  <si>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</si>
  <si>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</si>
  <si>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</si>
  <si>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</si>
  <si>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</si>
  <si>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</si>
  <si>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</si>
  <si>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</si>
  <si>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</si>
  <si>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</si>
  <si>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</si>
  <si>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</si>
  <si>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</si>
  <si>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</si>
  <si>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</si>
  <si>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</si>
  <si>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</si>
  <si>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</si>
  <si>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</si>
  <si>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</si>
  <si>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</si>
  <si>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</si>
  <si>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</si>
  <si>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</si>
  <si>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</si>
  <si>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</si>
  <si>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</si>
  <si>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</si>
  <si>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</si>
  <si>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</si>
  <si>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</si>
  <si>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</si>
  <si>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</si>
  <si>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</si>
  <si>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</si>
  <si>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</si>
  <si>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</si>
  <si>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</si>
  <si>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</si>
  <si>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</si>
  <si>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</si>
  <si>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</si>
  <si>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</si>
  <si>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</si>
  <si>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</si>
  <si>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</si>
  <si>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</si>
  <si>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</si>
  <si>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</si>
  <si>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</si>
  <si>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</si>
  <si>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</si>
  <si>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</si>
  <si>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</si>
  <si>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</si>
  <si>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</si>
  <si>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</si>
  <si>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</si>
  <si>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</si>
  <si>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</si>
  <si>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</si>
  <si>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</si>
  <si>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</si>
  <si>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</si>
  <si>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</si>
  <si>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</si>
  <si>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</si>
  <si>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</si>
  <si>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</si>
  <si>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</si>
  <si>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</si>
  <si>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</si>
  <si>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</si>
  <si>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</si>
  <si>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</si>
  <si>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</si>
  <si>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</si>
  <si>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</si>
  <si>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</si>
  <si>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</si>
  <si>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</si>
  <si>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</si>
  <si>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</si>
  <si>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</si>
  <si>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</si>
  <si>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</si>
  <si>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</si>
  <si>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</si>
  <si>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</si>
  <si>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</si>
  <si>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</si>
  <si>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</si>
  <si>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</si>
  <si>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</si>
  <si>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</si>
  <si>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</si>
  <si>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</si>
  <si>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</si>
  <si>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</si>
  <si>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</si>
  <si>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</si>
  <si>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</si>
  <si>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</si>
  <si>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</si>
  <si>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</si>
  <si>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</si>
  <si>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</si>
  <si>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</si>
  <si>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</si>
  <si>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</si>
  <si>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</si>
  <si>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</si>
  <si>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</si>
  <si>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</si>
  <si>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</si>
  <si>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</si>
  <si>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</si>
  <si>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</si>
  <si>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</si>
  <si>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</si>
  <si>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</si>
  <si>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</si>
  <si>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</si>
  <si>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</si>
  <si>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</si>
  <si>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</si>
  <si>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</si>
  <si>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</si>
  <si>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</si>
  <si>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</si>
  <si>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</si>
  <si>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</si>
  <si>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</si>
  <si>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</si>
  <si>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</si>
  <si>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</si>
  <si>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</si>
  <si>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</si>
  <si>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</si>
  <si>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</si>
  <si>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</si>
  <si>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</si>
  <si>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</si>
  <si>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</si>
  <si>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</si>
  <si>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</si>
  <si>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</si>
  <si>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</si>
  <si>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</si>
  <si>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</si>
  <si>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</si>
  <si>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</si>
  <si>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</si>
  <si>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</si>
  <si>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</si>
  <si>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</si>
  <si>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</si>
  <si>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</si>
  <si>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</si>
  <si>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</si>
  <si>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</si>
  <si>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</si>
  <si>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</si>
  <si>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</si>
  <si>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</si>
  <si>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</si>
  <si>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</si>
  <si>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</si>
  <si>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</si>
  <si>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</si>
  <si>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</si>
  <si>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</si>
  <si>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</si>
  <si>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</si>
  <si>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</si>
  <si>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</si>
  <si>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</si>
  <si>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</si>
  <si>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</si>
  <si>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</si>
  <si>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</si>
  <si>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</si>
  <si>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</si>
  <si>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</si>
  <si>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</si>
  <si>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</si>
  <si>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</si>
  <si>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</si>
  <si>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</si>
  <si>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</si>
  <si>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</si>
  <si>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</si>
  <si>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</si>
  <si>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</si>
  <si>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</si>
  <si>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</si>
  <si>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</si>
  <si>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</si>
  <si>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</si>
  <si>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</si>
  <si>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</si>
  <si>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</si>
  <si>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</si>
  <si>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</si>
  <si>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</si>
  <si>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</si>
  <si>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</si>
  <si>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</si>
  <si>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</si>
  <si>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</si>
  <si>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</si>
  <si>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</si>
  <si>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</si>
  <si>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</si>
  <si>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</si>
  <si>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</si>
  <si>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</si>
  <si>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</si>
  <si>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</si>
  <si>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</si>
  <si>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</si>
  <si>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</si>
  <si>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</si>
  <si>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</si>
  <si>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</si>
  <si>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</si>
  <si>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</si>
  <si>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</si>
  <si>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</si>
  <si>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</si>
  <si>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</si>
  <si>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</si>
  <si>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</si>
  <si>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</si>
  <si>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</si>
  <si>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</si>
  <si>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</si>
  <si>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</si>
  <si>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</si>
  <si>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</si>
  <si>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</si>
  <si>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</si>
  <si>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</si>
  <si>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</si>
  <si>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</si>
  <si>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</si>
  <si>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</si>
  <si>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</si>
  <si>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</si>
  <si>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</si>
  <si>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</si>
  <si>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</si>
  <si>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</si>
  <si>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</si>
  <si>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</si>
  <si>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</si>
  <si>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</si>
  <si>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</si>
  <si>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</si>
  <si>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</si>
  <si>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</si>
  <si>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</si>
  <si>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</si>
  <si>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</si>
  <si>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</si>
  <si>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</si>
  <si>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</si>
  <si>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</si>
  <si>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</si>
  <si>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</si>
  <si>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</si>
  <si>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</si>
  <si>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</si>
  <si>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</si>
  <si>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</si>
  <si>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</si>
  <si>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</si>
  <si>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</si>
  <si>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</si>
  <si>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</si>
  <si>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</si>
  <si>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</si>
  <si>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</si>
  <si>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</si>
  <si>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</si>
  <si>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</si>
  <si>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</si>
  <si>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</si>
  <si>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</si>
  <si>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</si>
  <si>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</si>
  <si>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</si>
  <si>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</si>
  <si>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</si>
  <si>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</si>
  <si>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</si>
  <si>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</si>
  <si>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</si>
  <si>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</si>
  <si>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</si>
  <si>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</si>
  <si>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</si>
  <si>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</si>
  <si>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</si>
  <si>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</si>
  <si>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</si>
  <si>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</si>
  <si>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</si>
  <si>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</si>
  <si>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</si>
  <si>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</si>
  <si>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</si>
  <si>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</si>
  <si>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</si>
  <si>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</si>
  <si>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</si>
  <si>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</si>
  <si>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</si>
  <si>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</si>
  <si>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</si>
  <si>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</si>
  <si>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</si>
  <si>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</si>
  <si>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</si>
  <si>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</si>
  <si>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</si>
  <si>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</si>
  <si>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</si>
  <si>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</si>
  <si>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</si>
  <si>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</si>
  <si>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</si>
  <si>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</si>
  <si>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</si>
  <si>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</si>
  <si>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</si>
  <si>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</si>
  <si>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</si>
  <si>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</si>
  <si>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</si>
  <si>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</si>
  <si>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</si>
  <si>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</si>
  <si>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</si>
  <si>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</si>
  <si>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</si>
  <si>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</si>
  <si>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</si>
  <si>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</si>
  <si>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</si>
  <si>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</si>
  <si>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</si>
  <si>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</si>
  <si>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</si>
  <si>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</si>
  <si>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</si>
  <si>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</si>
  <si>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</si>
  <si>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</si>
  <si>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</si>
  <si>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</si>
  <si>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</si>
  <si>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</si>
  <si>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</si>
  <si>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</si>
  <si>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</si>
  <si>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</si>
  <si>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</si>
  <si>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</si>
  <si>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</si>
  <si>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</si>
  <si>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</si>
  <si>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</si>
  <si>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</si>
  <si>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</si>
  <si>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</si>
  <si>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</si>
  <si>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</si>
  <si>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</si>
  <si>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</si>
  <si>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</si>
  <si>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</si>
  <si>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</si>
  <si>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</si>
  <si>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</si>
  <si>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</si>
  <si>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</si>
  <si>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</si>
  <si>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</si>
  <si>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</si>
  <si>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</si>
  <si>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</si>
  <si>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</si>
  <si>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</si>
  <si>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</si>
  <si>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</si>
  <si>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</si>
  <si>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</si>
  <si>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</si>
  <si>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</si>
  <si>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</si>
  <si>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</si>
  <si>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</si>
  <si>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</si>
  <si>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</si>
  <si>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</si>
  <si>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</si>
  <si>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</si>
  <si>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</si>
  <si>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</si>
  <si>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</si>
  <si>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</si>
  <si>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</si>
  <si>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</si>
  <si>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</si>
  <si>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</si>
  <si>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</si>
  <si>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</si>
  <si>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</si>
  <si>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</si>
  <si>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</si>
  <si>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</si>
  <si>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</si>
  <si>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</si>
  <si>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</si>
  <si>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</si>
  <si>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</si>
  <si>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</si>
  <si>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</si>
  <si>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</si>
  <si>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</si>
  <si>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</si>
  <si>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</si>
  <si>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</si>
  <si>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</si>
  <si>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</si>
  <si>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</si>
  <si>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</si>
  <si>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</si>
  <si>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</si>
  <si>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</si>
  <si>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</si>
  <si>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</si>
  <si>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</si>
  <si>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</si>
  <si>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</si>
  <si>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</si>
  <si>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</si>
  <si>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</si>
  <si>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</si>
  <si>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</si>
  <si>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</si>
  <si>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</si>
  <si>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</si>
  <si>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</si>
  <si>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</si>
  <si>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</si>
  <si>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</si>
  <si>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</si>
  <si>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</si>
  <si>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</si>
  <si>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</si>
  <si>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</si>
  <si>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</si>
  <si>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</si>
  <si>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</si>
  <si>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</si>
  <si>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</si>
  <si>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</si>
  <si>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</si>
  <si>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</si>
  <si>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</si>
  <si>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</si>
  <si>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</si>
  <si>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</si>
  <si>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</si>
  <si>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</si>
  <si>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</si>
  <si>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</si>
  <si>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</si>
  <si>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</si>
  <si>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</si>
  <si>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</si>
  <si>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</si>
  <si>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</si>
  <si>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</si>
  <si>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</si>
  <si>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</si>
  <si>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</si>
  <si>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</si>
  <si>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</si>
  <si>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</si>
  <si>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</si>
  <si>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</si>
  <si>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</si>
  <si>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</si>
  <si>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</si>
  <si>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</si>
  <si>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</si>
  <si>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</si>
  <si>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</si>
  <si>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</si>
  <si>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</si>
  <si>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</si>
  <si>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</si>
  <si>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</si>
  <si>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</si>
  <si>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</si>
  <si>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</si>
  <si>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</si>
  <si>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</si>
  <si>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</si>
  <si>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</si>
  <si>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</si>
  <si>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</si>
  <si>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</si>
  <si>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</si>
  <si>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</si>
  <si>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</si>
  <si>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</si>
  <si>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</si>
  <si>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</si>
  <si>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</si>
  <si>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</si>
  <si>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</si>
  <si>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</si>
  <si>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</si>
  <si>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</si>
  <si>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</si>
  <si>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</si>
  <si>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</si>
  <si>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</si>
  <si>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</si>
  <si>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</si>
  <si>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</si>
  <si>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</si>
  <si>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</si>
  <si>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</si>
  <si>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</si>
  <si>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</si>
  <si>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</si>
  <si>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</si>
  <si>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</si>
  <si>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</si>
  <si>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</si>
  <si>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</si>
  <si>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</si>
  <si>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</si>
  <si>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</si>
  <si>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</si>
  <si>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</si>
  <si>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</si>
  <si>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</si>
  <si>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</si>
  <si>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</si>
  <si>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</si>
  <si>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</si>
  <si>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</si>
  <si>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</si>
  <si>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</si>
  <si>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</si>
  <si>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</si>
  <si>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</si>
  <si>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</si>
  <si>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</si>
  <si>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</si>
  <si>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</si>
  <si>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</si>
  <si>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</si>
  <si>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</si>
  <si>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</si>
  <si>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</si>
  <si>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</si>
  <si>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</si>
  <si>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</si>
  <si>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</si>
  <si>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</si>
  <si>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</si>
  <si>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</si>
  <si>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</si>
  <si>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</si>
  <si>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</si>
  <si>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</si>
  <si>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</si>
  <si>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</si>
  <si>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</si>
  <si>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</si>
  <si>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</si>
  <si>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</si>
  <si>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</si>
  <si>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</si>
  <si>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</si>
  <si>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</si>
  <si>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</si>
  <si>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</si>
  <si>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</si>
  <si>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</si>
  <si>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</si>
  <si>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</si>
  <si>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</si>
  <si>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</si>
  <si>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</si>
  <si>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</si>
  <si>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</si>
  <si>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</si>
  <si>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</si>
  <si>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</si>
  <si>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</si>
  <si>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</si>
  <si>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</si>
  <si>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</si>
  <si>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</si>
  <si>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</si>
  <si>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</si>
  <si>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</si>
  <si>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</si>
  <si>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</si>
  <si>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</si>
  <si>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</si>
  <si>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</si>
  <si>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</si>
  <si>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</si>
  <si>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</si>
  <si>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</si>
  <si>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</si>
  <si>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</si>
  <si>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</si>
  <si>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</si>
  <si>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</si>
  <si>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</si>
  <si>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</si>
  <si>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</si>
  <si>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</si>
  <si>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</si>
  <si>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</si>
  <si>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</si>
  <si>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</si>
  <si>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</si>
  <si>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</si>
  <si>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</si>
  <si>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</si>
  <si>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</si>
  <si>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</si>
  <si>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</si>
  <si>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</si>
  <si>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</si>
  <si>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</si>
  <si>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</si>
  <si>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</si>
  <si>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</si>
  <si>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</si>
  <si>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</si>
  <si>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</si>
  <si>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</si>
  <si>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</si>
  <si>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</si>
  <si>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</si>
  <si>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</si>
  <si>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</si>
  <si>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</si>
  <si>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</si>
  <si>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</si>
  <si>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</si>
  <si>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</si>
  <si>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</si>
  <si>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</si>
  <si>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</si>
  <si>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</si>
  <si>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</si>
  <si>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</si>
  <si>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</si>
  <si>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</si>
  <si>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</si>
  <si>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</si>
  <si>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</si>
  <si>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</si>
  <si>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</si>
  <si>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</si>
  <si>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</si>
  <si>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</si>
  <si>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</si>
  <si>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</si>
  <si>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</si>
  <si>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</si>
  <si>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</si>
  <si>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</si>
  <si>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</si>
  <si>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</si>
  <si>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</si>
  <si>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</si>
  <si>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</si>
  <si>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</si>
  <si>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</si>
  <si>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</si>
  <si>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</si>
  <si>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</si>
  <si>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</si>
  <si>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</si>
  <si>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</si>
  <si>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</si>
  <si>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</si>
  <si>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</si>
  <si>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</si>
  <si>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</si>
  <si>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</si>
  <si>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</si>
  <si>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</si>
  <si>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</si>
  <si>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</si>
  <si>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</si>
  <si>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</si>
  <si>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</si>
  <si>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</si>
  <si>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</si>
  <si>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</si>
  <si>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</si>
  <si>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</si>
  <si>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</si>
  <si>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</si>
  <si>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</si>
  <si>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</si>
  <si>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</si>
  <si>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</si>
  <si>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</si>
  <si>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</si>
  <si>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</si>
  <si>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</si>
  <si>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</si>
  <si>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</si>
  <si>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</si>
  <si>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</si>
  <si>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</si>
  <si>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</si>
  <si>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</si>
  <si>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</si>
  <si>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</si>
  <si>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</si>
  <si>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</si>
  <si>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</si>
  <si>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</si>
  <si>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</si>
  <si>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</si>
  <si>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</si>
  <si>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</si>
  <si>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</si>
  <si>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</si>
  <si>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</si>
  <si>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</si>
  <si>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</si>
  <si>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</si>
  <si>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</si>
  <si>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</si>
  <si>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</si>
  <si>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</si>
  <si>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</si>
  <si>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</si>
  <si>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</si>
  <si>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</si>
  <si>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</si>
  <si>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</si>
  <si>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</si>
  <si>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</si>
  <si>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</si>
  <si>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</si>
  <si>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</si>
  <si>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</si>
  <si>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</si>
  <si>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</si>
  <si>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</si>
  <si>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</si>
  <si>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</si>
  <si>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</si>
  <si>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</si>
  <si>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</si>
  <si>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</si>
  <si>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</si>
  <si>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</si>
  <si>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</si>
  <si>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</si>
  <si>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</si>
  <si>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</si>
  <si>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</si>
  <si>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</si>
  <si>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</si>
  <si>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</si>
  <si>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</si>
  <si>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</si>
  <si>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</si>
  <si>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</si>
  <si>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</si>
  <si>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</si>
  <si>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</si>
  <si>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</si>
  <si>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</si>
  <si>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</si>
  <si>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</si>
  <si>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</si>
  <si>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</si>
  <si>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</si>
  <si>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</si>
  <si>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</si>
  <si>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</si>
  <si>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</si>
  <si>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</si>
  <si>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</si>
  <si>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</si>
  <si>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</si>
  <si>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</si>
  <si>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</si>
  <si>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</si>
  <si>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</si>
  <si>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</si>
  <si>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</si>
  <si>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</si>
  <si>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</si>
  <si>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</si>
  <si>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</si>
  <si>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</si>
  <si>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</si>
  <si>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</si>
  <si>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</si>
  <si>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</si>
  <si>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</si>
  <si>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</si>
  <si>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</si>
  <si>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</si>
  <si>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</si>
  <si>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</si>
  <si>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</si>
  <si>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</si>
  <si>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</si>
  <si>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</si>
  <si>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</si>
  <si>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</si>
  <si>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</si>
  <si>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</si>
  <si>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</si>
  <si>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</si>
  <si>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</si>
  <si>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</si>
  <si>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</si>
  <si>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</si>
  <si>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</si>
  <si>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</si>
  <si>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</si>
  <si>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</si>
  <si>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</si>
  <si>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</si>
  <si>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</si>
  <si>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</si>
  <si>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</si>
  <si>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</si>
  <si>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</si>
  <si>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</si>
  <si>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</si>
  <si>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</si>
  <si>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</si>
  <si>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</si>
  <si>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</si>
  <si>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</si>
  <si>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</si>
  <si>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</si>
  <si>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</si>
  <si>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</si>
  <si>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</si>
  <si>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</si>
  <si>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</si>
  <si>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</si>
  <si>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</si>
  <si>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</si>
  <si>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</si>
  <si>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</si>
  <si>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</si>
  <si>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</si>
  <si>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</si>
  <si>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</si>
  <si>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</si>
  <si>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</si>
  <si>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</si>
  <si>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</si>
  <si>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</si>
  <si>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</si>
  <si>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</si>
  <si>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</si>
  <si>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</si>
  <si>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</si>
  <si>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</si>
  <si>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</si>
  <si>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</si>
  <si>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</si>
  <si>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</si>
  <si>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</si>
  <si>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</si>
  <si>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</si>
  <si>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</si>
  <si>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</si>
  <si>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</si>
  <si>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</si>
  <si>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</si>
  <si>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</si>
  <si>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</si>
  <si>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</si>
  <si>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</si>
  <si>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</si>
  <si>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</si>
  <si>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</si>
  <si>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</si>
  <si>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</si>
  <si>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</si>
  <si>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</si>
  <si>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</si>
  <si>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</si>
  <si>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</si>
  <si>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</si>
  <si>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</si>
  <si>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</si>
  <si>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</si>
  <si>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</si>
  <si>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</si>
  <si>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</si>
  <si>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</si>
  <si>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</si>
  <si>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</si>
  <si>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</si>
  <si>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</si>
  <si>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</si>
  <si>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</si>
  <si>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</si>
  <si>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</si>
  <si>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</si>
  <si>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</si>
  <si>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</si>
  <si>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</si>
  <si>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</si>
  <si>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</si>
  <si>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</si>
  <si>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</si>
  <si>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</si>
  <si>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</si>
  <si>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</si>
  <si>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</si>
  <si>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</si>
  <si>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</si>
  <si>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</si>
  <si>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</si>
  <si>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</si>
  <si>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</si>
  <si>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</si>
  <si>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</si>
  <si>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</si>
  <si>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</si>
  <si>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</si>
  <si>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</si>
  <si>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</si>
  <si>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</si>
  <si>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</si>
  <si>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</si>
  <si>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</si>
  <si>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</si>
  <si>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</si>
  <si>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</si>
  <si>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</si>
  <si>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</si>
  <si>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</si>
  <si>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</si>
  <si>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</si>
  <si>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</si>
  <si>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</si>
  <si>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</si>
  <si>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</si>
  <si>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</si>
  <si>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</si>
  <si>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</si>
  <si>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</si>
  <si>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</si>
  <si>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</si>
  <si>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</si>
  <si>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</si>
  <si>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</si>
  <si>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</si>
  <si>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</si>
  <si>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</si>
  <si>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</si>
  <si>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</si>
  <si>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</si>
  <si>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</si>
  <si>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</si>
  <si>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</si>
  <si>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</si>
  <si>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</si>
  <si>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</si>
  <si>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</si>
  <si>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</si>
  <si>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</si>
  <si>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</si>
  <si>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</si>
  <si>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</si>
  <si>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</si>
  <si>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</si>
  <si>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</si>
  <si>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</si>
  <si>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</si>
  <si>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</si>
  <si>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</si>
  <si>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</si>
  <si>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</si>
  <si>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</si>
  <si>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</si>
  <si>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</si>
  <si>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</si>
  <si>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</si>
  <si>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</si>
  <si>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</si>
  <si>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</si>
  <si>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</si>
  <si>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</si>
  <si>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</si>
  <si>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</si>
  <si>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</si>
  <si>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</si>
  <si>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</si>
  <si>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</si>
  <si>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</si>
  <si>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</si>
  <si>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</si>
  <si>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</si>
  <si>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</si>
  <si>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</si>
  <si>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</si>
  <si>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</si>
  <si>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</si>
  <si>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</si>
  <si>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</si>
  <si>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</si>
  <si>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</si>
  <si>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</si>
  <si>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</si>
  <si>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</si>
  <si>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</si>
  <si>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</si>
  <si>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</si>
  <si>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</si>
  <si>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</si>
  <si>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</si>
  <si>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</si>
  <si>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</si>
  <si>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</si>
  <si>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</si>
  <si>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</si>
  <si>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</si>
  <si>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</si>
  <si>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</si>
  <si>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</si>
  <si>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</si>
  <si>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</si>
  <si>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</si>
  <si>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</si>
  <si>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</si>
  <si>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</si>
  <si>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</si>
  <si>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</si>
  <si>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</si>
  <si>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</si>
  <si>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</si>
  <si>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</si>
  <si>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</si>
  <si>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</si>
  <si>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</si>
  <si>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</si>
  <si>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</si>
  <si>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</si>
  <si>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</si>
  <si>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</si>
  <si>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</si>
  <si>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</si>
  <si>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</si>
  <si>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</si>
  <si>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</si>
  <si>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</si>
  <si>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</si>
  <si>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</si>
  <si>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</si>
  <si>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</si>
  <si>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</si>
  <si>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</si>
  <si>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</si>
  <si>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</si>
  <si>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</si>
  <si>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</si>
  <si>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</si>
  <si>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</si>
  <si>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</si>
  <si>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</si>
  <si>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</si>
  <si>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</si>
  <si>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</si>
  <si>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</si>
  <si>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</si>
  <si>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</si>
  <si>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</si>
  <si>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</si>
  <si>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</si>
  <si>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</si>
  <si>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</si>
  <si>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</si>
  <si>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</si>
  <si>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</si>
  <si>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</si>
  <si>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</si>
  <si>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</si>
  <si>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</si>
  <si>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</si>
  <si>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</si>
  <si>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</si>
  <si>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</si>
  <si>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</si>
  <si>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</si>
  <si>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</si>
  <si>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</si>
  <si>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</si>
  <si>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</si>
  <si>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</si>
  <si>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</si>
  <si>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</si>
  <si>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</si>
  <si>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</si>
  <si>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</si>
  <si>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</si>
  <si>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</si>
  <si>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</si>
  <si>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</si>
  <si>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</si>
  <si>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</si>
  <si>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</si>
  <si>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</si>
  <si>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</si>
  <si>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</si>
  <si>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</si>
  <si>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</si>
  <si>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</si>
  <si>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</si>
  <si>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</si>
  <si>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</si>
  <si>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</si>
  <si>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</si>
  <si>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</si>
  <si>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</si>
  <si>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</si>
  <si>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</si>
  <si>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</si>
  <si>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</si>
  <si>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</si>
  <si>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</si>
  <si>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</si>
  <si>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</si>
  <si>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</si>
  <si>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</si>
  <si>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</si>
  <si>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</si>
  <si>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</si>
  <si>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</si>
  <si>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</si>
  <si>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</si>
  <si>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</si>
  <si>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</si>
  <si>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</si>
  <si>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</si>
  <si>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</si>
  <si>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</si>
  <si>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</si>
  <si>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</si>
  <si>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</si>
  <si>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</si>
  <si>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</si>
  <si>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</si>
  <si>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</si>
  <si>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</si>
  <si>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</si>
  <si>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</si>
  <si>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</si>
  <si>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</si>
  <si>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</si>
  <si>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</si>
  <si>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</si>
  <si>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</si>
  <si>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</si>
  <si>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</si>
  <si>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</si>
  <si>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</si>
  <si>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</si>
  <si>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</si>
  <si>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</si>
  <si>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</si>
  <si>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</si>
  <si>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</si>
  <si>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</si>
  <si>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</si>
  <si>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</si>
  <si>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</si>
  <si>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</si>
  <si>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</si>
  <si>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</si>
  <si>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</si>
  <si>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</si>
  <si>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</si>
  <si>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</si>
  <si>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</si>
  <si>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</si>
  <si>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</si>
  <si>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</si>
  <si>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</si>
  <si>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</si>
  <si>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</si>
  <si>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</si>
  <si>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</si>
  <si>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</si>
  <si>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</si>
  <si>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</si>
  <si>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</si>
  <si>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</si>
  <si>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</si>
  <si>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</si>
  <si>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</si>
  <si>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</si>
  <si>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</si>
  <si>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</si>
  <si>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</si>
  <si>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</si>
  <si>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</si>
  <si>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</si>
  <si>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</si>
  <si>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</si>
  <si>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</si>
  <si>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</si>
  <si>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</si>
  <si>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</si>
  <si>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</si>
  <si>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</si>
  <si>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</si>
  <si>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</si>
  <si>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</si>
  <si>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</si>
  <si>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</si>
  <si>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</si>
  <si>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</si>
  <si>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</si>
  <si>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</si>
  <si>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</si>
  <si>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</si>
  <si>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</si>
  <si>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</si>
  <si>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</si>
  <si>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</si>
  <si>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</si>
  <si>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</si>
  <si>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</si>
  <si>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</si>
  <si>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</si>
  <si>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</si>
  <si>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</si>
  <si>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</si>
  <si>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</si>
  <si>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</si>
  <si>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</si>
  <si>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</si>
  <si>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</si>
  <si>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</si>
  <si>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</si>
  <si>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</si>
  <si>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</si>
  <si>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</si>
  <si>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</si>
  <si>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</si>
  <si>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</si>
  <si>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</si>
  <si>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</si>
  <si>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</si>
  <si>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</si>
  <si>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</si>
  <si>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</si>
  <si>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</si>
  <si>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</si>
  <si>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</si>
  <si>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</si>
  <si>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</si>
  <si>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</si>
  <si>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</si>
  <si>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</si>
  <si>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</si>
  <si>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</si>
  <si>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</si>
  <si>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</si>
  <si>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</si>
  <si>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</si>
  <si>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</si>
  <si>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</si>
  <si>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</si>
  <si>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</si>
  <si>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</si>
  <si>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</si>
  <si>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</si>
  <si>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</si>
  <si>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</si>
  <si>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</si>
  <si>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</si>
  <si>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</si>
  <si>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</si>
  <si>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</si>
  <si>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</si>
  <si>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</si>
  <si>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</si>
  <si>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</si>
  <si>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</si>
  <si>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</si>
  <si>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</si>
  <si>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</si>
  <si>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</si>
  <si>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</si>
  <si>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</si>
  <si>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</si>
  <si>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</si>
  <si>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</si>
  <si>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</si>
  <si>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</si>
  <si>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</si>
  <si>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</si>
  <si>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</si>
  <si>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</si>
  <si>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</si>
  <si>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</si>
  <si>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</si>
  <si>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</si>
  <si>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</si>
  <si>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</si>
  <si>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</si>
  <si>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</si>
  <si>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</si>
  <si>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</si>
  <si>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</si>
  <si>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</si>
  <si>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</si>
  <si>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</si>
  <si>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</si>
  <si>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</si>
  <si>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</si>
  <si>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</si>
  <si>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</si>
  <si>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</si>
  <si>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</si>
  <si>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</si>
  <si>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</si>
  <si>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</si>
  <si>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</si>
  <si>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</si>
  <si>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</si>
  <si>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</si>
  <si>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</si>
  <si>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</si>
  <si>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</si>
  <si>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</si>
  <si>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</si>
  <si>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</si>
  <si>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</si>
  <si>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</si>
  <si>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</si>
  <si>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</si>
  <si>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</si>
  <si>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</si>
  <si>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</si>
  <si>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</si>
  <si>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</si>
  <si>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</si>
  <si>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</si>
  <si>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</si>
  <si>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</si>
  <si>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</si>
  <si>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</si>
  <si>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</si>
  <si>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</si>
  <si>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</si>
  <si>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</si>
  <si>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</si>
  <si>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</si>
  <si>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</si>
  <si>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</si>
  <si>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</si>
  <si>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</si>
  <si>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</si>
  <si>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</si>
  <si>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</si>
  <si>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</si>
  <si>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</si>
  <si>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</si>
  <si>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</si>
  <si>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</si>
  <si>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</si>
  <si>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</si>
  <si>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</si>
  <si>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</si>
  <si>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</si>
  <si>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</si>
  <si>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</si>
  <si>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</si>
  <si>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</si>
  <si>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</si>
  <si>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</si>
  <si>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</si>
  <si>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</si>
  <si>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</si>
  <si>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</si>
  <si>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</si>
  <si>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</si>
  <si>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</si>
  <si>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</si>
  <si>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</si>
  <si>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</si>
  <si>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</si>
  <si>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</si>
  <si>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</si>
  <si>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</si>
  <si>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</si>
  <si>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</si>
  <si>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</si>
  <si>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</si>
  <si>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</si>
  <si>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</si>
  <si>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</si>
  <si>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</si>
  <si>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</si>
  <si>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</si>
  <si>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</si>
  <si>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</si>
  <si>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</si>
  <si>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</si>
  <si>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</si>
  <si>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</si>
  <si>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</si>
  <si>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</si>
  <si>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</si>
  <si>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</si>
  <si>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</si>
  <si>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</si>
  <si>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</si>
  <si>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</si>
  <si>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</si>
  <si>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</si>
  <si>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</si>
  <si>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</si>
  <si>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</si>
  <si>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</si>
  <si>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</si>
  <si>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</si>
  <si>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</si>
  <si>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</si>
  <si>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</si>
  <si>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</si>
  <si>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</si>
  <si>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</si>
  <si>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</si>
  <si>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</si>
  <si>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</si>
  <si>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</si>
  <si>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</si>
  <si>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</si>
  <si>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</si>
  <si>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</si>
  <si>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</si>
  <si>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</si>
  <si>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</si>
  <si>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</si>
  <si>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</si>
  <si>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</si>
  <si>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</si>
  <si>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</si>
  <si>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</si>
  <si>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</si>
  <si>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</si>
  <si>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</si>
  <si>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</si>
  <si>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</si>
  <si>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</si>
  <si>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</si>
  <si>
    <t xml:space="preserve"> ☺ Jim</t>
  </si>
  <si>
    <t xml:space="preserve"> ☺ Stewart</t>
  </si>
  <si>
    <t xml:space="preserve"> ☺ Joe</t>
  </si>
  <si>
    <t xml:space="preserve"> ☺ Martha</t>
  </si>
  <si>
    <t xml:space="preserve"> ☺ 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</si>
</sst>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  <xf numFmtId="2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1557465867225"/>
          <c:y val="0.20244639936290335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13920"/>
        <c:axId val="212515456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#N/A</c:v>
                </c:pt>
                <c:pt idx="2">
                  <c:v>#N/A</c:v>
                </c:pt>
                <c:pt idx="3">
                  <c:v>0.3108108108108108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31072"/>
        <c:axId val="212529536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1072"/>
        <c:axId val="212529536"/>
      </c:lineChart>
      <c:catAx>
        <c:axId val="21251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2515456"/>
        <c:crosses val="autoZero"/>
        <c:auto val="1"/>
        <c:lblAlgn val="ctr"/>
        <c:lblOffset val="100"/>
        <c:noMultiLvlLbl val="0"/>
      </c:catAx>
      <c:valAx>
        <c:axId val="21251545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212513920"/>
        <c:crosses val="autoZero"/>
        <c:crossBetween val="between"/>
        <c:majorUnit val="0.1"/>
      </c:valAx>
      <c:valAx>
        <c:axId val="212529536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212531072"/>
        <c:crosses val="max"/>
        <c:crossBetween val="between"/>
      </c:valAx>
      <c:catAx>
        <c:axId val="21253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5295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10457032624389"/>
          <c:y val="1.2172240846131856E-3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5-4D86-93C6-B397D2CA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92908160"/>
        <c:axId val="92909952"/>
      </c:barChart>
      <c:catAx>
        <c:axId val="929081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92909952"/>
        <c:crosses val="autoZero"/>
        <c:auto val="1"/>
        <c:lblAlgn val="ctr"/>
        <c:lblOffset val="100"/>
        <c:noMultiLvlLbl val="0"/>
      </c:catAx>
      <c:valAx>
        <c:axId val="92909952"/>
        <c:scaling>
          <c:orientation val="minMax"/>
          <c:max val="5"/>
          <c:min val="0"/>
        </c:scaling>
        <c:delete val="0"/>
        <c:axPos val="b"/>
        <c:numFmt formatCode="0.00" sourceLinked="1"/>
        <c:majorTickMark val="none"/>
        <c:minorTickMark val="none"/>
        <c:tickLblPos val="high"/>
        <c:crossAx val="92908160"/>
        <c:crosses val="max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1557465867225"/>
          <c:y val="0.20244639936290335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9-4EA8-9391-D5D271DE6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13920"/>
        <c:axId val="212515456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#N/A</c:v>
                </c:pt>
                <c:pt idx="2">
                  <c:v>#N/A</c:v>
                </c:pt>
                <c:pt idx="3">
                  <c:v>0.3108108108108108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9-4EA8-9391-D5D271DE6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31072"/>
        <c:axId val="212529536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9-4EA8-9391-D5D271DE6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1072"/>
        <c:axId val="212529536"/>
      </c:lineChart>
      <c:catAx>
        <c:axId val="21251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2515456"/>
        <c:crosses val="autoZero"/>
        <c:auto val="1"/>
        <c:lblAlgn val="ctr"/>
        <c:lblOffset val="100"/>
        <c:noMultiLvlLbl val="0"/>
      </c:catAx>
      <c:valAx>
        <c:axId val="21251545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212513920"/>
        <c:crosses val="autoZero"/>
        <c:crossBetween val="between"/>
        <c:majorUnit val="0.1"/>
      </c:valAx>
      <c:valAx>
        <c:axId val="212529536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212531072"/>
        <c:crosses val="max"/>
        <c:crossBetween val="between"/>
      </c:valAx>
      <c:catAx>
        <c:axId val="21253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5295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10457032624389"/>
          <c:y val="1.2172240846131856E-3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2-4079-B702-FF557B5A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92908160"/>
        <c:axId val="92909952"/>
      </c:barChart>
      <c:catAx>
        <c:axId val="929081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92909952"/>
        <c:crosses val="autoZero"/>
        <c:auto val="1"/>
        <c:lblAlgn val="ctr"/>
        <c:lblOffset val="100"/>
        <c:noMultiLvlLbl val="0"/>
      </c:catAx>
      <c:valAx>
        <c:axId val="92909952"/>
        <c:scaling>
          <c:orientation val="minMax"/>
          <c:max val="5"/>
          <c:min val="0"/>
        </c:scaling>
        <c:delete val="0"/>
        <c:axPos val="b"/>
        <c:numFmt formatCode="0.00" sourceLinked="1"/>
        <c:majorTickMark val="none"/>
        <c:minorTickMark val="none"/>
        <c:tickLblPos val="high"/>
        <c:crossAx val="92908160"/>
        <c:crosses val="max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364725" y="523875"/>
          <a:ext cx="2247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370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52.1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21.1%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0.098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76200</xdr:colOff>
      <xdr:row>7</xdr:row>
      <xdr:rowOff>138112</xdr:rowOff>
    </xdr:from>
    <xdr:to>
      <xdr:col>17</xdr:col>
      <xdr:colOff>333375</xdr:colOff>
      <xdr:row>16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</xdr:row>
      <xdr:rowOff>9525</xdr:rowOff>
    </xdr:from>
    <xdr:to>
      <xdr:col>8</xdr:col>
      <xdr:colOff>0</xdr:colOff>
      <xdr:row>27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365803</xdr:colOff>
      <xdr:row>20</xdr:row>
      <xdr:rowOff>11041</xdr:rowOff>
    </xdr:from>
    <xdr:to>
      <xdr:col>17</xdr:col>
      <xdr:colOff>186648</xdr:colOff>
      <xdr:row>22</xdr:row>
      <xdr:rowOff>158246</xdr:rowOff>
    </xdr:to>
    <xdr:sp macro="" textlink="Calculation!B11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9862228" y="3735316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38.7%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15</xdr:row>
      <xdr:rowOff>47625</xdr:rowOff>
    </xdr:from>
    <xdr:to>
      <xdr:col>17</xdr:col>
      <xdr:colOff>333449</xdr:colOff>
      <xdr:row>27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152400</xdr:rowOff>
    </xdr:from>
    <xdr:to>
      <xdr:col>17</xdr:col>
      <xdr:colOff>342750</xdr:colOff>
      <xdr:row>18</xdr:row>
      <xdr:rowOff>9525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362475" y="311467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19</xdr:row>
      <xdr:rowOff>184655</xdr:rowOff>
    </xdr:from>
    <xdr:to>
      <xdr:col>13</xdr:col>
      <xdr:colOff>415629</xdr:colOff>
      <xdr:row>23</xdr:row>
      <xdr:rowOff>3681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24</xdr:row>
      <xdr:rowOff>59748</xdr:rowOff>
    </xdr:from>
    <xdr:to>
      <xdr:col>13</xdr:col>
      <xdr:colOff>522876</xdr:colOff>
      <xdr:row>27</xdr:row>
      <xdr:rowOff>69274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24</xdr:row>
      <xdr:rowOff>76634</xdr:rowOff>
    </xdr:from>
    <xdr:to>
      <xdr:col>17</xdr:col>
      <xdr:colOff>205698</xdr:colOff>
      <xdr:row>27</xdr:row>
      <xdr:rowOff>33339</xdr:rowOff>
    </xdr:to>
    <xdr:sp macro="" textlink="Calculation!B12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106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8</xdr:col>
      <xdr:colOff>85726</xdr:colOff>
      <xdr:row>6</xdr:row>
      <xdr:rowOff>19049</xdr:rowOff>
    </xdr:from>
    <xdr:ext cx="5210174" cy="238125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6362701" y="1076324"/>
          <a:ext cx="5210174" cy="23812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1" i="1">
              <a:solidFill>
                <a:schemeClr val="bg1"/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171451</xdr:colOff>
      <xdr:row>15</xdr:row>
      <xdr:rowOff>114299</xdr:rowOff>
    </xdr:from>
    <xdr:ext cx="5389068" cy="257175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228601" y="3200399"/>
          <a:ext cx="5389068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15</xdr:row>
      <xdr:rowOff>66675</xdr:rowOff>
    </xdr:from>
    <xdr:to>
      <xdr:col>7</xdr:col>
      <xdr:colOff>771524</xdr:colOff>
      <xdr:row>27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2" name="Rounded Rectangle 3">
          <a:extLst>
            <a:ext uri="{FF2B5EF4-FFF2-40B4-BE49-F238E27FC236}">
              <a16:creationId xmlns:a16="http://schemas.microsoft.com/office/drawing/2014/main" id="{852BE624-38F6-48BE-B0EA-688887557279}"/>
            </a:ext>
          </a:extLst>
        </xdr:cNvPr>
        <xdr:cNvSpPr/>
      </xdr:nvSpPr>
      <xdr:spPr>
        <a:xfrm>
          <a:off x="9092609" y="336552"/>
          <a:ext cx="2999575" cy="6508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3" name="Rounded Rectangle 4">
          <a:extLst>
            <a:ext uri="{FF2B5EF4-FFF2-40B4-BE49-F238E27FC236}">
              <a16:creationId xmlns:a16="http://schemas.microsoft.com/office/drawing/2014/main" id="{ECAA475F-7426-4926-8249-BEDA94F867EF}"/>
            </a:ext>
          </a:extLst>
        </xdr:cNvPr>
        <xdr:cNvSpPr/>
      </xdr:nvSpPr>
      <xdr:spPr>
        <a:xfrm>
          <a:off x="6081847" y="336552"/>
          <a:ext cx="2977350" cy="6508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4" name="Rounded Rectangle 5">
          <a:extLst>
            <a:ext uri="{FF2B5EF4-FFF2-40B4-BE49-F238E27FC236}">
              <a16:creationId xmlns:a16="http://schemas.microsoft.com/office/drawing/2014/main" id="{2BEF4FB9-A8FB-4DD2-8351-FEF760301628}"/>
            </a:ext>
          </a:extLst>
        </xdr:cNvPr>
        <xdr:cNvSpPr/>
      </xdr:nvSpPr>
      <xdr:spPr>
        <a:xfrm>
          <a:off x="3067911" y="336552"/>
          <a:ext cx="2980525" cy="6508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5" name="Rounded Rectangle 6">
          <a:extLst>
            <a:ext uri="{FF2B5EF4-FFF2-40B4-BE49-F238E27FC236}">
              <a16:creationId xmlns:a16="http://schemas.microsoft.com/office/drawing/2014/main" id="{040F89B0-D5D3-4514-9E2F-C96845BCB023}"/>
            </a:ext>
          </a:extLst>
        </xdr:cNvPr>
        <xdr:cNvSpPr/>
      </xdr:nvSpPr>
      <xdr:spPr>
        <a:xfrm>
          <a:off x="66675" y="336552"/>
          <a:ext cx="2967825" cy="6508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C44F47-AEA0-4339-8AAE-F278F72324F3}"/>
            </a:ext>
          </a:extLst>
        </xdr:cNvPr>
        <xdr:cNvSpPr txBox="1"/>
      </xdr:nvSpPr>
      <xdr:spPr>
        <a:xfrm>
          <a:off x="443774" y="265113"/>
          <a:ext cx="2166002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FBE1CEE-7CD7-4130-876A-649732671CD6}"/>
            </a:ext>
          </a:extLst>
        </xdr:cNvPr>
        <xdr:cNvSpPr txBox="1"/>
      </xdr:nvSpPr>
      <xdr:spPr>
        <a:xfrm>
          <a:off x="6675218" y="260350"/>
          <a:ext cx="1790609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AE163A0-C6AC-4B32-817B-7F5E0813E418}"/>
            </a:ext>
          </a:extLst>
        </xdr:cNvPr>
        <xdr:cNvSpPr txBox="1"/>
      </xdr:nvSpPr>
      <xdr:spPr>
        <a:xfrm>
          <a:off x="9675047" y="260350"/>
          <a:ext cx="1856924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64DC535-3A89-482C-9CE0-74626B471CA4}"/>
            </a:ext>
          </a:extLst>
        </xdr:cNvPr>
        <xdr:cNvSpPr txBox="1"/>
      </xdr:nvSpPr>
      <xdr:spPr>
        <a:xfrm>
          <a:off x="3324531" y="260350"/>
          <a:ext cx="2467285" cy="493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0" name="TextBox 9">
          <a:extLst>
            <a:ext uri="{FF2B5EF4-FFF2-40B4-BE49-F238E27FC236}">
              <a16:creationId xmlns:a16="http://schemas.microsoft.com/office/drawing/2014/main" id="{E159DE7C-CADD-44F7-B0B3-0B24029EC8E2}"/>
            </a:ext>
          </a:extLst>
        </xdr:cNvPr>
        <xdr:cNvSpPr txBox="1"/>
      </xdr:nvSpPr>
      <xdr:spPr>
        <a:xfrm>
          <a:off x="364725" y="511175"/>
          <a:ext cx="2324100" cy="558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370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1" name="TextBox 10">
          <a:extLst>
            <a:ext uri="{FF2B5EF4-FFF2-40B4-BE49-F238E27FC236}">
              <a16:creationId xmlns:a16="http://schemas.microsoft.com/office/drawing/2014/main" id="{3D838763-2BBD-4C07-9318-FFF78CDFF6E4}"/>
            </a:ext>
          </a:extLst>
        </xdr:cNvPr>
        <xdr:cNvSpPr txBox="1"/>
      </xdr:nvSpPr>
      <xdr:spPr>
        <a:xfrm>
          <a:off x="3561027" y="511175"/>
          <a:ext cx="1978418" cy="558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52.1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12" name="TextBox 11">
          <a:extLst>
            <a:ext uri="{FF2B5EF4-FFF2-40B4-BE49-F238E27FC236}">
              <a16:creationId xmlns:a16="http://schemas.microsoft.com/office/drawing/2014/main" id="{22A1BF4D-E752-4F2A-90BD-69564FEE1DCD}"/>
            </a:ext>
          </a:extLst>
        </xdr:cNvPr>
        <xdr:cNvSpPr txBox="1"/>
      </xdr:nvSpPr>
      <xdr:spPr>
        <a:xfrm>
          <a:off x="6694332" y="511175"/>
          <a:ext cx="1752380" cy="558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21.1%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13" name="TextBox 12">
          <a:extLst>
            <a:ext uri="{FF2B5EF4-FFF2-40B4-BE49-F238E27FC236}">
              <a16:creationId xmlns:a16="http://schemas.microsoft.com/office/drawing/2014/main" id="{F1F4F005-D64B-480C-AC49-6E640295A021}"/>
            </a:ext>
          </a:extLst>
        </xdr:cNvPr>
        <xdr:cNvSpPr txBox="1"/>
      </xdr:nvSpPr>
      <xdr:spPr>
        <a:xfrm>
          <a:off x="9781862" y="511175"/>
          <a:ext cx="1630595" cy="558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0.098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76200</xdr:colOff>
      <xdr:row>7</xdr:row>
      <xdr:rowOff>138112</xdr:rowOff>
    </xdr:from>
    <xdr:to>
      <xdr:col>17</xdr:col>
      <xdr:colOff>333375</xdr:colOff>
      <xdr:row>16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CE808E-5253-45AE-AF40-37E0A4DCB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</xdr:row>
      <xdr:rowOff>9525</xdr:rowOff>
    </xdr:from>
    <xdr:to>
      <xdr:col>8</xdr:col>
      <xdr:colOff>0</xdr:colOff>
      <xdr:row>27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311AAF2-54F9-4623-9879-AA43B7BBF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365803</xdr:colOff>
      <xdr:row>20</xdr:row>
      <xdr:rowOff>11041</xdr:rowOff>
    </xdr:from>
    <xdr:to>
      <xdr:col>17</xdr:col>
      <xdr:colOff>186648</xdr:colOff>
      <xdr:row>22</xdr:row>
      <xdr:rowOff>158246</xdr:rowOff>
    </xdr:to>
    <xdr:sp macro="" textlink="Calculation!B11">
      <xdr:nvSpPr>
        <xdr:cNvPr id="16" name="TextBox 15">
          <a:extLst>
            <a:ext uri="{FF2B5EF4-FFF2-40B4-BE49-F238E27FC236}">
              <a16:creationId xmlns:a16="http://schemas.microsoft.com/office/drawing/2014/main" id="{2365C86C-073F-4300-BFFF-DABD0E9E81DF}"/>
            </a:ext>
          </a:extLst>
        </xdr:cNvPr>
        <xdr:cNvSpPr txBox="1"/>
      </xdr:nvSpPr>
      <xdr:spPr>
        <a:xfrm>
          <a:off x="10322603" y="3611491"/>
          <a:ext cx="1624245" cy="515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38.7%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15</xdr:row>
      <xdr:rowOff>47625</xdr:rowOff>
    </xdr:from>
    <xdr:to>
      <xdr:col>17</xdr:col>
      <xdr:colOff>333449</xdr:colOff>
      <xdr:row>27</xdr:row>
      <xdr:rowOff>47625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052BA30-6422-4DF1-8803-762A273A0A02}"/>
            </a:ext>
          </a:extLst>
        </xdr:cNvPr>
        <xdr:cNvSpPr/>
      </xdr:nvSpPr>
      <xdr:spPr>
        <a:xfrm>
          <a:off x="6648449" y="2727325"/>
          <a:ext cx="5445200" cy="22098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152400</xdr:rowOff>
    </xdr:from>
    <xdr:to>
      <xdr:col>17</xdr:col>
      <xdr:colOff>342750</xdr:colOff>
      <xdr:row>18</xdr:row>
      <xdr:rowOff>9525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B6960B0-C920-4C53-B635-12EBDED93BB0}"/>
            </a:ext>
          </a:extLst>
        </xdr:cNvPr>
        <xdr:cNvSpPr/>
      </xdr:nvSpPr>
      <xdr:spPr>
        <a:xfrm>
          <a:off x="6657750" y="3016250"/>
          <a:ext cx="5445200" cy="225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20</xdr:row>
      <xdr:rowOff>505</xdr:rowOff>
    </xdr:from>
    <xdr:to>
      <xdr:col>13</xdr:col>
      <xdr:colOff>415629</xdr:colOff>
      <xdr:row>23</xdr:row>
      <xdr:rowOff>3681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D2698C0-71ED-4FA5-989C-90EE2EB1C963}"/>
            </a:ext>
          </a:extLst>
        </xdr:cNvPr>
        <xdr:cNvSpPr txBox="1"/>
      </xdr:nvSpPr>
      <xdr:spPr>
        <a:xfrm>
          <a:off x="6667944" y="3600955"/>
          <a:ext cx="3704485" cy="555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24</xdr:row>
      <xdr:rowOff>59748</xdr:rowOff>
    </xdr:from>
    <xdr:to>
      <xdr:col>13</xdr:col>
      <xdr:colOff>522876</xdr:colOff>
      <xdr:row>27</xdr:row>
      <xdr:rowOff>69274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D78B7D2-9BF7-433A-B7EF-C9499DB65ABD}"/>
            </a:ext>
          </a:extLst>
        </xdr:cNvPr>
        <xdr:cNvSpPr txBox="1"/>
      </xdr:nvSpPr>
      <xdr:spPr>
        <a:xfrm>
          <a:off x="6667944" y="4396798"/>
          <a:ext cx="3811732" cy="561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24</xdr:row>
      <xdr:rowOff>76634</xdr:rowOff>
    </xdr:from>
    <xdr:to>
      <xdr:col>17</xdr:col>
      <xdr:colOff>205698</xdr:colOff>
      <xdr:row>27</xdr:row>
      <xdr:rowOff>33339</xdr:rowOff>
    </xdr:to>
    <xdr:sp macro="" textlink="Calculation!B12">
      <xdr:nvSpPr>
        <xdr:cNvPr id="21" name="TextBox 20">
          <a:extLst>
            <a:ext uri="{FF2B5EF4-FFF2-40B4-BE49-F238E27FC236}">
              <a16:creationId xmlns:a16="http://schemas.microsoft.com/office/drawing/2014/main" id="{6FDA2342-F553-4EAB-8F89-DFA51DA95CDF}"/>
            </a:ext>
          </a:extLst>
        </xdr:cNvPr>
        <xdr:cNvSpPr txBox="1"/>
      </xdr:nvSpPr>
      <xdr:spPr>
        <a:xfrm>
          <a:off x="10341653" y="4413684"/>
          <a:ext cx="1624245" cy="5091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106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8</xdr:col>
      <xdr:colOff>85726</xdr:colOff>
      <xdr:row>6</xdr:row>
      <xdr:rowOff>19049</xdr:rowOff>
    </xdr:from>
    <xdr:ext cx="5210174" cy="238125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9AFC861-ECE9-4B3F-9066-36D42EF8ECF2}"/>
            </a:ext>
          </a:extLst>
        </xdr:cNvPr>
        <xdr:cNvSpPr txBox="1"/>
      </xdr:nvSpPr>
      <xdr:spPr>
        <a:xfrm>
          <a:off x="6657976" y="1041399"/>
          <a:ext cx="5210174" cy="23812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1" i="1">
              <a:solidFill>
                <a:schemeClr val="bg1"/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171451</xdr:colOff>
      <xdr:row>15</xdr:row>
      <xdr:rowOff>114299</xdr:rowOff>
    </xdr:from>
    <xdr:ext cx="5389068" cy="257175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CE83EB2-BCFE-4675-AED4-6E933631A627}"/>
            </a:ext>
          </a:extLst>
        </xdr:cNvPr>
        <xdr:cNvSpPr txBox="1"/>
      </xdr:nvSpPr>
      <xdr:spPr>
        <a:xfrm>
          <a:off x="228601" y="2793999"/>
          <a:ext cx="5389068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15</xdr:row>
      <xdr:rowOff>66675</xdr:rowOff>
    </xdr:from>
    <xdr:to>
      <xdr:col>7</xdr:col>
      <xdr:colOff>771524</xdr:colOff>
      <xdr:row>27</xdr:row>
      <xdr:rowOff>47625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4450BC1-42B1-48DD-94BE-2A553E73298B}"/>
            </a:ext>
          </a:extLst>
        </xdr:cNvPr>
        <xdr:cNvSpPr/>
      </xdr:nvSpPr>
      <xdr:spPr>
        <a:xfrm>
          <a:off x="66673" y="2746375"/>
          <a:ext cx="6470651" cy="21907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Data" displayName="Data" ref="A1:J1773" totalsRowShown="0" headerRowDxfId="13" headerRowBorderDxfId="12" tableBorderDxfId="11" totalsRowBorderDxfId="10">
  <tableColumns count="10">
    <tableColumn id="1" name="Call Id" dataDxfId="9"/>
    <tableColumn id="2" name="Date" dataDxfId="8"/>
    <tableColumn id="3" name="Agent" dataDxfId="7"/>
    <tableColumn id="4" name="Department" dataDxfId="6"/>
    <tableColumn id="5" name="Answered (Y/N)" dataDxfId="5"/>
    <tableColumn id="6" name="Resolved" dataDxfId="4"/>
    <tableColumn id="7" name="Speed of Answer" dataDxfId="3"/>
    <tableColumn id="8" name="AvgTalkDuration" dataDxfId="2"/>
    <tableColumn id="9" name="Satisfaction rating" dataDxfId="1"/>
    <tableColumn id="10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773"/>
  <sheetViews>
    <sheetView zoomScale="80" zoomScaleNormal="80" workbookViewId="0">
      <selection activeCell="C1" sqref="A1:J1"/>
    </sheetView>
  </sheetViews>
  <sheetFormatPr defaultRowHeight="14.5" x14ac:dyDescent="0.35"/>
  <cols>
    <col min="1" max="1" width="11.453125" customWidth="1"/>
    <col min="2" max="2" width="17.1796875" bestFit="1" customWidth="1"/>
    <col min="3" max="3" width="15.81640625" customWidth="1"/>
    <col min="4" max="4" width="16.7265625" bestFit="1" customWidth="1"/>
    <col min="5" max="5" width="17.54296875" customWidth="1"/>
    <col min="6" max="6" width="16.7265625" customWidth="1"/>
    <col min="7" max="7" width="18" customWidth="1"/>
    <col min="8" max="8" width="18.453125" customWidth="1"/>
    <col min="9" max="9" width="19.81640625" customWidth="1"/>
    <col min="10" max="10" width="20.81640625" bestFit="1" customWidth="1"/>
    <col min="11" max="11" width="18.81640625" bestFit="1" customWidth="1"/>
    <col min="12" max="12" width="27.1796875" bestFit="1" customWidth="1"/>
    <col min="13" max="13" width="12" bestFit="1" customWidth="1"/>
  </cols>
  <sheetData>
    <row r="1" spans="1:12" x14ac:dyDescent="0.35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 x14ac:dyDescent="0.35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35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35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35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35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35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35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35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35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35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35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35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35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35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35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35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35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35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35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35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35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35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35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35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35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35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35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35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35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35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35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35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35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35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35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35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35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35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35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35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35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35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35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35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35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35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35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35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35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35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35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35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35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35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35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35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35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35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35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35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35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35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35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35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35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35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35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35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35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35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35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35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35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35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35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35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35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35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35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35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35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35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35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35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35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35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35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35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35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35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35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35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35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35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35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35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35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35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35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35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35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35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35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35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35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35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35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35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35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35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35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35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35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35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35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35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35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35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35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35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35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35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35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35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35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35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35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35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35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35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35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35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35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35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35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35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35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35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35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35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35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35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35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35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35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35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35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35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35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35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35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35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35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35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35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35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35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35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35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35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35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35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35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35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35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35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35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35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35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35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35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35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35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35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35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35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35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0</v>
      </c>
      <c r="K178" s="1"/>
      <c r="L178" s="2"/>
    </row>
    <row r="179" spans="1:12" x14ac:dyDescent="0.35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0</v>
      </c>
      <c r="K179" s="1"/>
      <c r="L179" s="2"/>
    </row>
    <row r="180" spans="1:12" x14ac:dyDescent="0.35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0</v>
      </c>
      <c r="K180" s="1"/>
      <c r="L180" s="2"/>
    </row>
    <row r="181" spans="1:12" x14ac:dyDescent="0.35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0</v>
      </c>
      <c r="K181" s="1"/>
      <c r="L181" s="2"/>
    </row>
    <row r="182" spans="1:12" x14ac:dyDescent="0.35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0</v>
      </c>
      <c r="K182" s="1"/>
      <c r="L182" s="2"/>
    </row>
    <row r="183" spans="1:12" x14ac:dyDescent="0.35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0</v>
      </c>
      <c r="K183" s="1"/>
      <c r="L183" s="2"/>
    </row>
    <row r="184" spans="1:12" x14ac:dyDescent="0.35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0</v>
      </c>
      <c r="K184" s="1"/>
      <c r="L184" s="2"/>
    </row>
    <row r="185" spans="1:12" x14ac:dyDescent="0.35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0</v>
      </c>
      <c r="K185" s="1"/>
      <c r="L185" s="2"/>
    </row>
    <row r="186" spans="1:12" x14ac:dyDescent="0.35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0</v>
      </c>
      <c r="K186" s="1"/>
      <c r="L186" s="2"/>
    </row>
    <row r="187" spans="1:12" x14ac:dyDescent="0.35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0</v>
      </c>
      <c r="K187" s="1"/>
      <c r="L187" s="2"/>
    </row>
    <row r="188" spans="1:12" x14ac:dyDescent="0.35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0</v>
      </c>
      <c r="K188" s="1"/>
      <c r="L188" s="2"/>
    </row>
    <row r="189" spans="1:12" x14ac:dyDescent="0.35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0</v>
      </c>
      <c r="K189" s="1"/>
      <c r="L189" s="2"/>
    </row>
    <row r="190" spans="1:12" x14ac:dyDescent="0.35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0</v>
      </c>
      <c r="K190" s="1"/>
      <c r="L190" s="2"/>
    </row>
    <row r="191" spans="1:12" x14ac:dyDescent="0.35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0</v>
      </c>
      <c r="K191" s="1"/>
      <c r="L191" s="2"/>
    </row>
    <row r="192" spans="1:12" x14ac:dyDescent="0.35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0</v>
      </c>
      <c r="K192" s="1"/>
      <c r="L192" s="2"/>
    </row>
    <row r="193" spans="1:12" x14ac:dyDescent="0.35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0</v>
      </c>
      <c r="K193" s="1"/>
      <c r="L193" s="2"/>
    </row>
    <row r="194" spans="1:12" x14ac:dyDescent="0.35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0</v>
      </c>
      <c r="K194" s="1"/>
      <c r="L194" s="2"/>
    </row>
    <row r="195" spans="1:12" x14ac:dyDescent="0.35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0</v>
      </c>
      <c r="K195" s="1"/>
      <c r="L195" s="2"/>
    </row>
    <row r="196" spans="1:12" x14ac:dyDescent="0.35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0</v>
      </c>
      <c r="K196" s="1"/>
      <c r="L196" s="2"/>
    </row>
    <row r="197" spans="1:12" x14ac:dyDescent="0.35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0</v>
      </c>
      <c r="K197" s="1"/>
      <c r="L197" s="2"/>
    </row>
    <row r="198" spans="1:12" x14ac:dyDescent="0.35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0</v>
      </c>
      <c r="K198" s="1"/>
      <c r="L198" s="2"/>
    </row>
    <row r="199" spans="1:12" x14ac:dyDescent="0.35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0</v>
      </c>
      <c r="K199" s="1"/>
      <c r="L199" s="2"/>
    </row>
    <row r="200" spans="1:12" x14ac:dyDescent="0.35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0</v>
      </c>
      <c r="K200" s="1"/>
      <c r="L200" s="2"/>
    </row>
    <row r="201" spans="1:12" x14ac:dyDescent="0.35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0</v>
      </c>
      <c r="K201" s="1"/>
      <c r="L201" s="2"/>
    </row>
    <row r="202" spans="1:12" x14ac:dyDescent="0.35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0</v>
      </c>
      <c r="K202" s="1"/>
      <c r="L202" s="2"/>
    </row>
    <row r="203" spans="1:12" x14ac:dyDescent="0.35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0</v>
      </c>
      <c r="K203" s="1"/>
      <c r="L203" s="2"/>
    </row>
    <row r="204" spans="1:12" x14ac:dyDescent="0.35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0</v>
      </c>
      <c r="K204" s="1"/>
      <c r="L204" s="2"/>
    </row>
    <row r="205" spans="1:12" x14ac:dyDescent="0.35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0</v>
      </c>
      <c r="K205" s="1"/>
      <c r="L205" s="2"/>
    </row>
    <row r="206" spans="1:12" x14ac:dyDescent="0.35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0</v>
      </c>
      <c r="K206" s="1"/>
      <c r="L206" s="2"/>
    </row>
    <row r="207" spans="1:12" x14ac:dyDescent="0.35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0</v>
      </c>
      <c r="K207" s="1"/>
      <c r="L207" s="2"/>
    </row>
    <row r="208" spans="1:12" x14ac:dyDescent="0.35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0</v>
      </c>
      <c r="K208" s="1"/>
      <c r="L208" s="2"/>
    </row>
    <row r="209" spans="1:12" x14ac:dyDescent="0.35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0</v>
      </c>
      <c r="K209" s="1"/>
      <c r="L209" s="2"/>
    </row>
    <row r="210" spans="1:12" x14ac:dyDescent="0.35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0</v>
      </c>
      <c r="K210" s="1"/>
      <c r="L210" s="2"/>
    </row>
    <row r="211" spans="1:12" x14ac:dyDescent="0.35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0</v>
      </c>
      <c r="K211" s="1"/>
      <c r="L211" s="2"/>
    </row>
    <row r="212" spans="1:12" x14ac:dyDescent="0.35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0</v>
      </c>
      <c r="K212" s="1"/>
      <c r="L212" s="2"/>
    </row>
    <row r="213" spans="1:12" x14ac:dyDescent="0.35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0</v>
      </c>
      <c r="K213" s="1"/>
      <c r="L213" s="2"/>
    </row>
    <row r="214" spans="1:12" x14ac:dyDescent="0.35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0</v>
      </c>
      <c r="K214" s="1"/>
      <c r="L214" s="2"/>
    </row>
    <row r="215" spans="1:12" x14ac:dyDescent="0.35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0</v>
      </c>
      <c r="K215" s="1"/>
      <c r="L215" s="2"/>
    </row>
    <row r="216" spans="1:12" x14ac:dyDescent="0.35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0</v>
      </c>
      <c r="K216" s="1"/>
      <c r="L216" s="2"/>
    </row>
    <row r="217" spans="1:12" x14ac:dyDescent="0.35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0</v>
      </c>
      <c r="K217" s="1"/>
      <c r="L217" s="2"/>
    </row>
    <row r="218" spans="1:12" x14ac:dyDescent="0.35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0</v>
      </c>
      <c r="K218" s="1"/>
      <c r="L218" s="2"/>
    </row>
    <row r="219" spans="1:12" x14ac:dyDescent="0.35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0</v>
      </c>
      <c r="K219" s="1"/>
      <c r="L219" s="2"/>
    </row>
    <row r="220" spans="1:12" x14ac:dyDescent="0.35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0</v>
      </c>
      <c r="K220" s="1"/>
      <c r="L220" s="2"/>
    </row>
    <row r="221" spans="1:12" x14ac:dyDescent="0.35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0</v>
      </c>
      <c r="K221" s="1"/>
      <c r="L221" s="2"/>
    </row>
    <row r="222" spans="1:12" x14ac:dyDescent="0.35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0</v>
      </c>
      <c r="K222" s="1"/>
      <c r="L222" s="2"/>
    </row>
    <row r="223" spans="1:12" x14ac:dyDescent="0.35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0</v>
      </c>
      <c r="K223" s="1"/>
      <c r="L223" s="2"/>
    </row>
    <row r="224" spans="1:12" x14ac:dyDescent="0.35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0</v>
      </c>
      <c r="K224" s="1"/>
      <c r="L224" s="2"/>
    </row>
    <row r="225" spans="1:12" x14ac:dyDescent="0.35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0</v>
      </c>
      <c r="K225" s="1"/>
      <c r="L225" s="2"/>
    </row>
    <row r="226" spans="1:12" x14ac:dyDescent="0.35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0</v>
      </c>
      <c r="K226" s="1"/>
      <c r="L226" s="2"/>
    </row>
    <row r="227" spans="1:12" x14ac:dyDescent="0.35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0</v>
      </c>
      <c r="K227" s="1"/>
      <c r="L227" s="2"/>
    </row>
    <row r="228" spans="1:12" x14ac:dyDescent="0.35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0</v>
      </c>
      <c r="K228" s="1"/>
      <c r="L228" s="2"/>
    </row>
    <row r="229" spans="1:12" x14ac:dyDescent="0.35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0</v>
      </c>
      <c r="K229" s="1"/>
      <c r="L229" s="2"/>
    </row>
    <row r="230" spans="1:12" x14ac:dyDescent="0.35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0</v>
      </c>
      <c r="K230" s="1"/>
      <c r="L230" s="2"/>
    </row>
    <row r="231" spans="1:12" x14ac:dyDescent="0.35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0</v>
      </c>
      <c r="K231" s="1"/>
      <c r="L231" s="2"/>
    </row>
    <row r="232" spans="1:12" x14ac:dyDescent="0.35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0</v>
      </c>
      <c r="K232" s="1"/>
      <c r="L232" s="2"/>
    </row>
    <row r="233" spans="1:12" x14ac:dyDescent="0.35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0</v>
      </c>
      <c r="K233" s="1"/>
      <c r="L233" s="2"/>
    </row>
    <row r="234" spans="1:12" x14ac:dyDescent="0.35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0</v>
      </c>
      <c r="K234" s="1"/>
      <c r="L234" s="2"/>
    </row>
    <row r="235" spans="1:12" x14ac:dyDescent="0.35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0</v>
      </c>
      <c r="K235" s="1"/>
      <c r="L235" s="2"/>
    </row>
    <row r="236" spans="1:12" x14ac:dyDescent="0.35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0</v>
      </c>
      <c r="K236" s="1"/>
      <c r="L236" s="2"/>
    </row>
    <row r="237" spans="1:12" x14ac:dyDescent="0.35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0</v>
      </c>
      <c r="K237" s="1"/>
      <c r="L237" s="2"/>
    </row>
    <row r="238" spans="1:12" x14ac:dyDescent="0.35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0</v>
      </c>
      <c r="K238" s="1"/>
      <c r="L238" s="2"/>
    </row>
    <row r="239" spans="1:12" x14ac:dyDescent="0.35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0</v>
      </c>
      <c r="K239" s="1"/>
      <c r="L239" s="2"/>
    </row>
    <row r="240" spans="1:12" x14ac:dyDescent="0.35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0</v>
      </c>
      <c r="K240" s="1"/>
      <c r="L240" s="2"/>
    </row>
    <row r="241" spans="1:12" x14ac:dyDescent="0.35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0</v>
      </c>
      <c r="K241" s="1"/>
      <c r="L241" s="2"/>
    </row>
    <row r="242" spans="1:12" x14ac:dyDescent="0.35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0</v>
      </c>
      <c r="K242" s="1"/>
      <c r="L242" s="2"/>
    </row>
    <row r="243" spans="1:12" x14ac:dyDescent="0.35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0</v>
      </c>
      <c r="K243" s="1"/>
      <c r="L243" s="2"/>
    </row>
    <row r="244" spans="1:12" x14ac:dyDescent="0.35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0</v>
      </c>
      <c r="K244" s="1"/>
      <c r="L244" s="2"/>
    </row>
    <row r="245" spans="1:12" x14ac:dyDescent="0.35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0</v>
      </c>
      <c r="K245" s="1"/>
      <c r="L245" s="2"/>
    </row>
    <row r="246" spans="1:12" x14ac:dyDescent="0.35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0</v>
      </c>
      <c r="K246" s="1"/>
      <c r="L246" s="2"/>
    </row>
    <row r="247" spans="1:12" x14ac:dyDescent="0.35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0</v>
      </c>
      <c r="K247" s="1"/>
      <c r="L247" s="2"/>
    </row>
    <row r="248" spans="1:12" x14ac:dyDescent="0.35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0</v>
      </c>
      <c r="K248" s="1"/>
      <c r="L248" s="2"/>
    </row>
    <row r="249" spans="1:12" x14ac:dyDescent="0.35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0</v>
      </c>
      <c r="K249" s="1"/>
      <c r="L249" s="2"/>
    </row>
    <row r="250" spans="1:12" x14ac:dyDescent="0.35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0</v>
      </c>
      <c r="K250" s="1"/>
      <c r="L250" s="2"/>
    </row>
    <row r="251" spans="1:12" x14ac:dyDescent="0.35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0</v>
      </c>
      <c r="K251" s="1"/>
      <c r="L251" s="2"/>
    </row>
    <row r="252" spans="1:12" x14ac:dyDescent="0.35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0</v>
      </c>
      <c r="K252" s="1"/>
      <c r="L252" s="2"/>
    </row>
    <row r="253" spans="1:12" x14ac:dyDescent="0.35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0</v>
      </c>
      <c r="K253" s="1"/>
      <c r="L253" s="2"/>
    </row>
    <row r="254" spans="1:12" x14ac:dyDescent="0.35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0</v>
      </c>
      <c r="K254" s="1"/>
      <c r="L254" s="2"/>
    </row>
    <row r="255" spans="1:12" x14ac:dyDescent="0.35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0</v>
      </c>
      <c r="K255" s="1"/>
      <c r="L255" s="2"/>
    </row>
    <row r="256" spans="1:12" x14ac:dyDescent="0.35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0</v>
      </c>
      <c r="K256" s="1"/>
      <c r="L256" s="2"/>
    </row>
    <row r="257" spans="1:12" x14ac:dyDescent="0.35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0</v>
      </c>
      <c r="K257" s="1"/>
      <c r="L257" s="2"/>
    </row>
    <row r="258" spans="1:12" x14ac:dyDescent="0.35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0</v>
      </c>
      <c r="K258" s="1"/>
      <c r="L258" s="2"/>
    </row>
    <row r="259" spans="1:12" x14ac:dyDescent="0.35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0</v>
      </c>
      <c r="K259" s="1"/>
      <c r="L259" s="2"/>
    </row>
    <row r="260" spans="1:12" x14ac:dyDescent="0.35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0</v>
      </c>
      <c r="K260" s="1"/>
      <c r="L260" s="2"/>
    </row>
    <row r="261" spans="1:12" x14ac:dyDescent="0.35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0</v>
      </c>
      <c r="K261" s="1"/>
      <c r="L261" s="2"/>
    </row>
    <row r="262" spans="1:12" x14ac:dyDescent="0.35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0</v>
      </c>
      <c r="K262" s="1"/>
      <c r="L262" s="2"/>
    </row>
    <row r="263" spans="1:12" x14ac:dyDescent="0.35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0</v>
      </c>
      <c r="K263" s="1"/>
      <c r="L263" s="2"/>
    </row>
    <row r="264" spans="1:12" x14ac:dyDescent="0.35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0</v>
      </c>
      <c r="K264" s="1"/>
      <c r="L264" s="2"/>
    </row>
    <row r="265" spans="1:12" x14ac:dyDescent="0.35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0</v>
      </c>
      <c r="K265" s="1"/>
      <c r="L265" s="2"/>
    </row>
    <row r="266" spans="1:12" x14ac:dyDescent="0.35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0</v>
      </c>
      <c r="K266" s="1"/>
      <c r="L266" s="2"/>
    </row>
    <row r="267" spans="1:12" x14ac:dyDescent="0.35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0</v>
      </c>
      <c r="K267" s="1"/>
      <c r="L267" s="2"/>
    </row>
    <row r="268" spans="1:12" x14ac:dyDescent="0.35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0</v>
      </c>
      <c r="K268" s="1"/>
      <c r="L268" s="2"/>
    </row>
    <row r="269" spans="1:12" x14ac:dyDescent="0.35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0</v>
      </c>
      <c r="K269" s="1"/>
      <c r="L269" s="2"/>
    </row>
    <row r="270" spans="1:12" x14ac:dyDescent="0.35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0</v>
      </c>
      <c r="K270" s="1"/>
      <c r="L270" s="2"/>
    </row>
    <row r="271" spans="1:12" x14ac:dyDescent="0.35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0</v>
      </c>
      <c r="K271" s="1"/>
      <c r="L271" s="2"/>
    </row>
    <row r="272" spans="1:12" x14ac:dyDescent="0.35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0</v>
      </c>
      <c r="K272" s="1"/>
      <c r="L272" s="2"/>
    </row>
    <row r="273" spans="1:12" x14ac:dyDescent="0.35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0</v>
      </c>
      <c r="K273" s="1"/>
      <c r="L273" s="2"/>
    </row>
    <row r="274" spans="1:12" x14ac:dyDescent="0.35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0</v>
      </c>
      <c r="K274" s="1"/>
      <c r="L274" s="2"/>
    </row>
    <row r="275" spans="1:12" x14ac:dyDescent="0.35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0</v>
      </c>
      <c r="K275" s="1"/>
      <c r="L275" s="2"/>
    </row>
    <row r="276" spans="1:12" x14ac:dyDescent="0.35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0</v>
      </c>
      <c r="K276" s="1"/>
      <c r="L276" s="2"/>
    </row>
    <row r="277" spans="1:12" x14ac:dyDescent="0.35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0</v>
      </c>
      <c r="K277" s="1"/>
      <c r="L277" s="2"/>
    </row>
    <row r="278" spans="1:12" x14ac:dyDescent="0.35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0</v>
      </c>
      <c r="K278" s="1"/>
      <c r="L278" s="2"/>
    </row>
    <row r="279" spans="1:12" x14ac:dyDescent="0.35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0</v>
      </c>
      <c r="K279" s="1"/>
      <c r="L279" s="2"/>
    </row>
    <row r="280" spans="1:12" x14ac:dyDescent="0.35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0</v>
      </c>
      <c r="K280" s="1"/>
      <c r="L280" s="2"/>
    </row>
    <row r="281" spans="1:12" x14ac:dyDescent="0.35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0</v>
      </c>
      <c r="K281" s="1"/>
      <c r="L281" s="2"/>
    </row>
    <row r="282" spans="1:12" x14ac:dyDescent="0.35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0</v>
      </c>
      <c r="K282" s="1"/>
      <c r="L282" s="2"/>
    </row>
    <row r="283" spans="1:12" x14ac:dyDescent="0.35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0</v>
      </c>
      <c r="K283" s="1"/>
      <c r="L283" s="2"/>
    </row>
    <row r="284" spans="1:12" x14ac:dyDescent="0.35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0</v>
      </c>
      <c r="K284" s="1"/>
      <c r="L284" s="2"/>
    </row>
    <row r="285" spans="1:12" x14ac:dyDescent="0.35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0</v>
      </c>
      <c r="K285" s="1"/>
      <c r="L285" s="2"/>
    </row>
    <row r="286" spans="1:12" x14ac:dyDescent="0.35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0</v>
      </c>
      <c r="K286" s="1"/>
      <c r="L286" s="2"/>
    </row>
    <row r="287" spans="1:12" x14ac:dyDescent="0.35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0</v>
      </c>
      <c r="K287" s="1"/>
      <c r="L287" s="2"/>
    </row>
    <row r="288" spans="1:12" x14ac:dyDescent="0.35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0</v>
      </c>
      <c r="K288" s="1"/>
      <c r="L288" s="2"/>
    </row>
    <row r="289" spans="1:12" x14ac:dyDescent="0.35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0</v>
      </c>
      <c r="K289" s="1"/>
      <c r="L289" s="2"/>
    </row>
    <row r="290" spans="1:12" x14ac:dyDescent="0.35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0</v>
      </c>
      <c r="K290" s="1"/>
      <c r="L290" s="2"/>
    </row>
    <row r="291" spans="1:12" x14ac:dyDescent="0.35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0</v>
      </c>
      <c r="K291" s="1"/>
      <c r="L291" s="2"/>
    </row>
    <row r="292" spans="1:12" x14ac:dyDescent="0.35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0</v>
      </c>
      <c r="K292" s="1"/>
      <c r="L292" s="2"/>
    </row>
    <row r="293" spans="1:12" x14ac:dyDescent="0.35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0</v>
      </c>
      <c r="K293" s="1"/>
      <c r="L293" s="2"/>
    </row>
    <row r="294" spans="1:12" x14ac:dyDescent="0.35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0</v>
      </c>
      <c r="K294" s="1"/>
      <c r="L294" s="2"/>
    </row>
    <row r="295" spans="1:12" x14ac:dyDescent="0.35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0</v>
      </c>
      <c r="K295" s="1"/>
      <c r="L295" s="2"/>
    </row>
    <row r="296" spans="1:12" x14ac:dyDescent="0.35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0</v>
      </c>
      <c r="K296" s="1"/>
      <c r="L296" s="2"/>
    </row>
    <row r="297" spans="1:12" x14ac:dyDescent="0.35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0</v>
      </c>
      <c r="K297" s="1"/>
      <c r="L297" s="2"/>
    </row>
    <row r="298" spans="1:12" x14ac:dyDescent="0.35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0</v>
      </c>
      <c r="K298" s="1"/>
      <c r="L298" s="2"/>
    </row>
    <row r="299" spans="1:12" x14ac:dyDescent="0.35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0</v>
      </c>
      <c r="K299" s="1"/>
      <c r="L299" s="2"/>
    </row>
    <row r="300" spans="1:12" x14ac:dyDescent="0.35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0</v>
      </c>
      <c r="K300" s="1"/>
      <c r="L300" s="2"/>
    </row>
    <row r="301" spans="1:12" x14ac:dyDescent="0.35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0</v>
      </c>
      <c r="K301" s="1"/>
      <c r="L301" s="2"/>
    </row>
    <row r="302" spans="1:12" x14ac:dyDescent="0.35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0</v>
      </c>
      <c r="K302" s="1"/>
      <c r="L302" s="2"/>
    </row>
    <row r="303" spans="1:12" x14ac:dyDescent="0.35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0</v>
      </c>
      <c r="K303" s="1"/>
      <c r="L303" s="2"/>
    </row>
    <row r="304" spans="1:12" x14ac:dyDescent="0.35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0</v>
      </c>
      <c r="K304" s="1"/>
      <c r="L304" s="2"/>
    </row>
    <row r="305" spans="1:12" x14ac:dyDescent="0.35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0</v>
      </c>
      <c r="K305" s="1"/>
      <c r="L305" s="2"/>
    </row>
    <row r="306" spans="1:12" x14ac:dyDescent="0.35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0</v>
      </c>
      <c r="K306" s="1"/>
      <c r="L306" s="2"/>
    </row>
    <row r="307" spans="1:12" x14ac:dyDescent="0.35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0</v>
      </c>
      <c r="K307" s="1"/>
      <c r="L307" s="2"/>
    </row>
    <row r="308" spans="1:12" x14ac:dyDescent="0.35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0</v>
      </c>
      <c r="K308" s="1"/>
      <c r="L308" s="2"/>
    </row>
    <row r="309" spans="1:12" x14ac:dyDescent="0.35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0</v>
      </c>
      <c r="K309" s="1"/>
      <c r="L309" s="2"/>
    </row>
    <row r="310" spans="1:12" x14ac:dyDescent="0.35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0</v>
      </c>
      <c r="K310" s="1"/>
      <c r="L310" s="2"/>
    </row>
    <row r="311" spans="1:12" x14ac:dyDescent="0.35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0</v>
      </c>
      <c r="K311" s="1"/>
      <c r="L311" s="2"/>
    </row>
    <row r="312" spans="1:12" x14ac:dyDescent="0.35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0</v>
      </c>
      <c r="K312" s="1"/>
      <c r="L312" s="2"/>
    </row>
    <row r="313" spans="1:12" x14ac:dyDescent="0.35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0</v>
      </c>
      <c r="K313" s="1"/>
      <c r="L313" s="2"/>
    </row>
    <row r="314" spans="1:12" x14ac:dyDescent="0.35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0</v>
      </c>
      <c r="K314" s="1"/>
      <c r="L314" s="2"/>
    </row>
    <row r="315" spans="1:12" x14ac:dyDescent="0.35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0</v>
      </c>
      <c r="K315" s="1"/>
      <c r="L315" s="2"/>
    </row>
    <row r="316" spans="1:12" x14ac:dyDescent="0.35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0</v>
      </c>
      <c r="K316" s="1"/>
      <c r="L316" s="2"/>
    </row>
    <row r="317" spans="1:12" x14ac:dyDescent="0.35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0</v>
      </c>
      <c r="K317" s="1"/>
      <c r="L317" s="2"/>
    </row>
    <row r="318" spans="1:12" x14ac:dyDescent="0.35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0</v>
      </c>
      <c r="K318" s="1"/>
      <c r="L318" s="2"/>
    </row>
    <row r="319" spans="1:12" x14ac:dyDescent="0.35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0</v>
      </c>
      <c r="K319" s="1"/>
      <c r="L319" s="2"/>
    </row>
    <row r="320" spans="1:12" x14ac:dyDescent="0.35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0</v>
      </c>
      <c r="K320" s="1"/>
      <c r="L320" s="2"/>
    </row>
    <row r="321" spans="1:12" x14ac:dyDescent="0.35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0</v>
      </c>
      <c r="K321" s="1"/>
      <c r="L321" s="2"/>
    </row>
    <row r="322" spans="1:12" x14ac:dyDescent="0.35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0</v>
      </c>
      <c r="K322" s="1"/>
      <c r="L322" s="2"/>
    </row>
    <row r="323" spans="1:12" x14ac:dyDescent="0.35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0</v>
      </c>
      <c r="K323" s="1"/>
      <c r="L323" s="2"/>
    </row>
    <row r="324" spans="1:12" x14ac:dyDescent="0.35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0</v>
      </c>
      <c r="K324" s="1"/>
      <c r="L324" s="2"/>
    </row>
    <row r="325" spans="1:12" x14ac:dyDescent="0.35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0</v>
      </c>
      <c r="K325" s="1"/>
      <c r="L325" s="2"/>
    </row>
    <row r="326" spans="1:12" x14ac:dyDescent="0.35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0</v>
      </c>
      <c r="K326" s="1"/>
      <c r="L326" s="2"/>
    </row>
    <row r="327" spans="1:12" x14ac:dyDescent="0.35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0</v>
      </c>
      <c r="K327" s="1"/>
      <c r="L327" s="2"/>
    </row>
    <row r="328" spans="1:12" x14ac:dyDescent="0.35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0</v>
      </c>
      <c r="K328" s="1"/>
      <c r="L328" s="2"/>
    </row>
    <row r="329" spans="1:12" x14ac:dyDescent="0.35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0</v>
      </c>
      <c r="K329" s="1"/>
      <c r="L329" s="2"/>
    </row>
    <row r="330" spans="1:12" x14ac:dyDescent="0.35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0</v>
      </c>
      <c r="K330" s="1"/>
      <c r="L330" s="2"/>
    </row>
    <row r="331" spans="1:12" x14ac:dyDescent="0.35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0</v>
      </c>
      <c r="K331" s="1"/>
      <c r="L331" s="2"/>
    </row>
    <row r="332" spans="1:12" x14ac:dyDescent="0.35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0</v>
      </c>
      <c r="K332" s="1"/>
      <c r="L332" s="2"/>
    </row>
    <row r="333" spans="1:12" x14ac:dyDescent="0.35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0</v>
      </c>
      <c r="K333" s="1"/>
      <c r="L333" s="2"/>
    </row>
    <row r="334" spans="1:12" x14ac:dyDescent="0.35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0</v>
      </c>
      <c r="K334" s="1"/>
      <c r="L334" s="2"/>
    </row>
    <row r="335" spans="1:12" x14ac:dyDescent="0.35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0</v>
      </c>
      <c r="K335" s="1"/>
      <c r="L335" s="2"/>
    </row>
    <row r="336" spans="1:12" x14ac:dyDescent="0.35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0</v>
      </c>
      <c r="K336" s="1"/>
      <c r="L336" s="2"/>
    </row>
    <row r="337" spans="1:12" x14ac:dyDescent="0.35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0</v>
      </c>
      <c r="K337" s="1"/>
      <c r="L337" s="2"/>
    </row>
    <row r="338" spans="1:12" x14ac:dyDescent="0.35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0</v>
      </c>
      <c r="K338" s="1"/>
      <c r="L338" s="2"/>
    </row>
    <row r="339" spans="1:12" x14ac:dyDescent="0.35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0</v>
      </c>
      <c r="K339" s="1"/>
      <c r="L339" s="2"/>
    </row>
    <row r="340" spans="1:12" x14ac:dyDescent="0.35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0</v>
      </c>
      <c r="K340" s="1"/>
      <c r="L340" s="2"/>
    </row>
    <row r="341" spans="1:12" x14ac:dyDescent="0.35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0</v>
      </c>
      <c r="K341" s="1"/>
      <c r="L341" s="2"/>
    </row>
    <row r="342" spans="1:12" x14ac:dyDescent="0.35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0</v>
      </c>
      <c r="K342" s="1"/>
      <c r="L342" s="2"/>
    </row>
    <row r="343" spans="1:12" x14ac:dyDescent="0.35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0</v>
      </c>
      <c r="K343" s="1"/>
      <c r="L343" s="2"/>
    </row>
    <row r="344" spans="1:12" x14ac:dyDescent="0.35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0</v>
      </c>
      <c r="K344" s="1"/>
      <c r="L344" s="2"/>
    </row>
    <row r="345" spans="1:12" x14ac:dyDescent="0.35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0</v>
      </c>
      <c r="K345" s="1"/>
      <c r="L345" s="2"/>
    </row>
    <row r="346" spans="1:12" x14ac:dyDescent="0.35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0</v>
      </c>
      <c r="K346" s="1"/>
      <c r="L346" s="2"/>
    </row>
    <row r="347" spans="1:12" x14ac:dyDescent="0.35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0</v>
      </c>
      <c r="K347" s="1"/>
      <c r="L347" s="2"/>
    </row>
    <row r="348" spans="1:12" x14ac:dyDescent="0.35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0</v>
      </c>
      <c r="K348" s="1"/>
      <c r="L348" s="2"/>
    </row>
    <row r="349" spans="1:12" x14ac:dyDescent="0.35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0</v>
      </c>
      <c r="K349" s="1"/>
      <c r="L349" s="2"/>
    </row>
    <row r="350" spans="1:12" x14ac:dyDescent="0.35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0</v>
      </c>
      <c r="K350" s="1"/>
      <c r="L350" s="2"/>
    </row>
    <row r="351" spans="1:12" x14ac:dyDescent="0.35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0</v>
      </c>
      <c r="K351" s="1"/>
      <c r="L351" s="2"/>
    </row>
    <row r="352" spans="1:12" x14ac:dyDescent="0.35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0</v>
      </c>
      <c r="K352" s="1"/>
      <c r="L352" s="2"/>
    </row>
    <row r="353" spans="1:12" x14ac:dyDescent="0.35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0</v>
      </c>
      <c r="K353" s="1"/>
      <c r="L353" s="2"/>
    </row>
    <row r="354" spans="1:12" x14ac:dyDescent="0.35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0</v>
      </c>
      <c r="K354" s="1"/>
      <c r="L354" s="2"/>
    </row>
    <row r="355" spans="1:12" x14ac:dyDescent="0.35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0</v>
      </c>
      <c r="K355" s="1"/>
      <c r="L355" s="2"/>
    </row>
    <row r="356" spans="1:12" x14ac:dyDescent="0.35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0</v>
      </c>
      <c r="K356" s="1"/>
      <c r="L356" s="2"/>
    </row>
    <row r="357" spans="1:12" x14ac:dyDescent="0.35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0</v>
      </c>
      <c r="K357" s="1"/>
      <c r="L357" s="2"/>
    </row>
    <row r="358" spans="1:12" x14ac:dyDescent="0.35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0</v>
      </c>
      <c r="K358" s="1"/>
      <c r="L358" s="2"/>
    </row>
    <row r="359" spans="1:12" x14ac:dyDescent="0.35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0</v>
      </c>
      <c r="K359" s="1"/>
      <c r="L359" s="2"/>
    </row>
    <row r="360" spans="1:12" x14ac:dyDescent="0.35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0</v>
      </c>
      <c r="K360" s="1"/>
      <c r="L360" s="2"/>
    </row>
    <row r="361" spans="1:12" x14ac:dyDescent="0.35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0</v>
      </c>
      <c r="K361" s="1"/>
      <c r="L361" s="2"/>
    </row>
    <row r="362" spans="1:12" x14ac:dyDescent="0.35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0</v>
      </c>
      <c r="K362" s="1"/>
      <c r="L362" s="2"/>
    </row>
    <row r="363" spans="1:12" x14ac:dyDescent="0.35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0</v>
      </c>
      <c r="K363" s="1"/>
      <c r="L363" s="2"/>
    </row>
    <row r="364" spans="1:12" x14ac:dyDescent="0.35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0</v>
      </c>
      <c r="K364" s="1"/>
      <c r="L364" s="2"/>
    </row>
    <row r="365" spans="1:12" x14ac:dyDescent="0.35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0</v>
      </c>
      <c r="K365" s="1"/>
      <c r="L365" s="2"/>
    </row>
    <row r="366" spans="1:12" x14ac:dyDescent="0.35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0</v>
      </c>
      <c r="K366" s="1"/>
      <c r="L366" s="2"/>
    </row>
    <row r="367" spans="1:12" x14ac:dyDescent="0.35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0</v>
      </c>
      <c r="K367" s="1"/>
      <c r="L367" s="2"/>
    </row>
    <row r="368" spans="1:12" x14ac:dyDescent="0.35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0</v>
      </c>
      <c r="K368" s="1"/>
      <c r="L368" s="2"/>
    </row>
    <row r="369" spans="1:12" x14ac:dyDescent="0.35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0</v>
      </c>
      <c r="K369" s="1"/>
      <c r="L369" s="2"/>
    </row>
    <row r="370" spans="1:12" x14ac:dyDescent="0.35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0</v>
      </c>
      <c r="K370" s="1"/>
      <c r="L370" s="2"/>
    </row>
    <row r="371" spans="1:12" x14ac:dyDescent="0.35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0</v>
      </c>
      <c r="K371" s="1"/>
      <c r="L371" s="2"/>
    </row>
    <row r="372" spans="1:12" x14ac:dyDescent="0.35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0</v>
      </c>
      <c r="K372" s="1"/>
      <c r="L372" s="2"/>
    </row>
    <row r="373" spans="1:12" x14ac:dyDescent="0.35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0</v>
      </c>
      <c r="K373" s="1"/>
      <c r="L373" s="2"/>
    </row>
    <row r="374" spans="1:12" x14ac:dyDescent="0.35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0</v>
      </c>
      <c r="K374" s="1"/>
      <c r="L374" s="2"/>
    </row>
    <row r="375" spans="1:12" x14ac:dyDescent="0.35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0</v>
      </c>
      <c r="K375" s="1"/>
      <c r="L375" s="2"/>
    </row>
    <row r="376" spans="1:12" x14ac:dyDescent="0.35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0</v>
      </c>
      <c r="K376" s="1"/>
      <c r="L376" s="2"/>
    </row>
    <row r="377" spans="1:12" x14ac:dyDescent="0.35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0</v>
      </c>
      <c r="K377" s="1"/>
      <c r="L377" s="2"/>
    </row>
    <row r="378" spans="1:12" x14ac:dyDescent="0.35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0</v>
      </c>
      <c r="K378" s="1"/>
      <c r="L378" s="2"/>
    </row>
    <row r="379" spans="1:12" x14ac:dyDescent="0.35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0</v>
      </c>
      <c r="K379" s="1"/>
      <c r="L379" s="2"/>
    </row>
    <row r="380" spans="1:12" x14ac:dyDescent="0.35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0</v>
      </c>
      <c r="K380" s="1"/>
      <c r="L380" s="2"/>
    </row>
    <row r="381" spans="1:12" x14ac:dyDescent="0.35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0</v>
      </c>
      <c r="K381" s="1"/>
      <c r="L381" s="2"/>
    </row>
    <row r="382" spans="1:12" x14ac:dyDescent="0.35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0</v>
      </c>
      <c r="K382" s="1"/>
      <c r="L382" s="2"/>
    </row>
    <row r="383" spans="1:12" x14ac:dyDescent="0.35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0</v>
      </c>
      <c r="K383" s="1"/>
      <c r="L383" s="2"/>
    </row>
    <row r="384" spans="1:12" x14ac:dyDescent="0.35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0</v>
      </c>
      <c r="K384" s="1"/>
      <c r="L384" s="2"/>
    </row>
    <row r="385" spans="1:12" x14ac:dyDescent="0.35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0</v>
      </c>
      <c r="K385" s="1"/>
      <c r="L385" s="2"/>
    </row>
    <row r="386" spans="1:12" x14ac:dyDescent="0.35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0</v>
      </c>
      <c r="K386" s="1"/>
      <c r="L386" s="2"/>
    </row>
    <row r="387" spans="1:12" x14ac:dyDescent="0.35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0</v>
      </c>
      <c r="K387" s="1"/>
      <c r="L387" s="2"/>
    </row>
    <row r="388" spans="1:12" x14ac:dyDescent="0.35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0</v>
      </c>
      <c r="K388" s="1"/>
      <c r="L388" s="2"/>
    </row>
    <row r="389" spans="1:12" x14ac:dyDescent="0.35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0</v>
      </c>
      <c r="K389" s="1"/>
      <c r="L389" s="2"/>
    </row>
    <row r="390" spans="1:12" x14ac:dyDescent="0.35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0</v>
      </c>
      <c r="K390" s="1"/>
      <c r="L390" s="2"/>
    </row>
    <row r="391" spans="1:12" x14ac:dyDescent="0.35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0</v>
      </c>
      <c r="K391" s="1"/>
      <c r="L391" s="2"/>
    </row>
    <row r="392" spans="1:12" x14ac:dyDescent="0.35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0</v>
      </c>
      <c r="K392" s="1"/>
      <c r="L392" s="2"/>
    </row>
    <row r="393" spans="1:12" x14ac:dyDescent="0.35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0</v>
      </c>
      <c r="K393" s="1"/>
      <c r="L393" s="2"/>
    </row>
    <row r="394" spans="1:12" x14ac:dyDescent="0.35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0</v>
      </c>
      <c r="K394" s="1"/>
      <c r="L394" s="2"/>
    </row>
    <row r="395" spans="1:12" x14ac:dyDescent="0.35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0</v>
      </c>
      <c r="K395" s="1"/>
      <c r="L395" s="2"/>
    </row>
    <row r="396" spans="1:12" x14ac:dyDescent="0.35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0</v>
      </c>
      <c r="K396" s="1"/>
      <c r="L396" s="2"/>
    </row>
    <row r="397" spans="1:12" x14ac:dyDescent="0.35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0</v>
      </c>
      <c r="K397" s="1"/>
      <c r="L397" s="2"/>
    </row>
    <row r="398" spans="1:12" x14ac:dyDescent="0.35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0</v>
      </c>
      <c r="K398" s="1"/>
      <c r="L398" s="2"/>
    </row>
    <row r="399" spans="1:12" x14ac:dyDescent="0.35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0</v>
      </c>
      <c r="K399" s="1"/>
      <c r="L399" s="2"/>
    </row>
    <row r="400" spans="1:12" x14ac:dyDescent="0.35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0</v>
      </c>
      <c r="K400" s="1"/>
      <c r="L400" s="2"/>
    </row>
    <row r="401" spans="1:12" x14ac:dyDescent="0.35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0</v>
      </c>
      <c r="K401" s="1"/>
      <c r="L401" s="2"/>
    </row>
    <row r="402" spans="1:12" x14ac:dyDescent="0.35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0</v>
      </c>
      <c r="K402" s="1"/>
      <c r="L402" s="2"/>
    </row>
    <row r="403" spans="1:12" x14ac:dyDescent="0.35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0</v>
      </c>
      <c r="K403" s="1"/>
      <c r="L403" s="2"/>
    </row>
    <row r="404" spans="1:12" x14ac:dyDescent="0.35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0</v>
      </c>
      <c r="K404" s="1"/>
      <c r="L404" s="2"/>
    </row>
    <row r="405" spans="1:12" x14ac:dyDescent="0.35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0</v>
      </c>
      <c r="K405" s="1"/>
      <c r="L405" s="2"/>
    </row>
    <row r="406" spans="1:12" x14ac:dyDescent="0.35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0</v>
      </c>
      <c r="K406" s="1"/>
      <c r="L406" s="2"/>
    </row>
    <row r="407" spans="1:12" x14ac:dyDescent="0.35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0</v>
      </c>
      <c r="K407" s="1"/>
      <c r="L407" s="2"/>
    </row>
    <row r="408" spans="1:12" x14ac:dyDescent="0.35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0</v>
      </c>
      <c r="K408" s="1"/>
      <c r="L408" s="2"/>
    </row>
    <row r="409" spans="1:12" x14ac:dyDescent="0.35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0</v>
      </c>
      <c r="K409" s="1"/>
      <c r="L409" s="2"/>
    </row>
    <row r="410" spans="1:12" x14ac:dyDescent="0.35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0</v>
      </c>
      <c r="K410" s="1"/>
      <c r="L410" s="2"/>
    </row>
    <row r="411" spans="1:12" x14ac:dyDescent="0.35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0</v>
      </c>
      <c r="K411" s="1"/>
      <c r="L411" s="2"/>
    </row>
    <row r="412" spans="1:12" x14ac:dyDescent="0.35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0</v>
      </c>
      <c r="K412" s="1"/>
      <c r="L412" s="2"/>
    </row>
    <row r="413" spans="1:12" x14ac:dyDescent="0.35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0</v>
      </c>
      <c r="K413" s="1"/>
      <c r="L413" s="2"/>
    </row>
    <row r="414" spans="1:12" x14ac:dyDescent="0.35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0</v>
      </c>
      <c r="K414" s="1"/>
      <c r="L414" s="2"/>
    </row>
    <row r="415" spans="1:12" x14ac:dyDescent="0.35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0</v>
      </c>
      <c r="K415" s="1"/>
      <c r="L415" s="2"/>
    </row>
    <row r="416" spans="1:12" x14ac:dyDescent="0.35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0</v>
      </c>
      <c r="K416" s="1"/>
      <c r="L416" s="2"/>
    </row>
    <row r="417" spans="1:12" x14ac:dyDescent="0.35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0</v>
      </c>
      <c r="K417" s="1"/>
      <c r="L417" s="2"/>
    </row>
    <row r="418" spans="1:12" x14ac:dyDescent="0.35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0</v>
      </c>
      <c r="K418" s="1"/>
      <c r="L418" s="2"/>
    </row>
    <row r="419" spans="1:12" x14ac:dyDescent="0.35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0</v>
      </c>
      <c r="K419" s="1"/>
      <c r="L419" s="2"/>
    </row>
    <row r="420" spans="1:12" x14ac:dyDescent="0.35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0</v>
      </c>
      <c r="K420" s="1"/>
      <c r="L420" s="2"/>
    </row>
    <row r="421" spans="1:12" x14ac:dyDescent="0.35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0</v>
      </c>
      <c r="K421" s="1"/>
      <c r="L421" s="2"/>
    </row>
    <row r="422" spans="1:12" x14ac:dyDescent="0.35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0</v>
      </c>
      <c r="K422" s="1"/>
      <c r="L422" s="2"/>
    </row>
    <row r="423" spans="1:12" x14ac:dyDescent="0.35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0</v>
      </c>
      <c r="K423" s="1"/>
      <c r="L423" s="2"/>
    </row>
    <row r="424" spans="1:12" x14ac:dyDescent="0.35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0</v>
      </c>
      <c r="K424" s="1"/>
      <c r="L424" s="2"/>
    </row>
    <row r="425" spans="1:12" x14ac:dyDescent="0.35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0</v>
      </c>
      <c r="K425" s="1"/>
      <c r="L425" s="2"/>
    </row>
    <row r="426" spans="1:12" x14ac:dyDescent="0.35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0</v>
      </c>
      <c r="K426" s="1"/>
      <c r="L426" s="2"/>
    </row>
    <row r="427" spans="1:12" x14ac:dyDescent="0.35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0</v>
      </c>
      <c r="K427" s="1"/>
      <c r="L427" s="2"/>
    </row>
    <row r="428" spans="1:12" x14ac:dyDescent="0.35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0</v>
      </c>
      <c r="K428" s="1"/>
      <c r="L428" s="2"/>
    </row>
    <row r="429" spans="1:12" x14ac:dyDescent="0.35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0</v>
      </c>
      <c r="K429" s="1"/>
      <c r="L429" s="2"/>
    </row>
    <row r="430" spans="1:12" x14ac:dyDescent="0.35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0</v>
      </c>
      <c r="K430" s="1"/>
      <c r="L430" s="2"/>
    </row>
    <row r="431" spans="1:12" x14ac:dyDescent="0.35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0</v>
      </c>
      <c r="K431" s="1"/>
      <c r="L431" s="2"/>
    </row>
    <row r="432" spans="1:12" x14ac:dyDescent="0.35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0</v>
      </c>
      <c r="K432" s="1"/>
      <c r="L432" s="2"/>
    </row>
    <row r="433" spans="1:12" x14ac:dyDescent="0.35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0</v>
      </c>
      <c r="K433" s="1"/>
      <c r="L433" s="2"/>
    </row>
    <row r="434" spans="1:12" x14ac:dyDescent="0.35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0</v>
      </c>
      <c r="K434" s="1"/>
      <c r="L434" s="2"/>
    </row>
    <row r="435" spans="1:12" x14ac:dyDescent="0.35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0</v>
      </c>
      <c r="K435" s="1"/>
      <c r="L435" s="2"/>
    </row>
    <row r="436" spans="1:12" x14ac:dyDescent="0.35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0</v>
      </c>
      <c r="K436" s="1"/>
      <c r="L436" s="2"/>
    </row>
    <row r="437" spans="1:12" x14ac:dyDescent="0.35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0</v>
      </c>
      <c r="K437" s="1"/>
      <c r="L437" s="2"/>
    </row>
    <row r="438" spans="1:12" x14ac:dyDescent="0.35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0</v>
      </c>
      <c r="K438" s="1"/>
      <c r="L438" s="2"/>
    </row>
    <row r="439" spans="1:12" x14ac:dyDescent="0.35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0</v>
      </c>
      <c r="K439" s="1"/>
      <c r="L439" s="2"/>
    </row>
    <row r="440" spans="1:12" x14ac:dyDescent="0.35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0</v>
      </c>
      <c r="K440" s="1"/>
      <c r="L440" s="2"/>
    </row>
    <row r="441" spans="1:12" x14ac:dyDescent="0.35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0</v>
      </c>
      <c r="K441" s="1"/>
      <c r="L441" s="2"/>
    </row>
    <row r="442" spans="1:12" x14ac:dyDescent="0.35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0</v>
      </c>
      <c r="K442" s="1"/>
      <c r="L442" s="2"/>
    </row>
    <row r="443" spans="1:12" x14ac:dyDescent="0.35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0</v>
      </c>
      <c r="K443" s="1"/>
      <c r="L443" s="2"/>
    </row>
    <row r="444" spans="1:12" x14ac:dyDescent="0.35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0</v>
      </c>
      <c r="K444" s="1"/>
      <c r="L444" s="2"/>
    </row>
    <row r="445" spans="1:12" x14ac:dyDescent="0.35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0</v>
      </c>
      <c r="K445" s="1"/>
      <c r="L445" s="2"/>
    </row>
    <row r="446" spans="1:12" x14ac:dyDescent="0.35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0</v>
      </c>
      <c r="K446" s="1"/>
      <c r="L446" s="2"/>
    </row>
    <row r="447" spans="1:12" x14ac:dyDescent="0.35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0</v>
      </c>
      <c r="K447" s="1"/>
      <c r="L447" s="2"/>
    </row>
    <row r="448" spans="1:12" x14ac:dyDescent="0.35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0</v>
      </c>
      <c r="K448" s="1"/>
      <c r="L448" s="2"/>
    </row>
    <row r="449" spans="1:12" x14ac:dyDescent="0.35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0</v>
      </c>
      <c r="K449" s="1"/>
      <c r="L449" s="2"/>
    </row>
    <row r="450" spans="1:12" x14ac:dyDescent="0.35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0</v>
      </c>
      <c r="K450" s="1"/>
      <c r="L450" s="2"/>
    </row>
    <row r="451" spans="1:12" x14ac:dyDescent="0.35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0</v>
      </c>
      <c r="K451" s="1"/>
      <c r="L451" s="2"/>
    </row>
    <row r="452" spans="1:12" x14ac:dyDescent="0.35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0</v>
      </c>
      <c r="K452" s="1"/>
      <c r="L452" s="2"/>
    </row>
    <row r="453" spans="1:12" x14ac:dyDescent="0.35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0</v>
      </c>
      <c r="K453" s="1"/>
      <c r="L453" s="2"/>
    </row>
    <row r="454" spans="1:12" x14ac:dyDescent="0.35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0</v>
      </c>
      <c r="K454" s="1"/>
      <c r="L454" s="2"/>
    </row>
    <row r="455" spans="1:12" x14ac:dyDescent="0.35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0</v>
      </c>
      <c r="K455" s="1"/>
      <c r="L455" s="2"/>
    </row>
    <row r="456" spans="1:12" x14ac:dyDescent="0.35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0</v>
      </c>
      <c r="K456" s="1"/>
      <c r="L456" s="2"/>
    </row>
    <row r="457" spans="1:12" x14ac:dyDescent="0.35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0</v>
      </c>
      <c r="K457" s="1"/>
      <c r="L457" s="2"/>
    </row>
    <row r="458" spans="1:12" x14ac:dyDescent="0.35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0</v>
      </c>
      <c r="K458" s="1"/>
      <c r="L458" s="2"/>
    </row>
    <row r="459" spans="1:12" x14ac:dyDescent="0.35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0</v>
      </c>
      <c r="K459" s="1"/>
      <c r="L459" s="2"/>
    </row>
    <row r="460" spans="1:12" x14ac:dyDescent="0.35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0</v>
      </c>
      <c r="K460" s="1"/>
      <c r="L460" s="2"/>
    </row>
    <row r="461" spans="1:12" x14ac:dyDescent="0.35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0</v>
      </c>
      <c r="K461" s="1"/>
      <c r="L461" s="2"/>
    </row>
    <row r="462" spans="1:12" x14ac:dyDescent="0.35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0</v>
      </c>
      <c r="K462" s="1"/>
      <c r="L462" s="2"/>
    </row>
    <row r="463" spans="1:12" x14ac:dyDescent="0.35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0</v>
      </c>
      <c r="K463" s="1"/>
      <c r="L463" s="2"/>
    </row>
    <row r="464" spans="1:12" x14ac:dyDescent="0.35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0</v>
      </c>
      <c r="K464" s="1"/>
      <c r="L464" s="2"/>
    </row>
    <row r="465" spans="1:12" x14ac:dyDescent="0.35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0</v>
      </c>
      <c r="K465" s="1"/>
      <c r="L465" s="2"/>
    </row>
    <row r="466" spans="1:12" x14ac:dyDescent="0.35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0</v>
      </c>
      <c r="K466" s="1"/>
      <c r="L466" s="2"/>
    </row>
    <row r="467" spans="1:12" x14ac:dyDescent="0.35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0</v>
      </c>
      <c r="K467" s="1"/>
      <c r="L467" s="2"/>
    </row>
    <row r="468" spans="1:12" x14ac:dyDescent="0.35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0</v>
      </c>
      <c r="K468" s="1"/>
      <c r="L468" s="2"/>
    </row>
    <row r="469" spans="1:12" x14ac:dyDescent="0.35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0</v>
      </c>
      <c r="K469" s="1"/>
      <c r="L469" s="2"/>
    </row>
    <row r="470" spans="1:12" x14ac:dyDescent="0.35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0</v>
      </c>
      <c r="K470" s="1"/>
      <c r="L470" s="2"/>
    </row>
    <row r="471" spans="1:12" x14ac:dyDescent="0.35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0</v>
      </c>
      <c r="K471" s="1"/>
      <c r="L471" s="2"/>
    </row>
    <row r="472" spans="1:12" x14ac:dyDescent="0.35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0</v>
      </c>
      <c r="K472" s="1"/>
      <c r="L472" s="2"/>
    </row>
    <row r="473" spans="1:12" x14ac:dyDescent="0.35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0</v>
      </c>
      <c r="K473" s="1"/>
      <c r="L473" s="2"/>
    </row>
    <row r="474" spans="1:12" x14ac:dyDescent="0.35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0</v>
      </c>
      <c r="K474" s="1"/>
      <c r="L474" s="2"/>
    </row>
    <row r="475" spans="1:12" x14ac:dyDescent="0.35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0</v>
      </c>
      <c r="K475" s="1"/>
      <c r="L475" s="2"/>
    </row>
    <row r="476" spans="1:12" x14ac:dyDescent="0.35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0</v>
      </c>
      <c r="K476" s="1"/>
      <c r="L476" s="2"/>
    </row>
    <row r="477" spans="1:12" x14ac:dyDescent="0.35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0</v>
      </c>
      <c r="K477" s="1"/>
      <c r="L477" s="2"/>
    </row>
    <row r="478" spans="1:12" x14ac:dyDescent="0.35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0</v>
      </c>
      <c r="K478" s="1"/>
      <c r="L478" s="2"/>
    </row>
    <row r="479" spans="1:12" x14ac:dyDescent="0.35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0</v>
      </c>
      <c r="K479" s="1"/>
      <c r="L479" s="2"/>
    </row>
    <row r="480" spans="1:12" x14ac:dyDescent="0.35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0</v>
      </c>
      <c r="K480" s="1"/>
      <c r="L480" s="2"/>
    </row>
    <row r="481" spans="1:12" x14ac:dyDescent="0.35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0</v>
      </c>
      <c r="K481" s="1"/>
      <c r="L481" s="2"/>
    </row>
    <row r="482" spans="1:12" x14ac:dyDescent="0.35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0</v>
      </c>
      <c r="K482" s="1"/>
      <c r="L482" s="2"/>
    </row>
    <row r="483" spans="1:12" x14ac:dyDescent="0.35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0</v>
      </c>
      <c r="K483" s="1"/>
      <c r="L483" s="2"/>
    </row>
    <row r="484" spans="1:12" x14ac:dyDescent="0.35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0</v>
      </c>
      <c r="K484" s="1"/>
      <c r="L484" s="2"/>
    </row>
    <row r="485" spans="1:12" x14ac:dyDescent="0.35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0</v>
      </c>
      <c r="K485" s="1"/>
      <c r="L485" s="2"/>
    </row>
    <row r="486" spans="1:12" x14ac:dyDescent="0.35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0</v>
      </c>
      <c r="K486" s="1"/>
      <c r="L486" s="2"/>
    </row>
    <row r="487" spans="1:12" x14ac:dyDescent="0.35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0</v>
      </c>
      <c r="K487" s="1"/>
      <c r="L487" s="2"/>
    </row>
    <row r="488" spans="1:12" x14ac:dyDescent="0.35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0</v>
      </c>
      <c r="K488" s="1"/>
      <c r="L488" s="2"/>
    </row>
    <row r="489" spans="1:12" x14ac:dyDescent="0.35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0</v>
      </c>
      <c r="K489" s="1"/>
      <c r="L489" s="2"/>
    </row>
    <row r="490" spans="1:12" x14ac:dyDescent="0.35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0</v>
      </c>
      <c r="K490" s="1"/>
      <c r="L490" s="2"/>
    </row>
    <row r="491" spans="1:12" x14ac:dyDescent="0.35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0</v>
      </c>
      <c r="K491" s="1"/>
      <c r="L491" s="2"/>
    </row>
    <row r="492" spans="1:12" x14ac:dyDescent="0.35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0</v>
      </c>
      <c r="K492" s="1"/>
      <c r="L492" s="2"/>
    </row>
    <row r="493" spans="1:12" x14ac:dyDescent="0.35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0</v>
      </c>
      <c r="K493" s="1"/>
      <c r="L493" s="2"/>
    </row>
    <row r="494" spans="1:12" x14ac:dyDescent="0.35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0</v>
      </c>
      <c r="K494" s="1"/>
      <c r="L494" s="2"/>
    </row>
    <row r="495" spans="1:12" x14ac:dyDescent="0.35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0</v>
      </c>
      <c r="K495" s="1"/>
      <c r="L495" s="2"/>
    </row>
    <row r="496" spans="1:12" x14ac:dyDescent="0.35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0</v>
      </c>
      <c r="K496" s="1"/>
      <c r="L496" s="2"/>
    </row>
    <row r="497" spans="1:12" x14ac:dyDescent="0.35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0</v>
      </c>
      <c r="K497" s="1"/>
      <c r="L497" s="2"/>
    </row>
    <row r="498" spans="1:12" x14ac:dyDescent="0.35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0</v>
      </c>
      <c r="K498" s="1"/>
      <c r="L498" s="2"/>
    </row>
    <row r="499" spans="1:12" x14ac:dyDescent="0.35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0</v>
      </c>
      <c r="K499" s="1"/>
      <c r="L499" s="2"/>
    </row>
    <row r="500" spans="1:12" x14ac:dyDescent="0.35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0</v>
      </c>
      <c r="K500" s="1"/>
      <c r="L500" s="2"/>
    </row>
    <row r="501" spans="1:12" x14ac:dyDescent="0.35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0</v>
      </c>
      <c r="K501" s="1"/>
      <c r="L501" s="2"/>
    </row>
    <row r="502" spans="1:12" x14ac:dyDescent="0.35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0</v>
      </c>
      <c r="K502" s="1"/>
      <c r="L502" s="2"/>
    </row>
    <row r="503" spans="1:12" x14ac:dyDescent="0.35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0</v>
      </c>
      <c r="K503" s="1"/>
      <c r="L503" s="2"/>
    </row>
    <row r="504" spans="1:12" x14ac:dyDescent="0.35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0</v>
      </c>
      <c r="K504" s="1"/>
      <c r="L504" s="2"/>
    </row>
    <row r="505" spans="1:12" x14ac:dyDescent="0.35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0</v>
      </c>
      <c r="K505" s="1"/>
      <c r="L505" s="2"/>
    </row>
    <row r="506" spans="1:12" x14ac:dyDescent="0.35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0</v>
      </c>
      <c r="K506" s="1"/>
      <c r="L506" s="2"/>
    </row>
    <row r="507" spans="1:12" x14ac:dyDescent="0.35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0</v>
      </c>
      <c r="K507" s="1"/>
      <c r="L507" s="2"/>
    </row>
    <row r="508" spans="1:12" x14ac:dyDescent="0.35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0</v>
      </c>
      <c r="K508" s="1"/>
      <c r="L508" s="2"/>
    </row>
    <row r="509" spans="1:12" x14ac:dyDescent="0.35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0</v>
      </c>
      <c r="K509" s="1"/>
      <c r="L509" s="2"/>
    </row>
    <row r="510" spans="1:12" x14ac:dyDescent="0.35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0</v>
      </c>
      <c r="K510" s="1"/>
      <c r="L510" s="2"/>
    </row>
    <row r="511" spans="1:12" x14ac:dyDescent="0.35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0</v>
      </c>
      <c r="K511" s="1"/>
      <c r="L511" s="2"/>
    </row>
    <row r="512" spans="1:12" x14ac:dyDescent="0.35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0</v>
      </c>
      <c r="K512" s="1"/>
      <c r="L512" s="2"/>
    </row>
    <row r="513" spans="1:12" x14ac:dyDescent="0.35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0</v>
      </c>
      <c r="K513" s="1"/>
      <c r="L513" s="2"/>
    </row>
    <row r="514" spans="1:12" x14ac:dyDescent="0.35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0</v>
      </c>
      <c r="K514" s="1"/>
      <c r="L514" s="2"/>
    </row>
    <row r="515" spans="1:12" x14ac:dyDescent="0.35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0</v>
      </c>
      <c r="K515" s="1"/>
      <c r="L515" s="2"/>
    </row>
    <row r="516" spans="1:12" x14ac:dyDescent="0.35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0</v>
      </c>
      <c r="K516" s="1"/>
      <c r="L516" s="2"/>
    </row>
    <row r="517" spans="1:12" x14ac:dyDescent="0.35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0</v>
      </c>
      <c r="K517" s="1"/>
      <c r="L517" s="2"/>
    </row>
    <row r="518" spans="1:12" x14ac:dyDescent="0.35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0</v>
      </c>
      <c r="K518" s="1"/>
      <c r="L518" s="2"/>
    </row>
    <row r="519" spans="1:12" x14ac:dyDescent="0.35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0</v>
      </c>
      <c r="K519" s="1"/>
      <c r="L519" s="2"/>
    </row>
    <row r="520" spans="1:12" x14ac:dyDescent="0.35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0</v>
      </c>
      <c r="K520" s="1"/>
      <c r="L520" s="2"/>
    </row>
    <row r="521" spans="1:12" x14ac:dyDescent="0.35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0</v>
      </c>
      <c r="K521" s="1"/>
      <c r="L521" s="2"/>
    </row>
    <row r="522" spans="1:12" x14ac:dyDescent="0.35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0</v>
      </c>
      <c r="K522" s="1"/>
      <c r="L522" s="2"/>
    </row>
    <row r="523" spans="1:12" x14ac:dyDescent="0.35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0</v>
      </c>
      <c r="K523" s="1"/>
      <c r="L523" s="2"/>
    </row>
    <row r="524" spans="1:12" x14ac:dyDescent="0.35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0</v>
      </c>
      <c r="K524" s="1"/>
      <c r="L524" s="2"/>
    </row>
    <row r="525" spans="1:12" x14ac:dyDescent="0.35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0</v>
      </c>
      <c r="K525" s="1"/>
      <c r="L525" s="2"/>
    </row>
    <row r="526" spans="1:12" x14ac:dyDescent="0.35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0</v>
      </c>
      <c r="K526" s="1"/>
      <c r="L526" s="2"/>
    </row>
    <row r="527" spans="1:12" x14ac:dyDescent="0.35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0</v>
      </c>
      <c r="K527" s="1"/>
      <c r="L527" s="2"/>
    </row>
    <row r="528" spans="1:12" x14ac:dyDescent="0.35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0</v>
      </c>
      <c r="K528" s="1"/>
      <c r="L528" s="2"/>
    </row>
    <row r="529" spans="1:12" x14ac:dyDescent="0.35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0</v>
      </c>
      <c r="K529" s="1"/>
      <c r="L529" s="2"/>
    </row>
    <row r="530" spans="1:12" x14ac:dyDescent="0.35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0</v>
      </c>
      <c r="K530" s="1"/>
      <c r="L530" s="2"/>
    </row>
    <row r="531" spans="1:12" x14ac:dyDescent="0.35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0</v>
      </c>
      <c r="K531" s="1"/>
      <c r="L531" s="2"/>
    </row>
    <row r="532" spans="1:12" x14ac:dyDescent="0.35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0</v>
      </c>
      <c r="K532" s="1"/>
      <c r="L532" s="2"/>
    </row>
    <row r="533" spans="1:12" x14ac:dyDescent="0.35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0</v>
      </c>
      <c r="K533" s="1"/>
      <c r="L533" s="2"/>
    </row>
    <row r="534" spans="1:12" x14ac:dyDescent="0.35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0</v>
      </c>
      <c r="K534" s="1"/>
      <c r="L534" s="2"/>
    </row>
    <row r="535" spans="1:12" x14ac:dyDescent="0.35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0</v>
      </c>
      <c r="K535" s="1"/>
      <c r="L535" s="2"/>
    </row>
    <row r="536" spans="1:12" x14ac:dyDescent="0.35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0</v>
      </c>
      <c r="K536" s="1"/>
      <c r="L536" s="2"/>
    </row>
    <row r="537" spans="1:12" x14ac:dyDescent="0.35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0</v>
      </c>
      <c r="K537" s="1"/>
      <c r="L537" s="2"/>
    </row>
    <row r="538" spans="1:12" x14ac:dyDescent="0.35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0</v>
      </c>
      <c r="K538" s="1"/>
      <c r="L538" s="2"/>
    </row>
    <row r="539" spans="1:12" x14ac:dyDescent="0.35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0</v>
      </c>
      <c r="K539" s="1"/>
      <c r="L539" s="2"/>
    </row>
    <row r="540" spans="1:12" x14ac:dyDescent="0.35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0</v>
      </c>
      <c r="K540" s="1"/>
      <c r="L540" s="2"/>
    </row>
    <row r="541" spans="1:12" x14ac:dyDescent="0.35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0</v>
      </c>
      <c r="K541" s="1"/>
      <c r="L541" s="2"/>
    </row>
    <row r="542" spans="1:12" x14ac:dyDescent="0.35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0</v>
      </c>
      <c r="K542" s="1"/>
      <c r="L542" s="2"/>
    </row>
    <row r="543" spans="1:12" x14ac:dyDescent="0.35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0</v>
      </c>
      <c r="K543" s="1"/>
      <c r="L543" s="2"/>
    </row>
    <row r="544" spans="1:12" x14ac:dyDescent="0.35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0</v>
      </c>
      <c r="K544" s="1"/>
      <c r="L544" s="2"/>
    </row>
    <row r="545" spans="1:12" x14ac:dyDescent="0.35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0</v>
      </c>
      <c r="K545" s="1"/>
      <c r="L545" s="2"/>
    </row>
    <row r="546" spans="1:12" x14ac:dyDescent="0.35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0</v>
      </c>
      <c r="K546" s="1"/>
      <c r="L546" s="2"/>
    </row>
    <row r="547" spans="1:12" x14ac:dyDescent="0.35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0</v>
      </c>
      <c r="K547" s="1"/>
      <c r="L547" s="2"/>
    </row>
    <row r="548" spans="1:12" x14ac:dyDescent="0.35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0</v>
      </c>
      <c r="K548" s="1"/>
      <c r="L548" s="2"/>
    </row>
    <row r="549" spans="1:12" x14ac:dyDescent="0.35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0</v>
      </c>
      <c r="K549" s="1"/>
      <c r="L549" s="2"/>
    </row>
    <row r="550" spans="1:12" x14ac:dyDescent="0.35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0</v>
      </c>
      <c r="K550" s="1"/>
      <c r="L550" s="2"/>
    </row>
    <row r="551" spans="1:12" x14ac:dyDescent="0.35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0</v>
      </c>
      <c r="K551" s="1"/>
      <c r="L551" s="2"/>
    </row>
    <row r="552" spans="1:12" x14ac:dyDescent="0.35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0</v>
      </c>
      <c r="K552" s="1"/>
      <c r="L552" s="2"/>
    </row>
    <row r="553" spans="1:12" x14ac:dyDescent="0.35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0</v>
      </c>
      <c r="K553" s="1"/>
      <c r="L553" s="2"/>
    </row>
    <row r="554" spans="1:12" x14ac:dyDescent="0.35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0</v>
      </c>
      <c r="K554" s="1"/>
      <c r="L554" s="2"/>
    </row>
    <row r="555" spans="1:12" x14ac:dyDescent="0.35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0</v>
      </c>
      <c r="K555" s="1"/>
      <c r="L555" s="2"/>
    </row>
    <row r="556" spans="1:12" x14ac:dyDescent="0.35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0</v>
      </c>
      <c r="K556" s="1"/>
      <c r="L556" s="2"/>
    </row>
    <row r="557" spans="1:12" x14ac:dyDescent="0.35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0</v>
      </c>
      <c r="K557" s="1"/>
      <c r="L557" s="2"/>
    </row>
    <row r="558" spans="1:12" x14ac:dyDescent="0.35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0</v>
      </c>
      <c r="K558" s="1"/>
      <c r="L558" s="2"/>
    </row>
    <row r="559" spans="1:12" x14ac:dyDescent="0.35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0</v>
      </c>
      <c r="K559" s="1"/>
      <c r="L559" s="2"/>
    </row>
    <row r="560" spans="1:12" x14ac:dyDescent="0.35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0</v>
      </c>
      <c r="K560" s="1"/>
      <c r="L560" s="2"/>
    </row>
    <row r="561" spans="1:12" x14ac:dyDescent="0.35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0</v>
      </c>
      <c r="K561" s="1"/>
      <c r="L561" s="2"/>
    </row>
    <row r="562" spans="1:12" x14ac:dyDescent="0.35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0</v>
      </c>
      <c r="K562" s="1"/>
      <c r="L562" s="2"/>
    </row>
    <row r="563" spans="1:12" x14ac:dyDescent="0.35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0</v>
      </c>
      <c r="K563" s="1"/>
      <c r="L563" s="2"/>
    </row>
    <row r="564" spans="1:12" x14ac:dyDescent="0.35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0</v>
      </c>
      <c r="K564" s="1"/>
      <c r="L564" s="2"/>
    </row>
    <row r="565" spans="1:12" x14ac:dyDescent="0.35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0</v>
      </c>
      <c r="K565" s="1"/>
      <c r="L565" s="2"/>
    </row>
    <row r="566" spans="1:12" x14ac:dyDescent="0.35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0</v>
      </c>
      <c r="K566" s="1"/>
      <c r="L566" s="2"/>
    </row>
    <row r="567" spans="1:12" x14ac:dyDescent="0.35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0</v>
      </c>
      <c r="K567" s="1"/>
      <c r="L567" s="2"/>
    </row>
    <row r="568" spans="1:12" x14ac:dyDescent="0.35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0</v>
      </c>
      <c r="K568" s="1"/>
      <c r="L568" s="2"/>
    </row>
    <row r="569" spans="1:12" x14ac:dyDescent="0.35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0</v>
      </c>
      <c r="K569" s="1"/>
      <c r="L569" s="2"/>
    </row>
    <row r="570" spans="1:12" x14ac:dyDescent="0.35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0</v>
      </c>
      <c r="K570" s="1"/>
      <c r="L570" s="2"/>
    </row>
    <row r="571" spans="1:12" x14ac:dyDescent="0.35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0</v>
      </c>
      <c r="K571" s="1"/>
      <c r="L571" s="2"/>
    </row>
    <row r="572" spans="1:12" x14ac:dyDescent="0.35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0</v>
      </c>
      <c r="K572" s="1"/>
      <c r="L572" s="2"/>
    </row>
    <row r="573" spans="1:12" x14ac:dyDescent="0.35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0</v>
      </c>
      <c r="K573" s="1"/>
      <c r="L573" s="2"/>
    </row>
    <row r="574" spans="1:12" x14ac:dyDescent="0.35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0</v>
      </c>
      <c r="K574" s="1"/>
      <c r="L574" s="2"/>
    </row>
    <row r="575" spans="1:12" x14ac:dyDescent="0.35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0</v>
      </c>
      <c r="K575" s="1"/>
      <c r="L575" s="2"/>
    </row>
    <row r="576" spans="1:12" x14ac:dyDescent="0.35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0</v>
      </c>
      <c r="K576" s="1"/>
      <c r="L576" s="2"/>
    </row>
    <row r="577" spans="1:12" x14ac:dyDescent="0.35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0</v>
      </c>
      <c r="K577" s="1"/>
      <c r="L577" s="2"/>
    </row>
    <row r="578" spans="1:12" x14ac:dyDescent="0.35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0</v>
      </c>
      <c r="K578" s="1"/>
      <c r="L578" s="2"/>
    </row>
    <row r="579" spans="1:12" x14ac:dyDescent="0.35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0</v>
      </c>
      <c r="K579" s="1"/>
      <c r="L579" s="2"/>
    </row>
    <row r="580" spans="1:12" x14ac:dyDescent="0.35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35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35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35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35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35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35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35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35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35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35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35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35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35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35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35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35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35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35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35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35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35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35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35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35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35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35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35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35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35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35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35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35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35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35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35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35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35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35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35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35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35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35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35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35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35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35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35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35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35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35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35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35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35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35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35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35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35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35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35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35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35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35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35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35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35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35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35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35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35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35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35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35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35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35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35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35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35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35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35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35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35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35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35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35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35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35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35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35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35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35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35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35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35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35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35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35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35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35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35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35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35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35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35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35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35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35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35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35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35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35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35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35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35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35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35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35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35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35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35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35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35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35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35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35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35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35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35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35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35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35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35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35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35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35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35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35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35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35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35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35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35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35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35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35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35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35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35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35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35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35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35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35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35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35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35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35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35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35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35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35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35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35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35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35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35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35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35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35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35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35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35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35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35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35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35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35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35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35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35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35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35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35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35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35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35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35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35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35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35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35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35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35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35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35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35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35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35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35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35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35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35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35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35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35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35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35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35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35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35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35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35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35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35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35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35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35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35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35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35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35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35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35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35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35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35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35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35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35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35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35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35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35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35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35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35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35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35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35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35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35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35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35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35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35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35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35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35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35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35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35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35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35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35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35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35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35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35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35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35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35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35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35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35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35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35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35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35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35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35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35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35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35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35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35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35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35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35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35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35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35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35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35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35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35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35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35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35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35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35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35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35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35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35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35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35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35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35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35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35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35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35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35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35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35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35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35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35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35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35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35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35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35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35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35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35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35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35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35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35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35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35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35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35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35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35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35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35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35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35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35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35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35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35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35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35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35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35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35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35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35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35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35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35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35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35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35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35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35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35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35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35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35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35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35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35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35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35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35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35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35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35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35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35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35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35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35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35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35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35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35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35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35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35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35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35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35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35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35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35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35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35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35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35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35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35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35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35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35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35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35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1</v>
      </c>
      <c r="K970" s="1"/>
      <c r="L970" s="2"/>
    </row>
    <row r="971" spans="1:12" x14ac:dyDescent="0.35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1</v>
      </c>
      <c r="K971" s="1"/>
      <c r="L971" s="2"/>
    </row>
    <row r="972" spans="1:12" x14ac:dyDescent="0.35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1</v>
      </c>
      <c r="K972" s="1"/>
      <c r="L972" s="2"/>
    </row>
    <row r="973" spans="1:12" x14ac:dyDescent="0.35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1</v>
      </c>
      <c r="K973" s="1"/>
      <c r="L973" s="2"/>
    </row>
    <row r="974" spans="1:12" x14ac:dyDescent="0.35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1</v>
      </c>
      <c r="K974" s="1"/>
      <c r="L974" s="2"/>
    </row>
    <row r="975" spans="1:12" x14ac:dyDescent="0.35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1</v>
      </c>
      <c r="K975" s="1"/>
      <c r="L975" s="2"/>
    </row>
    <row r="976" spans="1:12" x14ac:dyDescent="0.35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1</v>
      </c>
      <c r="K976" s="1"/>
      <c r="L976" s="2"/>
    </row>
    <row r="977" spans="1:12" x14ac:dyDescent="0.35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1</v>
      </c>
      <c r="K977" s="1"/>
      <c r="L977" s="2"/>
    </row>
    <row r="978" spans="1:12" x14ac:dyDescent="0.35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1</v>
      </c>
      <c r="K978" s="1"/>
      <c r="L978" s="2"/>
    </row>
    <row r="979" spans="1:12" x14ac:dyDescent="0.35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1</v>
      </c>
      <c r="K979" s="1"/>
      <c r="L979" s="2"/>
    </row>
    <row r="980" spans="1:12" x14ac:dyDescent="0.35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1</v>
      </c>
      <c r="K980" s="1"/>
      <c r="L980" s="2"/>
    </row>
    <row r="981" spans="1:12" x14ac:dyDescent="0.35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1</v>
      </c>
      <c r="K981" s="1"/>
      <c r="L981" s="2"/>
    </row>
    <row r="982" spans="1:12" x14ac:dyDescent="0.35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1</v>
      </c>
      <c r="K982" s="1"/>
      <c r="L982" s="2"/>
    </row>
    <row r="983" spans="1:12" x14ac:dyDescent="0.35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1</v>
      </c>
      <c r="K983" s="1"/>
      <c r="L983" s="2"/>
    </row>
    <row r="984" spans="1:12" x14ac:dyDescent="0.35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1</v>
      </c>
      <c r="K984" s="1"/>
      <c r="L984" s="2"/>
    </row>
    <row r="985" spans="1:12" x14ac:dyDescent="0.35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1</v>
      </c>
      <c r="K985" s="1"/>
      <c r="L985" s="2"/>
    </row>
    <row r="986" spans="1:12" x14ac:dyDescent="0.35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1</v>
      </c>
      <c r="K986" s="1"/>
      <c r="L986" s="2"/>
    </row>
    <row r="987" spans="1:12" x14ac:dyDescent="0.35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1</v>
      </c>
      <c r="K987" s="1"/>
      <c r="L987" s="2"/>
    </row>
    <row r="988" spans="1:12" x14ac:dyDescent="0.35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1</v>
      </c>
      <c r="K988" s="1"/>
      <c r="L988" s="2"/>
    </row>
    <row r="989" spans="1:12" x14ac:dyDescent="0.35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1</v>
      </c>
      <c r="K989" s="1"/>
      <c r="L989" s="2"/>
    </row>
    <row r="990" spans="1:12" x14ac:dyDescent="0.35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1</v>
      </c>
      <c r="K990" s="1"/>
      <c r="L990" s="2"/>
    </row>
    <row r="991" spans="1:12" x14ac:dyDescent="0.35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1</v>
      </c>
      <c r="K991" s="1"/>
      <c r="L991" s="2"/>
    </row>
    <row r="992" spans="1:12" x14ac:dyDescent="0.35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1</v>
      </c>
      <c r="K992" s="1"/>
      <c r="L992" s="2"/>
    </row>
    <row r="993" spans="1:12" x14ac:dyDescent="0.35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1</v>
      </c>
      <c r="K993" s="1"/>
      <c r="L993" s="2"/>
    </row>
    <row r="994" spans="1:12" x14ac:dyDescent="0.35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1</v>
      </c>
      <c r="K994" s="1"/>
      <c r="L994" s="2"/>
    </row>
    <row r="995" spans="1:12" x14ac:dyDescent="0.35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1</v>
      </c>
      <c r="K995" s="1"/>
      <c r="L995" s="2"/>
    </row>
    <row r="996" spans="1:12" x14ac:dyDescent="0.35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1</v>
      </c>
      <c r="K996" s="1"/>
      <c r="L996" s="2"/>
    </row>
    <row r="997" spans="1:12" x14ac:dyDescent="0.35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1</v>
      </c>
      <c r="K997" s="1"/>
      <c r="L997" s="2"/>
    </row>
    <row r="998" spans="1:12" x14ac:dyDescent="0.35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1</v>
      </c>
      <c r="K998" s="1"/>
      <c r="L998" s="2"/>
    </row>
    <row r="999" spans="1:12" x14ac:dyDescent="0.35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1</v>
      </c>
      <c r="K999" s="1"/>
      <c r="L999" s="2"/>
    </row>
    <row r="1000" spans="1:12" x14ac:dyDescent="0.35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1</v>
      </c>
      <c r="K1000" s="1"/>
      <c r="L1000" s="2"/>
    </row>
    <row r="1001" spans="1:12" x14ac:dyDescent="0.35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1</v>
      </c>
      <c r="K1001" s="1"/>
      <c r="L1001" s="2"/>
    </row>
    <row r="1002" spans="1:12" x14ac:dyDescent="0.35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1</v>
      </c>
      <c r="K1002" s="1"/>
      <c r="L1002" s="2"/>
    </row>
    <row r="1003" spans="1:12" x14ac:dyDescent="0.35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1</v>
      </c>
      <c r="K1003" s="1"/>
      <c r="L1003" s="2"/>
    </row>
    <row r="1004" spans="1:12" x14ac:dyDescent="0.35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1</v>
      </c>
      <c r="K1004" s="1"/>
      <c r="L1004" s="2"/>
    </row>
    <row r="1005" spans="1:12" x14ac:dyDescent="0.35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1</v>
      </c>
      <c r="K1005" s="1"/>
      <c r="L1005" s="2"/>
    </row>
    <row r="1006" spans="1:12" x14ac:dyDescent="0.35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1</v>
      </c>
      <c r="K1006" s="1"/>
      <c r="L1006" s="2"/>
    </row>
    <row r="1007" spans="1:12" x14ac:dyDescent="0.35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1</v>
      </c>
      <c r="K1007" s="1"/>
      <c r="L1007" s="2"/>
    </row>
    <row r="1008" spans="1:12" x14ac:dyDescent="0.35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1</v>
      </c>
      <c r="K1008" s="1"/>
      <c r="L1008" s="2"/>
    </row>
    <row r="1009" spans="1:12" x14ac:dyDescent="0.35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1</v>
      </c>
      <c r="K1009" s="1"/>
      <c r="L1009" s="2"/>
    </row>
    <row r="1010" spans="1:12" x14ac:dyDescent="0.35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1</v>
      </c>
      <c r="K1010" s="1"/>
      <c r="L1010" s="2"/>
    </row>
    <row r="1011" spans="1:12" x14ac:dyDescent="0.35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1</v>
      </c>
      <c r="K1011" s="1"/>
      <c r="L1011" s="2"/>
    </row>
    <row r="1012" spans="1:12" x14ac:dyDescent="0.35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1</v>
      </c>
      <c r="K1012" s="1"/>
      <c r="L1012" s="2"/>
    </row>
    <row r="1013" spans="1:12" x14ac:dyDescent="0.35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1</v>
      </c>
      <c r="K1013" s="1"/>
      <c r="L1013" s="2"/>
    </row>
    <row r="1014" spans="1:12" x14ac:dyDescent="0.35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1</v>
      </c>
      <c r="K1014" s="1"/>
      <c r="L1014" s="2"/>
    </row>
    <row r="1015" spans="1:12" x14ac:dyDescent="0.35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1</v>
      </c>
      <c r="K1015" s="1"/>
      <c r="L1015" s="2"/>
    </row>
    <row r="1016" spans="1:12" x14ac:dyDescent="0.35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1</v>
      </c>
      <c r="K1016" s="1"/>
      <c r="L1016" s="2"/>
    </row>
    <row r="1017" spans="1:12" x14ac:dyDescent="0.35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1</v>
      </c>
      <c r="K1017" s="1"/>
      <c r="L1017" s="2"/>
    </row>
    <row r="1018" spans="1:12" x14ac:dyDescent="0.35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1</v>
      </c>
      <c r="K1018" s="1"/>
      <c r="L1018" s="2"/>
    </row>
    <row r="1019" spans="1:12" x14ac:dyDescent="0.35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1</v>
      </c>
      <c r="K1019" s="1"/>
      <c r="L1019" s="2"/>
    </row>
    <row r="1020" spans="1:12" x14ac:dyDescent="0.35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1</v>
      </c>
      <c r="K1020" s="1"/>
      <c r="L1020" s="2"/>
    </row>
    <row r="1021" spans="1:12" x14ac:dyDescent="0.35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1</v>
      </c>
      <c r="K1021" s="1"/>
      <c r="L1021" s="2"/>
    </row>
    <row r="1022" spans="1:12" x14ac:dyDescent="0.35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1</v>
      </c>
      <c r="K1022" s="1"/>
      <c r="L1022" s="2"/>
    </row>
    <row r="1023" spans="1:12" x14ac:dyDescent="0.35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1</v>
      </c>
      <c r="K1023" s="1"/>
      <c r="L1023" s="2"/>
    </row>
    <row r="1024" spans="1:12" x14ac:dyDescent="0.35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1</v>
      </c>
      <c r="K1024" s="1"/>
      <c r="L1024" s="2"/>
    </row>
    <row r="1025" spans="1:12" x14ac:dyDescent="0.35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1</v>
      </c>
      <c r="K1025" s="1"/>
      <c r="L1025" s="2"/>
    </row>
    <row r="1026" spans="1:12" x14ac:dyDescent="0.35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1</v>
      </c>
      <c r="K1026" s="1"/>
      <c r="L1026" s="2"/>
    </row>
    <row r="1027" spans="1:12" x14ac:dyDescent="0.35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1</v>
      </c>
      <c r="K1027" s="1"/>
      <c r="L1027" s="2"/>
    </row>
    <row r="1028" spans="1:12" x14ac:dyDescent="0.35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1</v>
      </c>
      <c r="K1028" s="1"/>
      <c r="L1028" s="2"/>
    </row>
    <row r="1029" spans="1:12" x14ac:dyDescent="0.35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1</v>
      </c>
      <c r="K1029" s="1"/>
      <c r="L1029" s="2"/>
    </row>
    <row r="1030" spans="1:12" x14ac:dyDescent="0.35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1</v>
      </c>
      <c r="K1030" s="1"/>
      <c r="L1030" s="2"/>
    </row>
    <row r="1031" spans="1:12" x14ac:dyDescent="0.35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1</v>
      </c>
      <c r="K1031" s="1"/>
      <c r="L1031" s="2"/>
    </row>
    <row r="1032" spans="1:12" x14ac:dyDescent="0.35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1</v>
      </c>
      <c r="K1032" s="1"/>
      <c r="L1032" s="2"/>
    </row>
    <row r="1033" spans="1:12" x14ac:dyDescent="0.35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1</v>
      </c>
      <c r="K1033" s="1"/>
      <c r="L1033" s="2"/>
    </row>
    <row r="1034" spans="1:12" x14ac:dyDescent="0.35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1</v>
      </c>
      <c r="K1034" s="1"/>
      <c r="L1034" s="2"/>
    </row>
    <row r="1035" spans="1:12" x14ac:dyDescent="0.35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1</v>
      </c>
      <c r="K1035" s="1"/>
      <c r="L1035" s="2"/>
    </row>
    <row r="1036" spans="1:12" x14ac:dyDescent="0.35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1</v>
      </c>
      <c r="K1036" s="1"/>
      <c r="L1036" s="2"/>
    </row>
    <row r="1037" spans="1:12" x14ac:dyDescent="0.35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1</v>
      </c>
      <c r="K1037" s="1"/>
      <c r="L1037" s="2"/>
    </row>
    <row r="1038" spans="1:12" x14ac:dyDescent="0.35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1</v>
      </c>
      <c r="K1038" s="1"/>
      <c r="L1038" s="2"/>
    </row>
    <row r="1039" spans="1:12" x14ac:dyDescent="0.35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1</v>
      </c>
      <c r="K1039" s="1"/>
      <c r="L1039" s="2"/>
    </row>
    <row r="1040" spans="1:12" x14ac:dyDescent="0.35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1</v>
      </c>
      <c r="K1040" s="1"/>
      <c r="L1040" s="2"/>
    </row>
    <row r="1041" spans="1:12" x14ac:dyDescent="0.35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1</v>
      </c>
      <c r="K1041" s="1"/>
      <c r="L1041" s="2"/>
    </row>
    <row r="1042" spans="1:12" x14ac:dyDescent="0.35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1</v>
      </c>
      <c r="K1042" s="1"/>
      <c r="L1042" s="2"/>
    </row>
    <row r="1043" spans="1:12" x14ac:dyDescent="0.35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1</v>
      </c>
      <c r="K1043" s="1"/>
      <c r="L1043" s="2"/>
    </row>
    <row r="1044" spans="1:12" x14ac:dyDescent="0.35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1</v>
      </c>
      <c r="K1044" s="1"/>
      <c r="L1044" s="2"/>
    </row>
    <row r="1045" spans="1:12" x14ac:dyDescent="0.35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1</v>
      </c>
      <c r="K1045" s="1"/>
      <c r="L1045" s="2"/>
    </row>
    <row r="1046" spans="1:12" x14ac:dyDescent="0.35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1</v>
      </c>
      <c r="K1046" s="1"/>
      <c r="L1046" s="2"/>
    </row>
    <row r="1047" spans="1:12" x14ac:dyDescent="0.35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1</v>
      </c>
      <c r="K1047" s="1"/>
      <c r="L1047" s="2"/>
    </row>
    <row r="1048" spans="1:12" x14ac:dyDescent="0.35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1</v>
      </c>
      <c r="K1048" s="1"/>
      <c r="L1048" s="2"/>
    </row>
    <row r="1049" spans="1:12" x14ac:dyDescent="0.35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1</v>
      </c>
      <c r="K1049" s="1"/>
      <c r="L1049" s="2"/>
    </row>
    <row r="1050" spans="1:12" x14ac:dyDescent="0.35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1</v>
      </c>
      <c r="K1050" s="1"/>
      <c r="L1050" s="2"/>
    </row>
    <row r="1051" spans="1:12" x14ac:dyDescent="0.35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1</v>
      </c>
      <c r="K1051" s="1"/>
      <c r="L1051" s="2"/>
    </row>
    <row r="1052" spans="1:12" x14ac:dyDescent="0.35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1</v>
      </c>
      <c r="K1052" s="1"/>
      <c r="L1052" s="2"/>
    </row>
    <row r="1053" spans="1:12" x14ac:dyDescent="0.35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1</v>
      </c>
      <c r="K1053" s="1"/>
      <c r="L1053" s="2"/>
    </row>
    <row r="1054" spans="1:12" x14ac:dyDescent="0.35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1</v>
      </c>
      <c r="K1054" s="1"/>
      <c r="L1054" s="2"/>
    </row>
    <row r="1055" spans="1:12" x14ac:dyDescent="0.35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1</v>
      </c>
      <c r="K1055" s="1"/>
      <c r="L1055" s="2"/>
    </row>
    <row r="1056" spans="1:12" x14ac:dyDescent="0.35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1</v>
      </c>
      <c r="K1056" s="1"/>
      <c r="L1056" s="2"/>
    </row>
    <row r="1057" spans="1:12" x14ac:dyDescent="0.35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1</v>
      </c>
      <c r="K1057" s="1"/>
      <c r="L1057" s="2"/>
    </row>
    <row r="1058" spans="1:12" x14ac:dyDescent="0.35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1</v>
      </c>
      <c r="K1058" s="1"/>
      <c r="L1058" s="2"/>
    </row>
    <row r="1059" spans="1:12" x14ac:dyDescent="0.35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1</v>
      </c>
      <c r="K1059" s="1"/>
      <c r="L1059" s="2"/>
    </row>
    <row r="1060" spans="1:12" x14ac:dyDescent="0.35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1</v>
      </c>
      <c r="K1060" s="1"/>
      <c r="L1060" s="2"/>
    </row>
    <row r="1061" spans="1:12" x14ac:dyDescent="0.35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1</v>
      </c>
      <c r="K1061" s="1"/>
      <c r="L1061" s="2"/>
    </row>
    <row r="1062" spans="1:12" x14ac:dyDescent="0.35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1</v>
      </c>
      <c r="K1062" s="1"/>
      <c r="L1062" s="2"/>
    </row>
    <row r="1063" spans="1:12" x14ac:dyDescent="0.35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1</v>
      </c>
      <c r="K1063" s="1"/>
      <c r="L1063" s="2"/>
    </row>
    <row r="1064" spans="1:12" x14ac:dyDescent="0.35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1</v>
      </c>
      <c r="K1064" s="1"/>
      <c r="L1064" s="2"/>
    </row>
    <row r="1065" spans="1:12" x14ac:dyDescent="0.35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1</v>
      </c>
      <c r="K1065" s="1"/>
      <c r="L1065" s="2"/>
    </row>
    <row r="1066" spans="1:12" x14ac:dyDescent="0.35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1</v>
      </c>
      <c r="K1066" s="1"/>
      <c r="L1066" s="2"/>
    </row>
    <row r="1067" spans="1:12" x14ac:dyDescent="0.35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1</v>
      </c>
      <c r="K1067" s="1"/>
      <c r="L1067" s="2"/>
    </row>
    <row r="1068" spans="1:12" x14ac:dyDescent="0.35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1</v>
      </c>
      <c r="K1068" s="1"/>
      <c r="L1068" s="2"/>
    </row>
    <row r="1069" spans="1:12" x14ac:dyDescent="0.35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1</v>
      </c>
      <c r="K1069" s="1"/>
      <c r="L1069" s="2"/>
    </row>
    <row r="1070" spans="1:12" x14ac:dyDescent="0.35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1</v>
      </c>
      <c r="K1070" s="1"/>
      <c r="L1070" s="2"/>
    </row>
    <row r="1071" spans="1:12" x14ac:dyDescent="0.35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1</v>
      </c>
      <c r="K1071" s="1"/>
      <c r="L1071" s="2"/>
    </row>
    <row r="1072" spans="1:12" x14ac:dyDescent="0.35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1</v>
      </c>
      <c r="K1072" s="1"/>
      <c r="L1072" s="2"/>
    </row>
    <row r="1073" spans="1:12" x14ac:dyDescent="0.35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1</v>
      </c>
      <c r="K1073" s="1"/>
      <c r="L1073" s="2"/>
    </row>
    <row r="1074" spans="1:12" x14ac:dyDescent="0.35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1</v>
      </c>
      <c r="K1074" s="1"/>
      <c r="L1074" s="2"/>
    </row>
    <row r="1075" spans="1:12" x14ac:dyDescent="0.35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1</v>
      </c>
      <c r="K1075" s="1"/>
      <c r="L1075" s="2"/>
    </row>
    <row r="1076" spans="1:12" x14ac:dyDescent="0.35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1</v>
      </c>
      <c r="K1076" s="1"/>
      <c r="L1076" s="2"/>
    </row>
    <row r="1077" spans="1:12" x14ac:dyDescent="0.35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1</v>
      </c>
      <c r="K1077" s="1"/>
      <c r="L1077" s="2"/>
    </row>
    <row r="1078" spans="1:12" x14ac:dyDescent="0.35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1</v>
      </c>
      <c r="K1078" s="1"/>
      <c r="L1078" s="2"/>
    </row>
    <row r="1079" spans="1:12" x14ac:dyDescent="0.35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1</v>
      </c>
      <c r="K1079" s="1"/>
      <c r="L1079" s="2"/>
    </row>
    <row r="1080" spans="1:12" x14ac:dyDescent="0.35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1</v>
      </c>
      <c r="K1080" s="1"/>
      <c r="L1080" s="2"/>
    </row>
    <row r="1081" spans="1:12" x14ac:dyDescent="0.35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1</v>
      </c>
      <c r="K1081" s="1"/>
      <c r="L1081" s="2"/>
    </row>
    <row r="1082" spans="1:12" x14ac:dyDescent="0.35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1</v>
      </c>
      <c r="K1082" s="1"/>
      <c r="L1082" s="2"/>
    </row>
    <row r="1083" spans="1:12" x14ac:dyDescent="0.35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1</v>
      </c>
      <c r="K1083" s="1"/>
      <c r="L1083" s="2"/>
    </row>
    <row r="1084" spans="1:12" x14ac:dyDescent="0.35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1</v>
      </c>
      <c r="K1084" s="1"/>
      <c r="L1084" s="2"/>
    </row>
    <row r="1085" spans="1:12" x14ac:dyDescent="0.35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1</v>
      </c>
      <c r="K1085" s="1"/>
      <c r="L1085" s="2"/>
    </row>
    <row r="1086" spans="1:12" x14ac:dyDescent="0.35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1</v>
      </c>
      <c r="K1086" s="1"/>
      <c r="L1086" s="2"/>
    </row>
    <row r="1087" spans="1:12" x14ac:dyDescent="0.35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1</v>
      </c>
      <c r="K1087" s="1"/>
      <c r="L1087" s="2"/>
    </row>
    <row r="1088" spans="1:12" x14ac:dyDescent="0.35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1</v>
      </c>
      <c r="K1088" s="1"/>
      <c r="L1088" s="2"/>
    </row>
    <row r="1089" spans="1:12" x14ac:dyDescent="0.35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1</v>
      </c>
      <c r="K1089" s="1"/>
      <c r="L1089" s="2"/>
    </row>
    <row r="1090" spans="1:12" x14ac:dyDescent="0.35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1</v>
      </c>
      <c r="K1090" s="1"/>
      <c r="L1090" s="2"/>
    </row>
    <row r="1091" spans="1:12" x14ac:dyDescent="0.35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1</v>
      </c>
      <c r="K1091" s="1"/>
      <c r="L1091" s="2"/>
    </row>
    <row r="1092" spans="1:12" x14ac:dyDescent="0.35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1</v>
      </c>
      <c r="K1092" s="1"/>
      <c r="L1092" s="2"/>
    </row>
    <row r="1093" spans="1:12" x14ac:dyDescent="0.35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1</v>
      </c>
      <c r="K1093" s="1"/>
      <c r="L1093" s="2"/>
    </row>
    <row r="1094" spans="1:12" x14ac:dyDescent="0.35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1</v>
      </c>
      <c r="K1094" s="1"/>
      <c r="L1094" s="2"/>
    </row>
    <row r="1095" spans="1:12" x14ac:dyDescent="0.35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1</v>
      </c>
      <c r="K1095" s="1"/>
      <c r="L1095" s="2"/>
    </row>
    <row r="1096" spans="1:12" x14ac:dyDescent="0.35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1</v>
      </c>
      <c r="K1096" s="1"/>
      <c r="L1096" s="2"/>
    </row>
    <row r="1097" spans="1:12" x14ac:dyDescent="0.35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1</v>
      </c>
      <c r="K1097" s="1"/>
      <c r="L1097" s="2"/>
    </row>
    <row r="1098" spans="1:12" x14ac:dyDescent="0.35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1</v>
      </c>
      <c r="K1098" s="1"/>
      <c r="L1098" s="2"/>
    </row>
    <row r="1099" spans="1:12" x14ac:dyDescent="0.35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1</v>
      </c>
      <c r="K1099" s="1"/>
      <c r="L1099" s="2"/>
    </row>
    <row r="1100" spans="1:12" x14ac:dyDescent="0.35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1</v>
      </c>
      <c r="K1100" s="1"/>
      <c r="L1100" s="2"/>
    </row>
    <row r="1101" spans="1:12" x14ac:dyDescent="0.35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1</v>
      </c>
      <c r="K1101" s="1"/>
      <c r="L1101" s="2"/>
    </row>
    <row r="1102" spans="1:12" x14ac:dyDescent="0.35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1</v>
      </c>
      <c r="K1102" s="1"/>
      <c r="L1102" s="2"/>
    </row>
    <row r="1103" spans="1:12" x14ac:dyDescent="0.35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1</v>
      </c>
      <c r="K1103" s="1"/>
      <c r="L1103" s="2"/>
    </row>
    <row r="1104" spans="1:12" x14ac:dyDescent="0.35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1</v>
      </c>
      <c r="K1104" s="1"/>
      <c r="L1104" s="2"/>
    </row>
    <row r="1105" spans="1:12" x14ac:dyDescent="0.35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1</v>
      </c>
      <c r="K1105" s="1"/>
      <c r="L1105" s="2"/>
    </row>
    <row r="1106" spans="1:12" x14ac:dyDescent="0.35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1</v>
      </c>
      <c r="K1106" s="1"/>
      <c r="L1106" s="2"/>
    </row>
    <row r="1107" spans="1:12" x14ac:dyDescent="0.35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1</v>
      </c>
      <c r="K1107" s="1"/>
      <c r="L1107" s="2"/>
    </row>
    <row r="1108" spans="1:12" x14ac:dyDescent="0.35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1</v>
      </c>
      <c r="K1108" s="1"/>
      <c r="L1108" s="2"/>
    </row>
    <row r="1109" spans="1:12" x14ac:dyDescent="0.35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1</v>
      </c>
      <c r="K1109" s="1"/>
      <c r="L1109" s="2"/>
    </row>
    <row r="1110" spans="1:12" x14ac:dyDescent="0.35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1</v>
      </c>
      <c r="K1110" s="1"/>
      <c r="L1110" s="2"/>
    </row>
    <row r="1111" spans="1:12" x14ac:dyDescent="0.35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1</v>
      </c>
      <c r="K1111" s="1"/>
      <c r="L1111" s="2"/>
    </row>
    <row r="1112" spans="1:12" x14ac:dyDescent="0.35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1</v>
      </c>
      <c r="K1112" s="1"/>
      <c r="L1112" s="2"/>
    </row>
    <row r="1113" spans="1:12" x14ac:dyDescent="0.35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1</v>
      </c>
      <c r="K1113" s="1"/>
      <c r="L1113" s="2"/>
    </row>
    <row r="1114" spans="1:12" x14ac:dyDescent="0.35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1</v>
      </c>
      <c r="K1114" s="1"/>
      <c r="L1114" s="2"/>
    </row>
    <row r="1115" spans="1:12" x14ac:dyDescent="0.35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1</v>
      </c>
      <c r="K1115" s="1"/>
      <c r="L1115" s="2"/>
    </row>
    <row r="1116" spans="1:12" x14ac:dyDescent="0.35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1</v>
      </c>
      <c r="K1116" s="1"/>
      <c r="L1116" s="2"/>
    </row>
    <row r="1117" spans="1:12" x14ac:dyDescent="0.35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1</v>
      </c>
      <c r="K1117" s="1"/>
      <c r="L1117" s="2"/>
    </row>
    <row r="1118" spans="1:12" x14ac:dyDescent="0.35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1</v>
      </c>
      <c r="K1118" s="1"/>
      <c r="L1118" s="2"/>
    </row>
    <row r="1119" spans="1:12" x14ac:dyDescent="0.35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1</v>
      </c>
      <c r="K1119" s="1"/>
      <c r="L1119" s="2"/>
    </row>
    <row r="1120" spans="1:12" x14ac:dyDescent="0.35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1</v>
      </c>
      <c r="K1120" s="1"/>
      <c r="L1120" s="2"/>
    </row>
    <row r="1121" spans="1:12" x14ac:dyDescent="0.35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1</v>
      </c>
      <c r="K1121" s="1"/>
      <c r="L1121" s="2"/>
    </row>
    <row r="1122" spans="1:12" x14ac:dyDescent="0.35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1</v>
      </c>
      <c r="K1122" s="1"/>
      <c r="L1122" s="2"/>
    </row>
    <row r="1123" spans="1:12" x14ac:dyDescent="0.35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1</v>
      </c>
      <c r="K1123" s="1"/>
      <c r="L1123" s="2"/>
    </row>
    <row r="1124" spans="1:12" x14ac:dyDescent="0.35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1</v>
      </c>
      <c r="K1124" s="1"/>
      <c r="L1124" s="2"/>
    </row>
    <row r="1125" spans="1:12" x14ac:dyDescent="0.35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1</v>
      </c>
      <c r="K1125" s="1"/>
      <c r="L1125" s="2"/>
    </row>
    <row r="1126" spans="1:12" x14ac:dyDescent="0.35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1</v>
      </c>
      <c r="K1126" s="1"/>
      <c r="L1126" s="2"/>
    </row>
    <row r="1127" spans="1:12" x14ac:dyDescent="0.35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1</v>
      </c>
      <c r="K1127" s="1"/>
      <c r="L1127" s="2"/>
    </row>
    <row r="1128" spans="1:12" x14ac:dyDescent="0.35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1</v>
      </c>
      <c r="K1128" s="1"/>
      <c r="L1128" s="2"/>
    </row>
    <row r="1129" spans="1:12" x14ac:dyDescent="0.35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1</v>
      </c>
      <c r="K1129" s="1"/>
      <c r="L1129" s="2"/>
    </row>
    <row r="1130" spans="1:12" x14ac:dyDescent="0.35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1</v>
      </c>
      <c r="K1130" s="1"/>
      <c r="L1130" s="2"/>
    </row>
    <row r="1131" spans="1:12" x14ac:dyDescent="0.35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1</v>
      </c>
      <c r="K1131" s="1"/>
      <c r="L1131" s="2"/>
    </row>
    <row r="1132" spans="1:12" x14ac:dyDescent="0.35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1</v>
      </c>
      <c r="K1132" s="1"/>
      <c r="L1132" s="2"/>
    </row>
    <row r="1133" spans="1:12" x14ac:dyDescent="0.35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1</v>
      </c>
      <c r="K1133" s="1"/>
      <c r="L1133" s="2"/>
    </row>
    <row r="1134" spans="1:12" x14ac:dyDescent="0.35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1</v>
      </c>
      <c r="K1134" s="1"/>
      <c r="L1134" s="2"/>
    </row>
    <row r="1135" spans="1:12" x14ac:dyDescent="0.35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1</v>
      </c>
      <c r="K1135" s="1"/>
      <c r="L1135" s="2"/>
    </row>
    <row r="1136" spans="1:12" x14ac:dyDescent="0.35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1</v>
      </c>
      <c r="K1136" s="1"/>
      <c r="L1136" s="2"/>
    </row>
    <row r="1137" spans="1:12" x14ac:dyDescent="0.35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1</v>
      </c>
      <c r="K1137" s="1"/>
      <c r="L1137" s="2"/>
    </row>
    <row r="1138" spans="1:12" x14ac:dyDescent="0.35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1</v>
      </c>
      <c r="K1138" s="1"/>
      <c r="L1138" s="2"/>
    </row>
    <row r="1139" spans="1:12" x14ac:dyDescent="0.35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1</v>
      </c>
      <c r="K1139" s="1"/>
      <c r="L1139" s="2"/>
    </row>
    <row r="1140" spans="1:12" x14ac:dyDescent="0.35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1</v>
      </c>
      <c r="K1140" s="1"/>
      <c r="L1140" s="2"/>
    </row>
    <row r="1141" spans="1:12" x14ac:dyDescent="0.35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1</v>
      </c>
      <c r="K1141" s="1"/>
      <c r="L1141" s="2"/>
    </row>
    <row r="1142" spans="1:12" x14ac:dyDescent="0.35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1</v>
      </c>
      <c r="K1142" s="1"/>
      <c r="L1142" s="2"/>
    </row>
    <row r="1143" spans="1:12" x14ac:dyDescent="0.35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1</v>
      </c>
      <c r="K1143" s="1"/>
      <c r="L1143" s="2"/>
    </row>
    <row r="1144" spans="1:12" x14ac:dyDescent="0.35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1</v>
      </c>
      <c r="K1144" s="1"/>
      <c r="L1144" s="2"/>
    </row>
    <row r="1145" spans="1:12" x14ac:dyDescent="0.35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1</v>
      </c>
      <c r="K1145" s="1"/>
      <c r="L1145" s="2"/>
    </row>
    <row r="1146" spans="1:12" x14ac:dyDescent="0.35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1</v>
      </c>
      <c r="K1146" s="1"/>
      <c r="L1146" s="2"/>
    </row>
    <row r="1147" spans="1:12" x14ac:dyDescent="0.35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1</v>
      </c>
      <c r="K1147" s="1"/>
      <c r="L1147" s="2"/>
    </row>
    <row r="1148" spans="1:12" x14ac:dyDescent="0.35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1</v>
      </c>
      <c r="K1148" s="1"/>
      <c r="L1148" s="2"/>
    </row>
    <row r="1149" spans="1:12" x14ac:dyDescent="0.35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1</v>
      </c>
      <c r="K1149" s="1"/>
      <c r="L1149" s="2"/>
    </row>
    <row r="1150" spans="1:12" x14ac:dyDescent="0.35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1</v>
      </c>
      <c r="K1150" s="1"/>
      <c r="L1150" s="2"/>
    </row>
    <row r="1151" spans="1:12" x14ac:dyDescent="0.35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1</v>
      </c>
      <c r="K1151" s="1"/>
      <c r="L1151" s="2"/>
    </row>
    <row r="1152" spans="1:12" x14ac:dyDescent="0.35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1</v>
      </c>
      <c r="K1152" s="1"/>
      <c r="L1152" s="2"/>
    </row>
    <row r="1153" spans="1:12" x14ac:dyDescent="0.35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1</v>
      </c>
      <c r="K1153" s="1"/>
      <c r="L1153" s="2"/>
    </row>
    <row r="1154" spans="1:12" x14ac:dyDescent="0.35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1</v>
      </c>
      <c r="K1154" s="1"/>
      <c r="L1154" s="2"/>
    </row>
    <row r="1155" spans="1:12" x14ac:dyDescent="0.35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1</v>
      </c>
      <c r="K1155" s="1"/>
      <c r="L1155" s="2"/>
    </row>
    <row r="1156" spans="1:12" x14ac:dyDescent="0.35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1</v>
      </c>
      <c r="K1156" s="1"/>
      <c r="L1156" s="2"/>
    </row>
    <row r="1157" spans="1:12" x14ac:dyDescent="0.35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1</v>
      </c>
      <c r="K1157" s="1"/>
      <c r="L1157" s="2"/>
    </row>
    <row r="1158" spans="1:12" x14ac:dyDescent="0.35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1</v>
      </c>
      <c r="K1158" s="1"/>
      <c r="L1158" s="2"/>
    </row>
    <row r="1159" spans="1:12" x14ac:dyDescent="0.35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1</v>
      </c>
      <c r="K1159" s="1"/>
      <c r="L1159" s="2"/>
    </row>
    <row r="1160" spans="1:12" x14ac:dyDescent="0.35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1</v>
      </c>
      <c r="K1160" s="1"/>
      <c r="L1160" s="2"/>
    </row>
    <row r="1161" spans="1:12" x14ac:dyDescent="0.35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1</v>
      </c>
      <c r="K1161" s="1"/>
      <c r="L1161" s="2"/>
    </row>
    <row r="1162" spans="1:12" x14ac:dyDescent="0.35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1</v>
      </c>
      <c r="K1162" s="1"/>
      <c r="L1162" s="2"/>
    </row>
    <row r="1163" spans="1:12" x14ac:dyDescent="0.35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1</v>
      </c>
      <c r="K1163" s="1"/>
      <c r="L1163" s="2"/>
    </row>
    <row r="1164" spans="1:12" x14ac:dyDescent="0.35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1</v>
      </c>
      <c r="K1164" s="1"/>
      <c r="L1164" s="2"/>
    </row>
    <row r="1165" spans="1:12" x14ac:dyDescent="0.35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1</v>
      </c>
      <c r="K1165" s="1"/>
      <c r="L1165" s="2"/>
    </row>
    <row r="1166" spans="1:12" x14ac:dyDescent="0.35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1</v>
      </c>
      <c r="K1166" s="1"/>
      <c r="L1166" s="2"/>
    </row>
    <row r="1167" spans="1:12" x14ac:dyDescent="0.35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1</v>
      </c>
      <c r="K1167" s="1"/>
      <c r="L1167" s="2"/>
    </row>
    <row r="1168" spans="1:12" x14ac:dyDescent="0.35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1</v>
      </c>
      <c r="K1168" s="1"/>
      <c r="L1168" s="2"/>
    </row>
    <row r="1169" spans="1:12" x14ac:dyDescent="0.35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1</v>
      </c>
      <c r="K1169" s="1"/>
      <c r="L1169" s="2"/>
    </row>
    <row r="1170" spans="1:12" x14ac:dyDescent="0.35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1</v>
      </c>
      <c r="K1170" s="1"/>
      <c r="L1170" s="2"/>
    </row>
    <row r="1171" spans="1:12" x14ac:dyDescent="0.35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1</v>
      </c>
      <c r="K1171" s="1"/>
      <c r="L1171" s="2"/>
    </row>
    <row r="1172" spans="1:12" x14ac:dyDescent="0.35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1</v>
      </c>
      <c r="K1172" s="1"/>
      <c r="L1172" s="2"/>
    </row>
    <row r="1173" spans="1:12" x14ac:dyDescent="0.35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1</v>
      </c>
      <c r="K1173" s="1"/>
      <c r="L1173" s="2"/>
    </row>
    <row r="1174" spans="1:12" x14ac:dyDescent="0.35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1</v>
      </c>
      <c r="K1174" s="1"/>
      <c r="L1174" s="2"/>
    </row>
    <row r="1175" spans="1:12" x14ac:dyDescent="0.35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1</v>
      </c>
      <c r="K1175" s="1"/>
      <c r="L1175" s="2"/>
    </row>
    <row r="1176" spans="1:12" x14ac:dyDescent="0.35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1</v>
      </c>
      <c r="K1176" s="1"/>
      <c r="L1176" s="2"/>
    </row>
    <row r="1177" spans="1:12" x14ac:dyDescent="0.35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1</v>
      </c>
      <c r="K1177" s="1"/>
      <c r="L1177" s="2"/>
    </row>
    <row r="1178" spans="1:12" x14ac:dyDescent="0.35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1</v>
      </c>
      <c r="K1178" s="1"/>
      <c r="L1178" s="2"/>
    </row>
    <row r="1179" spans="1:12" x14ac:dyDescent="0.35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1</v>
      </c>
      <c r="K1179" s="1"/>
      <c r="L1179" s="2"/>
    </row>
    <row r="1180" spans="1:12" x14ac:dyDescent="0.35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1</v>
      </c>
      <c r="K1180" s="1"/>
      <c r="L1180" s="2"/>
    </row>
    <row r="1181" spans="1:12" x14ac:dyDescent="0.35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1</v>
      </c>
      <c r="K1181" s="1"/>
      <c r="L1181" s="2"/>
    </row>
    <row r="1182" spans="1:12" x14ac:dyDescent="0.35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1</v>
      </c>
      <c r="K1182" s="1"/>
      <c r="L1182" s="2"/>
    </row>
    <row r="1183" spans="1:12" x14ac:dyDescent="0.35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1</v>
      </c>
      <c r="K1183" s="1"/>
      <c r="L1183" s="2"/>
    </row>
    <row r="1184" spans="1:12" x14ac:dyDescent="0.35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1</v>
      </c>
      <c r="K1184" s="1"/>
      <c r="L1184" s="2"/>
    </row>
    <row r="1185" spans="1:12" x14ac:dyDescent="0.35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1</v>
      </c>
      <c r="K1185" s="1"/>
      <c r="L1185" s="2"/>
    </row>
    <row r="1186" spans="1:12" x14ac:dyDescent="0.35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1</v>
      </c>
      <c r="K1186" s="1"/>
      <c r="L1186" s="2"/>
    </row>
    <row r="1187" spans="1:12" x14ac:dyDescent="0.35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1</v>
      </c>
      <c r="K1187" s="1"/>
      <c r="L1187" s="2"/>
    </row>
    <row r="1188" spans="1:12" x14ac:dyDescent="0.35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1</v>
      </c>
      <c r="K1188" s="1"/>
      <c r="L1188" s="2"/>
    </row>
    <row r="1189" spans="1:12" x14ac:dyDescent="0.35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1</v>
      </c>
      <c r="K1189" s="1"/>
      <c r="L1189" s="2"/>
    </row>
    <row r="1190" spans="1:12" x14ac:dyDescent="0.35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1</v>
      </c>
      <c r="K1190" s="1"/>
      <c r="L1190" s="2"/>
    </row>
    <row r="1191" spans="1:12" x14ac:dyDescent="0.35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1</v>
      </c>
      <c r="K1191" s="1"/>
      <c r="L1191" s="2"/>
    </row>
    <row r="1192" spans="1:12" x14ac:dyDescent="0.35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1</v>
      </c>
      <c r="K1192" s="1"/>
      <c r="L1192" s="2"/>
    </row>
    <row r="1193" spans="1:12" x14ac:dyDescent="0.35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1</v>
      </c>
      <c r="K1193" s="1"/>
      <c r="L1193" s="2"/>
    </row>
    <row r="1194" spans="1:12" x14ac:dyDescent="0.35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1</v>
      </c>
      <c r="K1194" s="1"/>
      <c r="L1194" s="2"/>
    </row>
    <row r="1195" spans="1:12" x14ac:dyDescent="0.35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1</v>
      </c>
      <c r="K1195" s="1"/>
      <c r="L1195" s="2"/>
    </row>
    <row r="1196" spans="1:12" x14ac:dyDescent="0.35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1</v>
      </c>
      <c r="K1196" s="1"/>
      <c r="L1196" s="2"/>
    </row>
    <row r="1197" spans="1:12" x14ac:dyDescent="0.35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1</v>
      </c>
      <c r="K1197" s="1"/>
      <c r="L1197" s="2"/>
    </row>
    <row r="1198" spans="1:12" x14ac:dyDescent="0.35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1</v>
      </c>
      <c r="K1198" s="1"/>
      <c r="L1198" s="2"/>
    </row>
    <row r="1199" spans="1:12" x14ac:dyDescent="0.35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1</v>
      </c>
      <c r="K1199" s="1"/>
      <c r="L1199" s="2"/>
    </row>
    <row r="1200" spans="1:12" x14ac:dyDescent="0.35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1</v>
      </c>
      <c r="K1200" s="1"/>
      <c r="L1200" s="2"/>
    </row>
    <row r="1201" spans="1:12" x14ac:dyDescent="0.35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1</v>
      </c>
      <c r="K1201" s="1"/>
      <c r="L1201" s="2"/>
    </row>
    <row r="1202" spans="1:12" x14ac:dyDescent="0.35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1</v>
      </c>
      <c r="K1202" s="1"/>
      <c r="L1202" s="2"/>
    </row>
    <row r="1203" spans="1:12" x14ac:dyDescent="0.35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1</v>
      </c>
      <c r="K1203" s="1"/>
      <c r="L1203" s="2"/>
    </row>
    <row r="1204" spans="1:12" x14ac:dyDescent="0.35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1</v>
      </c>
      <c r="K1204" s="1"/>
      <c r="L1204" s="2"/>
    </row>
    <row r="1205" spans="1:12" x14ac:dyDescent="0.35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1</v>
      </c>
      <c r="K1205" s="1"/>
      <c r="L1205" s="2"/>
    </row>
    <row r="1206" spans="1:12" x14ac:dyDescent="0.35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1</v>
      </c>
      <c r="K1206" s="1"/>
      <c r="L1206" s="2"/>
    </row>
    <row r="1207" spans="1:12" x14ac:dyDescent="0.35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1</v>
      </c>
      <c r="K1207" s="1"/>
      <c r="L1207" s="2"/>
    </row>
    <row r="1208" spans="1:12" x14ac:dyDescent="0.35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1</v>
      </c>
      <c r="K1208" s="1"/>
      <c r="L1208" s="2"/>
    </row>
    <row r="1209" spans="1:12" x14ac:dyDescent="0.35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1</v>
      </c>
      <c r="K1209" s="1"/>
      <c r="L1209" s="2"/>
    </row>
    <row r="1210" spans="1:12" x14ac:dyDescent="0.35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1</v>
      </c>
      <c r="K1210" s="1"/>
      <c r="L1210" s="2"/>
    </row>
    <row r="1211" spans="1:12" x14ac:dyDescent="0.35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1</v>
      </c>
      <c r="K1211" s="1"/>
      <c r="L1211" s="2"/>
    </row>
    <row r="1212" spans="1:12" x14ac:dyDescent="0.35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1</v>
      </c>
      <c r="K1212" s="1"/>
      <c r="L1212" s="2"/>
    </row>
    <row r="1213" spans="1:12" x14ac:dyDescent="0.35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1</v>
      </c>
      <c r="K1213" s="1"/>
      <c r="L1213" s="2"/>
    </row>
    <row r="1214" spans="1:12" x14ac:dyDescent="0.35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1</v>
      </c>
      <c r="K1214" s="1"/>
      <c r="L1214" s="2"/>
    </row>
    <row r="1215" spans="1:12" x14ac:dyDescent="0.35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1</v>
      </c>
      <c r="K1215" s="1"/>
      <c r="L1215" s="2"/>
    </row>
    <row r="1216" spans="1:12" x14ac:dyDescent="0.35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1</v>
      </c>
      <c r="K1216" s="1"/>
      <c r="L1216" s="2"/>
    </row>
    <row r="1217" spans="1:12" x14ac:dyDescent="0.35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1</v>
      </c>
      <c r="K1217" s="1"/>
      <c r="L1217" s="2"/>
    </row>
    <row r="1218" spans="1:12" x14ac:dyDescent="0.35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1</v>
      </c>
      <c r="K1218" s="1"/>
      <c r="L1218" s="2"/>
    </row>
    <row r="1219" spans="1:12" x14ac:dyDescent="0.35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1</v>
      </c>
      <c r="K1219" s="1"/>
      <c r="L1219" s="2"/>
    </row>
    <row r="1220" spans="1:12" x14ac:dyDescent="0.35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1</v>
      </c>
      <c r="K1220" s="1"/>
      <c r="L1220" s="2"/>
    </row>
    <row r="1221" spans="1:12" x14ac:dyDescent="0.35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1</v>
      </c>
      <c r="K1221" s="1"/>
      <c r="L1221" s="2"/>
    </row>
    <row r="1222" spans="1:12" x14ac:dyDescent="0.35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1</v>
      </c>
      <c r="K1222" s="1"/>
      <c r="L1222" s="2"/>
    </row>
    <row r="1223" spans="1:12" x14ac:dyDescent="0.35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1</v>
      </c>
      <c r="K1223" s="1"/>
      <c r="L1223" s="2"/>
    </row>
    <row r="1224" spans="1:12" x14ac:dyDescent="0.35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1</v>
      </c>
      <c r="K1224" s="1"/>
      <c r="L1224" s="2"/>
    </row>
    <row r="1225" spans="1:12" x14ac:dyDescent="0.35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1</v>
      </c>
      <c r="K1225" s="1"/>
      <c r="L1225" s="2"/>
    </row>
    <row r="1226" spans="1:12" x14ac:dyDescent="0.35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1</v>
      </c>
      <c r="K1226" s="1"/>
      <c r="L1226" s="2"/>
    </row>
    <row r="1227" spans="1:12" x14ac:dyDescent="0.35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1</v>
      </c>
      <c r="K1227" s="1"/>
      <c r="L1227" s="2"/>
    </row>
    <row r="1228" spans="1:12" x14ac:dyDescent="0.35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1</v>
      </c>
      <c r="K1228" s="1"/>
      <c r="L1228" s="2"/>
    </row>
    <row r="1229" spans="1:12" x14ac:dyDescent="0.35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1</v>
      </c>
      <c r="K1229" s="1"/>
      <c r="L1229" s="2"/>
    </row>
    <row r="1230" spans="1:12" x14ac:dyDescent="0.35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1</v>
      </c>
      <c r="K1230" s="1"/>
      <c r="L1230" s="2"/>
    </row>
    <row r="1231" spans="1:12" x14ac:dyDescent="0.35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1</v>
      </c>
      <c r="K1231" s="1"/>
      <c r="L1231" s="2"/>
    </row>
    <row r="1232" spans="1:12" x14ac:dyDescent="0.35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1</v>
      </c>
      <c r="K1232" s="1"/>
      <c r="L1232" s="2"/>
    </row>
    <row r="1233" spans="1:12" x14ac:dyDescent="0.35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1</v>
      </c>
      <c r="K1233" s="1"/>
      <c r="L1233" s="2"/>
    </row>
    <row r="1234" spans="1:12" x14ac:dyDescent="0.35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1</v>
      </c>
      <c r="K1234" s="1"/>
      <c r="L1234" s="2"/>
    </row>
    <row r="1235" spans="1:12" x14ac:dyDescent="0.35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1</v>
      </c>
      <c r="K1235" s="1"/>
      <c r="L1235" s="2"/>
    </row>
    <row r="1236" spans="1:12" x14ac:dyDescent="0.35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1</v>
      </c>
      <c r="K1236" s="1"/>
      <c r="L1236" s="2"/>
    </row>
    <row r="1237" spans="1:12" x14ac:dyDescent="0.35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1</v>
      </c>
      <c r="K1237" s="1"/>
      <c r="L1237" s="2"/>
    </row>
    <row r="1238" spans="1:12" x14ac:dyDescent="0.35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1</v>
      </c>
      <c r="K1238" s="1"/>
      <c r="L1238" s="2"/>
    </row>
    <row r="1239" spans="1:12" x14ac:dyDescent="0.35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1</v>
      </c>
      <c r="K1239" s="1"/>
      <c r="L1239" s="2"/>
    </row>
    <row r="1240" spans="1:12" x14ac:dyDescent="0.35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1</v>
      </c>
      <c r="K1240" s="1"/>
      <c r="L1240" s="2"/>
    </row>
    <row r="1241" spans="1:12" x14ac:dyDescent="0.35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1</v>
      </c>
      <c r="K1241" s="1"/>
      <c r="L1241" s="2"/>
    </row>
    <row r="1242" spans="1:12" x14ac:dyDescent="0.35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1</v>
      </c>
      <c r="K1242" s="1"/>
      <c r="L1242" s="2"/>
    </row>
    <row r="1243" spans="1:12" x14ac:dyDescent="0.35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1</v>
      </c>
      <c r="K1243" s="1"/>
      <c r="L1243" s="2"/>
    </row>
    <row r="1244" spans="1:12" x14ac:dyDescent="0.35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1</v>
      </c>
      <c r="K1244" s="1"/>
      <c r="L1244" s="2"/>
    </row>
    <row r="1245" spans="1:12" x14ac:dyDescent="0.35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1</v>
      </c>
      <c r="K1245" s="1"/>
      <c r="L1245" s="2"/>
    </row>
    <row r="1246" spans="1:12" x14ac:dyDescent="0.35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1</v>
      </c>
      <c r="K1246" s="1"/>
      <c r="L1246" s="2"/>
    </row>
    <row r="1247" spans="1:12" x14ac:dyDescent="0.35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1</v>
      </c>
      <c r="K1247" s="1"/>
      <c r="L1247" s="2"/>
    </row>
    <row r="1248" spans="1:12" x14ac:dyDescent="0.35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1</v>
      </c>
      <c r="K1248" s="1"/>
      <c r="L1248" s="2"/>
    </row>
    <row r="1249" spans="1:12" x14ac:dyDescent="0.35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1</v>
      </c>
      <c r="K1249" s="1"/>
      <c r="L1249" s="2"/>
    </row>
    <row r="1250" spans="1:12" x14ac:dyDescent="0.35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1</v>
      </c>
      <c r="K1250" s="1"/>
      <c r="L1250" s="2"/>
    </row>
    <row r="1251" spans="1:12" x14ac:dyDescent="0.35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1</v>
      </c>
      <c r="K1251" s="1"/>
      <c r="L1251" s="2"/>
    </row>
    <row r="1252" spans="1:12" x14ac:dyDescent="0.35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1</v>
      </c>
      <c r="K1252" s="1"/>
      <c r="L1252" s="2"/>
    </row>
    <row r="1253" spans="1:12" x14ac:dyDescent="0.35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1</v>
      </c>
      <c r="K1253" s="1"/>
      <c r="L1253" s="2"/>
    </row>
    <row r="1254" spans="1:12" x14ac:dyDescent="0.35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1</v>
      </c>
      <c r="K1254" s="1"/>
      <c r="L1254" s="2"/>
    </row>
    <row r="1255" spans="1:12" x14ac:dyDescent="0.35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1</v>
      </c>
      <c r="K1255" s="1"/>
      <c r="L1255" s="2"/>
    </row>
    <row r="1256" spans="1:12" x14ac:dyDescent="0.35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1</v>
      </c>
      <c r="K1256" s="1"/>
      <c r="L1256" s="2"/>
    </row>
    <row r="1257" spans="1:12" x14ac:dyDescent="0.35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1</v>
      </c>
      <c r="K1257" s="1"/>
      <c r="L1257" s="2"/>
    </row>
    <row r="1258" spans="1:12" x14ac:dyDescent="0.35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1</v>
      </c>
      <c r="K1258" s="1"/>
      <c r="L1258" s="2"/>
    </row>
    <row r="1259" spans="1:12" x14ac:dyDescent="0.35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1</v>
      </c>
      <c r="K1259" s="1"/>
      <c r="L1259" s="2"/>
    </row>
    <row r="1260" spans="1:12" x14ac:dyDescent="0.35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1</v>
      </c>
      <c r="K1260" s="1"/>
      <c r="L1260" s="2"/>
    </row>
    <row r="1261" spans="1:12" x14ac:dyDescent="0.35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1</v>
      </c>
      <c r="K1261" s="1"/>
      <c r="L1261" s="2"/>
    </row>
    <row r="1262" spans="1:12" x14ac:dyDescent="0.35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1</v>
      </c>
      <c r="K1262" s="1"/>
      <c r="L1262" s="2"/>
    </row>
    <row r="1263" spans="1:12" x14ac:dyDescent="0.35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1</v>
      </c>
      <c r="K1263" s="1"/>
      <c r="L1263" s="2"/>
    </row>
    <row r="1264" spans="1:12" x14ac:dyDescent="0.35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1</v>
      </c>
      <c r="K1264" s="1"/>
      <c r="L1264" s="2"/>
    </row>
    <row r="1265" spans="1:12" x14ac:dyDescent="0.35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1</v>
      </c>
      <c r="K1265" s="1"/>
      <c r="L1265" s="2"/>
    </row>
    <row r="1266" spans="1:12" x14ac:dyDescent="0.35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1</v>
      </c>
      <c r="K1266" s="1"/>
      <c r="L1266" s="2"/>
    </row>
    <row r="1267" spans="1:12" x14ac:dyDescent="0.35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1</v>
      </c>
      <c r="K1267" s="1"/>
      <c r="L1267" s="2"/>
    </row>
    <row r="1268" spans="1:12" x14ac:dyDescent="0.35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1</v>
      </c>
      <c r="K1268" s="1"/>
      <c r="L1268" s="2"/>
    </row>
    <row r="1269" spans="1:12" x14ac:dyDescent="0.35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1</v>
      </c>
      <c r="K1269" s="1"/>
      <c r="L1269" s="2"/>
    </row>
    <row r="1270" spans="1:12" x14ac:dyDescent="0.35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1</v>
      </c>
      <c r="K1270" s="1"/>
      <c r="L1270" s="2"/>
    </row>
    <row r="1271" spans="1:12" x14ac:dyDescent="0.35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1</v>
      </c>
      <c r="K1271" s="1"/>
      <c r="L1271" s="2"/>
    </row>
    <row r="1272" spans="1:12" x14ac:dyDescent="0.35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1</v>
      </c>
      <c r="K1272" s="1"/>
      <c r="L1272" s="2"/>
    </row>
    <row r="1273" spans="1:12" x14ac:dyDescent="0.35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1</v>
      </c>
      <c r="K1273" s="1"/>
      <c r="L1273" s="2"/>
    </row>
    <row r="1274" spans="1:12" x14ac:dyDescent="0.35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1</v>
      </c>
      <c r="K1274" s="1"/>
      <c r="L1274" s="2"/>
    </row>
    <row r="1275" spans="1:12" x14ac:dyDescent="0.35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1</v>
      </c>
      <c r="K1275" s="1"/>
      <c r="L1275" s="2"/>
    </row>
    <row r="1276" spans="1:12" x14ac:dyDescent="0.35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1</v>
      </c>
      <c r="K1276" s="1"/>
      <c r="L1276" s="2"/>
    </row>
    <row r="1277" spans="1:12" x14ac:dyDescent="0.35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1</v>
      </c>
      <c r="K1277" s="1"/>
      <c r="L1277" s="2"/>
    </row>
    <row r="1278" spans="1:12" x14ac:dyDescent="0.35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1</v>
      </c>
      <c r="K1278" s="1"/>
      <c r="L1278" s="2"/>
    </row>
    <row r="1279" spans="1:12" x14ac:dyDescent="0.35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1</v>
      </c>
      <c r="K1279" s="1"/>
      <c r="L1279" s="2"/>
    </row>
    <row r="1280" spans="1:12" x14ac:dyDescent="0.35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1</v>
      </c>
      <c r="K1280" s="1"/>
      <c r="L1280" s="2"/>
    </row>
    <row r="1281" spans="1:12" x14ac:dyDescent="0.35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1</v>
      </c>
      <c r="K1281" s="1"/>
      <c r="L1281" s="2"/>
    </row>
    <row r="1282" spans="1:12" x14ac:dyDescent="0.35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1</v>
      </c>
      <c r="K1282" s="1"/>
      <c r="L1282" s="2"/>
    </row>
    <row r="1283" spans="1:12" x14ac:dyDescent="0.35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1</v>
      </c>
      <c r="K1283" s="1"/>
      <c r="L1283" s="2"/>
    </row>
    <row r="1284" spans="1:12" x14ac:dyDescent="0.35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1</v>
      </c>
      <c r="K1284" s="1"/>
      <c r="L1284" s="2"/>
    </row>
    <row r="1285" spans="1:12" x14ac:dyDescent="0.35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1</v>
      </c>
      <c r="K1285" s="1"/>
      <c r="L1285" s="2"/>
    </row>
    <row r="1286" spans="1:12" x14ac:dyDescent="0.35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1</v>
      </c>
      <c r="K1286" s="1"/>
      <c r="L1286" s="2"/>
    </row>
    <row r="1287" spans="1:12" x14ac:dyDescent="0.35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1</v>
      </c>
      <c r="K1287" s="1"/>
      <c r="L1287" s="2"/>
    </row>
    <row r="1288" spans="1:12" x14ac:dyDescent="0.35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1</v>
      </c>
      <c r="K1288" s="1"/>
      <c r="L1288" s="2"/>
    </row>
    <row r="1289" spans="1:12" x14ac:dyDescent="0.35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1</v>
      </c>
      <c r="K1289" s="1"/>
      <c r="L1289" s="2"/>
    </row>
    <row r="1290" spans="1:12" x14ac:dyDescent="0.35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1</v>
      </c>
      <c r="K1290" s="1"/>
      <c r="L1290" s="2"/>
    </row>
    <row r="1291" spans="1:12" x14ac:dyDescent="0.35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1</v>
      </c>
      <c r="K1291" s="1"/>
      <c r="L1291" s="2"/>
    </row>
    <row r="1292" spans="1:12" x14ac:dyDescent="0.35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1</v>
      </c>
      <c r="K1292" s="1"/>
      <c r="L1292" s="2"/>
    </row>
    <row r="1293" spans="1:12" x14ac:dyDescent="0.35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1</v>
      </c>
      <c r="K1293" s="1"/>
      <c r="L1293" s="2"/>
    </row>
    <row r="1294" spans="1:12" x14ac:dyDescent="0.35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1</v>
      </c>
      <c r="K1294" s="1"/>
      <c r="L1294" s="2"/>
    </row>
    <row r="1295" spans="1:12" x14ac:dyDescent="0.35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1</v>
      </c>
      <c r="K1295" s="1"/>
      <c r="L1295" s="2"/>
    </row>
    <row r="1296" spans="1:12" x14ac:dyDescent="0.35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1</v>
      </c>
      <c r="K1296" s="1"/>
      <c r="L1296" s="2"/>
    </row>
    <row r="1297" spans="1:12" x14ac:dyDescent="0.35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1</v>
      </c>
      <c r="K1297" s="1"/>
      <c r="L1297" s="2"/>
    </row>
    <row r="1298" spans="1:12" x14ac:dyDescent="0.35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1</v>
      </c>
      <c r="K1298" s="1"/>
      <c r="L1298" s="2"/>
    </row>
    <row r="1299" spans="1:12" x14ac:dyDescent="0.35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1</v>
      </c>
      <c r="K1299" s="1"/>
      <c r="L1299" s="2"/>
    </row>
    <row r="1300" spans="1:12" x14ac:dyDescent="0.35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1</v>
      </c>
      <c r="K1300" s="1"/>
      <c r="L1300" s="2"/>
    </row>
    <row r="1301" spans="1:12" x14ac:dyDescent="0.35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1</v>
      </c>
      <c r="K1301" s="1"/>
      <c r="L1301" s="2"/>
    </row>
    <row r="1302" spans="1:12" x14ac:dyDescent="0.35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1</v>
      </c>
      <c r="K1302" s="1"/>
      <c r="L1302" s="2"/>
    </row>
    <row r="1303" spans="1:12" x14ac:dyDescent="0.35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1</v>
      </c>
      <c r="K1303" s="1"/>
      <c r="L1303" s="2"/>
    </row>
    <row r="1304" spans="1:12" x14ac:dyDescent="0.35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1</v>
      </c>
      <c r="K1304" s="1"/>
      <c r="L1304" s="2"/>
    </row>
    <row r="1305" spans="1:12" x14ac:dyDescent="0.35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1</v>
      </c>
      <c r="K1305" s="1"/>
      <c r="L1305" s="2"/>
    </row>
    <row r="1306" spans="1:12" x14ac:dyDescent="0.35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1</v>
      </c>
      <c r="K1306" s="1"/>
      <c r="L1306" s="2"/>
    </row>
    <row r="1307" spans="1:12" x14ac:dyDescent="0.35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1</v>
      </c>
      <c r="K1307" s="1"/>
      <c r="L1307" s="2"/>
    </row>
    <row r="1308" spans="1:12" x14ac:dyDescent="0.35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1</v>
      </c>
      <c r="K1308" s="1"/>
      <c r="L1308" s="2"/>
    </row>
    <row r="1309" spans="1:12" x14ac:dyDescent="0.35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1</v>
      </c>
      <c r="K1309" s="1"/>
      <c r="L1309" s="2"/>
    </row>
    <row r="1310" spans="1:12" x14ac:dyDescent="0.35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1</v>
      </c>
      <c r="K1310" s="1"/>
      <c r="L1310" s="2"/>
    </row>
    <row r="1311" spans="1:12" x14ac:dyDescent="0.35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1</v>
      </c>
      <c r="K1311" s="1"/>
      <c r="L1311" s="2"/>
    </row>
    <row r="1312" spans="1:12" x14ac:dyDescent="0.35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1</v>
      </c>
      <c r="K1312" s="1"/>
      <c r="L1312" s="2"/>
    </row>
    <row r="1313" spans="1:12" x14ac:dyDescent="0.35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1</v>
      </c>
      <c r="K1313" s="1"/>
      <c r="L1313" s="2"/>
    </row>
    <row r="1314" spans="1:12" x14ac:dyDescent="0.35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1</v>
      </c>
      <c r="K1314" s="1"/>
      <c r="L1314" s="2"/>
    </row>
    <row r="1315" spans="1:12" x14ac:dyDescent="0.35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1</v>
      </c>
      <c r="K1315" s="1"/>
      <c r="L1315" s="2"/>
    </row>
    <row r="1316" spans="1:12" x14ac:dyDescent="0.35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1</v>
      </c>
      <c r="K1316" s="1"/>
      <c r="L1316" s="2"/>
    </row>
    <row r="1317" spans="1:12" x14ac:dyDescent="0.35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1</v>
      </c>
      <c r="K1317" s="1"/>
      <c r="L1317" s="2"/>
    </row>
    <row r="1318" spans="1:12" x14ac:dyDescent="0.35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1</v>
      </c>
      <c r="K1318" s="1"/>
      <c r="L1318" s="2"/>
    </row>
    <row r="1319" spans="1:12" x14ac:dyDescent="0.35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1</v>
      </c>
      <c r="K1319" s="1"/>
      <c r="L1319" s="2"/>
    </row>
    <row r="1320" spans="1:12" x14ac:dyDescent="0.35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1</v>
      </c>
      <c r="K1320" s="1"/>
      <c r="L1320" s="2"/>
    </row>
    <row r="1321" spans="1:12" x14ac:dyDescent="0.35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1</v>
      </c>
      <c r="K1321" s="1"/>
      <c r="L1321" s="2"/>
    </row>
    <row r="1322" spans="1:12" x14ac:dyDescent="0.35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1</v>
      </c>
      <c r="K1322" s="1"/>
      <c r="L1322" s="2"/>
    </row>
    <row r="1323" spans="1:12" x14ac:dyDescent="0.35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1</v>
      </c>
      <c r="K1323" s="1"/>
      <c r="L1323" s="2"/>
    </row>
    <row r="1324" spans="1:12" x14ac:dyDescent="0.35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1</v>
      </c>
      <c r="K1324" s="1"/>
      <c r="L1324" s="2"/>
    </row>
    <row r="1325" spans="1:12" x14ac:dyDescent="0.35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1</v>
      </c>
      <c r="K1325" s="1"/>
      <c r="L1325" s="2"/>
    </row>
    <row r="1326" spans="1:12" x14ac:dyDescent="0.35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1</v>
      </c>
      <c r="K1326" s="1"/>
      <c r="L1326" s="2"/>
    </row>
    <row r="1327" spans="1:12" x14ac:dyDescent="0.35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1</v>
      </c>
      <c r="K1327" s="1"/>
      <c r="L1327" s="2"/>
    </row>
    <row r="1328" spans="1:12" x14ac:dyDescent="0.35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1</v>
      </c>
      <c r="K1328" s="1"/>
      <c r="L1328" s="2"/>
    </row>
    <row r="1329" spans="1:12" x14ac:dyDescent="0.35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1</v>
      </c>
      <c r="K1329" s="1"/>
      <c r="L1329" s="2"/>
    </row>
    <row r="1330" spans="1:12" x14ac:dyDescent="0.35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1</v>
      </c>
      <c r="K1330" s="1"/>
      <c r="L1330" s="2"/>
    </row>
    <row r="1331" spans="1:12" x14ac:dyDescent="0.35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1</v>
      </c>
      <c r="K1331" s="1"/>
      <c r="L1331" s="2"/>
    </row>
    <row r="1332" spans="1:12" x14ac:dyDescent="0.35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1</v>
      </c>
      <c r="K1332" s="1"/>
      <c r="L1332" s="2"/>
    </row>
    <row r="1333" spans="1:12" x14ac:dyDescent="0.35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1</v>
      </c>
      <c r="K1333" s="1"/>
      <c r="L1333" s="2"/>
    </row>
    <row r="1334" spans="1:12" x14ac:dyDescent="0.35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1</v>
      </c>
      <c r="K1334" s="1"/>
      <c r="L1334" s="2"/>
    </row>
    <row r="1335" spans="1:12" x14ac:dyDescent="0.35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1</v>
      </c>
      <c r="K1335" s="1"/>
      <c r="L1335" s="2"/>
    </row>
    <row r="1336" spans="1:12" x14ac:dyDescent="0.35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1</v>
      </c>
      <c r="K1336" s="1"/>
      <c r="L1336" s="2"/>
    </row>
    <row r="1337" spans="1:12" x14ac:dyDescent="0.35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1</v>
      </c>
      <c r="K1337" s="1"/>
      <c r="L1337" s="2"/>
    </row>
    <row r="1338" spans="1:12" x14ac:dyDescent="0.35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1</v>
      </c>
      <c r="K1338" s="1"/>
      <c r="L1338" s="2"/>
    </row>
    <row r="1339" spans="1:12" x14ac:dyDescent="0.35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1</v>
      </c>
      <c r="K1339" s="1"/>
      <c r="L1339" s="2"/>
    </row>
    <row r="1340" spans="1:12" x14ac:dyDescent="0.35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35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35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35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35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35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35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35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35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35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35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35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35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35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35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35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35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35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35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35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35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35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35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35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35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35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35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35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35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35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35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35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35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35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35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35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35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35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35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35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35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35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35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35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35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35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35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35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35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35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35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35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35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35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35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35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35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35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35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35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35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35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35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35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35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35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35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35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35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35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35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35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35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35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35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35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35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35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35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35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35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35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35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35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35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35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35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35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35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35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35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35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35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35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35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35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35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35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35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35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35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35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35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35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35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35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35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35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35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35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35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35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35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35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35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35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35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35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35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35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35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35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35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35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35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35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35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35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35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35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35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35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35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35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35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35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35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35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35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35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35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35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35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35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35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35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35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35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35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35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35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35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35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35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35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35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35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35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35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35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35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35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35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35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35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35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35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35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35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35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35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35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35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35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35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35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35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35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35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35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35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35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35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35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35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35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35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35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35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35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35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35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35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35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35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35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35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35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35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35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35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35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35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35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35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35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35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35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35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35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35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35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35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35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35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35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35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35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35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35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35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35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35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35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35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35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35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35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35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35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35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35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35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35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35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35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35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35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35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35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35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35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35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35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35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35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35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35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35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35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35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35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35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35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35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35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35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35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35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35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35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35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35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35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35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35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35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35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35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35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35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35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35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35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35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35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35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35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35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35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35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35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35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35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35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35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35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35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35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35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35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35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35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35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35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35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35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35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35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35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35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35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35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35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35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35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35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35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35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35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35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35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35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35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35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35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35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35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35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35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35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35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35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35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35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35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35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35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35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35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35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35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35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35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35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35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35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35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35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35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35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35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35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35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35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35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35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35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35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35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35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35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35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35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35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35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35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35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35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35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35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35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35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35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35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35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35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35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35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35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35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35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35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35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35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35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35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35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35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35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35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35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35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35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35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35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35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35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35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35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35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35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35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35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35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35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35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35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35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35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35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35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35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35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35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35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35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35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35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35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35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35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35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35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35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35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35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35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35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35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35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35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35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35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35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35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35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35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35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35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35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35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35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35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B11" sqref="B11"/>
    </sheetView>
  </sheetViews>
  <sheetFormatPr defaultRowHeight="14.5" x14ac:dyDescent="0.35"/>
  <cols>
    <col min="1" max="1" width="37.26953125" bestFit="1" customWidth="1"/>
    <col min="2" max="2" width="14.453125" bestFit="1" customWidth="1"/>
    <col min="3" max="3" width="14.7265625" bestFit="1" customWidth="1"/>
    <col min="4" max="4" width="20" bestFit="1" customWidth="1"/>
    <col min="5" max="5" width="16.453125" bestFit="1" customWidth="1"/>
    <col min="9" max="9" width="9.54296875" bestFit="1" customWidth="1"/>
    <col min="10" max="10" width="11.54296875" bestFit="1" customWidth="1"/>
  </cols>
  <sheetData>
    <row r="1" spans="1:16" x14ac:dyDescent="0.35">
      <c r="A1" s="30" t="s">
        <v>1796</v>
      </c>
      <c r="B1" s="30" t="s">
        <v>1820</v>
      </c>
      <c r="D1" s="3" t="s">
        <v>3</v>
      </c>
      <c r="E1" s="3"/>
    </row>
    <row r="2" spans="1:16" x14ac:dyDescent="0.35">
      <c r="A2" s="30">
        <v>3</v>
      </c>
      <c r="B2" s="30">
        <v>4</v>
      </c>
      <c r="D2" s="31">
        <f>DATE(2016,1,4)+7*(A2-1)</f>
        <v>42387</v>
      </c>
      <c r="E2" s="3" t="str">
        <f>"Week # "&amp;A2</f>
        <v>Week # 3</v>
      </c>
    </row>
    <row r="4" spans="1:16" x14ac:dyDescent="0.35">
      <c r="A4" s="3" t="s">
        <v>1797</v>
      </c>
      <c r="B4" s="3">
        <f>COUNTIF(Data[Column1],TRUE)</f>
        <v>370</v>
      </c>
    </row>
    <row r="5" spans="1:16" x14ac:dyDescent="0.35">
      <c r="A5" s="3" t="s">
        <v>1798</v>
      </c>
      <c r="B5" s="3">
        <f>SUMPRODUCT((Data[Answered (Y/N)]="Y")*(Data[Column1]=TRUE))</f>
        <v>292</v>
      </c>
    </row>
    <row r="6" spans="1:16" x14ac:dyDescent="0.35">
      <c r="A6" s="3" t="s">
        <v>1804</v>
      </c>
      <c r="B6" s="26">
        <f>SUMPRODUCT((Data[Speed of Answer]),--(Data[Column1]=TRUE))/B4</f>
        <v>52.06216216216216</v>
      </c>
    </row>
    <row r="7" spans="1:16" x14ac:dyDescent="0.35">
      <c r="A7" s="3" t="s">
        <v>1802</v>
      </c>
      <c r="B7" s="13">
        <f>SUMPRODUCT((Data[Answered (Y/N)]="N")*(Data[Column1]=TRUE))/B4</f>
        <v>0.21081081081081082</v>
      </c>
    </row>
    <row r="8" spans="1:16" x14ac:dyDescent="0.35">
      <c r="A8" s="3" t="s">
        <v>1803</v>
      </c>
      <c r="B8" s="28">
        <f>B4/(7*9*60)</f>
        <v>9.7883597883597878E-2</v>
      </c>
    </row>
    <row r="9" spans="1:16" x14ac:dyDescent="0.35">
      <c r="A9" s="3" t="s">
        <v>1818</v>
      </c>
      <c r="B9" s="27">
        <f>SUMPRODUCT((Data[Satisfaction rating]),--(Data[Column1]=TRUE))/B5</f>
        <v>3.5171232876712328</v>
      </c>
    </row>
    <row r="10" spans="1:16" x14ac:dyDescent="0.35">
      <c r="A10" s="3" t="s">
        <v>1821</v>
      </c>
      <c r="B10" s="3">
        <f>SUMPRODUCT((Data[Column1]=TRUE)*(Data[Answered (Y/N)]="Y")*(Data[AvgTalkDuration]&lt;TIME(0,3,0)))</f>
        <v>113</v>
      </c>
    </row>
    <row r="11" spans="1:16" x14ac:dyDescent="0.35">
      <c r="A11" s="3" t="s">
        <v>1822</v>
      </c>
      <c r="B11" s="13">
        <f>B10/B5</f>
        <v>0.38698630136986301</v>
      </c>
    </row>
    <row r="12" spans="1:16" x14ac:dyDescent="0.35">
      <c r="A12" s="3" t="s">
        <v>1823</v>
      </c>
      <c r="B12" s="3">
        <f>SUMPRODUCT((Data[Column1]=TRUE)*(Data[Date]&lt;D2+6)*(Data[Satisfaction rating]&lt;=3))</f>
        <v>106</v>
      </c>
    </row>
    <row r="13" spans="1:16" x14ac:dyDescent="0.35">
      <c r="A13" s="14"/>
      <c r="B13" s="14"/>
    </row>
    <row r="15" spans="1:16" x14ac:dyDescent="0.35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35">
      <c r="A16" s="3" t="s">
        <v>1794</v>
      </c>
      <c r="B16" s="3">
        <f>SUMPRODUCT((Data[Column1]=TRUE)*(Data[Agent]=A16))</f>
        <v>35</v>
      </c>
      <c r="C16" s="3">
        <f>SUMPRODUCT((Data[Column1]=TRUE)*(Data[Agent]=A16)*(Data[Answered (Y/N)]="Y"))</f>
        <v>30</v>
      </c>
      <c r="D16" s="3">
        <f>SUMPRODUCT((Data[Column1]=TRUE)*(Data[Agent]=A16),(Data[Speed of Answer]))/C16</f>
        <v>55.733333333333334</v>
      </c>
      <c r="E16" s="3">
        <f>SUMPRODUCT((Data[Column1]=TRUE)*(Data[Agent]=A16)*(Data[Resolved]="Y"))/B16</f>
        <v>0.77142857142857146</v>
      </c>
      <c r="F16" s="3">
        <f>SUMPRODUCT((Data[Column1]=TRUE)*(Data[Agent]=A16)*(Data[Resolved]="Y"))</f>
        <v>27</v>
      </c>
      <c r="G16" s="3"/>
      <c r="H16" s="34">
        <f>INDEX($B$16:$E$23,ROWS($G$16:G16),$B$2)</f>
        <v>0.77142857142857146</v>
      </c>
      <c r="I16" s="35">
        <f>H16+ROWS($H$16:H16)/1000000</f>
        <v>0.77142957142857149</v>
      </c>
      <c r="J16" s="36">
        <f>IF($B$2=3,SMALL($I$16:$I$23,ROWS($I$16:I16)),LARGE($I$16:$I$23,ROWS($I$16:I16)))</f>
        <v>0.77142957142857149</v>
      </c>
      <c r="K16" s="34">
        <f>MATCH(J16,$I$16:$I$23,0)</f>
        <v>1</v>
      </c>
      <c r="L16" s="34" t="str">
        <f>INDEX($A$16:$A$23,K16)</f>
        <v>Diane</v>
      </c>
      <c r="M16">
        <f>INDEX($A$16:$E$23,MATCH($L16,$A$16:$A$23,0),COLUMNS($K$14:L16))</f>
        <v>35</v>
      </c>
      <c r="N16">
        <f>INDEX($A$16:$E$23,MATCH($L16,$A$16:$A$23,0),COLUMNS($K$14:M16))</f>
        <v>30</v>
      </c>
      <c r="O16">
        <f>INDEX($A$16:$E$23,MATCH($L16,$A$16:$A$23,0),COLUMNS($K$14:N16))</f>
        <v>55.733333333333334</v>
      </c>
      <c r="P16">
        <f>INDEX($A$16:$E$23,MATCH($L16,$A$16:$A$23,0),COLUMNS($K$14:O16))</f>
        <v>0.77142857142857146</v>
      </c>
    </row>
    <row r="17" spans="1:16" x14ac:dyDescent="0.35">
      <c r="A17" s="3" t="s">
        <v>1789</v>
      </c>
      <c r="B17" s="3">
        <f>SUMPRODUCT((Data[Column1]=TRUE)*(Data[Agent]=A17))</f>
        <v>45</v>
      </c>
      <c r="C17" s="3">
        <f>SUMPRODUCT((Data[Column1]=TRUE)*(Data[Agent]=A17)*(Data[Answered (Y/N)]="Y"))</f>
        <v>34</v>
      </c>
      <c r="D17" s="3">
        <f>SUMPRODUCT((Data[Column1]=TRUE)*(Data[Agent]=A17),(Data[Speed of Answer]))/C17</f>
        <v>63.088235294117645</v>
      </c>
      <c r="E17" s="3">
        <f>SUMPRODUCT((Data[Column1]=TRUE)*(Data[Agent]=A17)*(Data[Resolved]="Y"))/B17</f>
        <v>0.62222222222222223</v>
      </c>
      <c r="F17" s="3">
        <f>SUMPRODUCT((Data[Column1]=TRUE)*(Data[Agent]=A17)*(Data[Resolved]="Y"))</f>
        <v>28</v>
      </c>
      <c r="G17" s="3"/>
      <c r="H17" s="34">
        <f>INDEX($B$16:$E$23,ROWS($G$16:G17),$B$2)</f>
        <v>0.62222222222222223</v>
      </c>
      <c r="I17" s="35">
        <f>H17+ROWS($H$16:H17)/1000000</f>
        <v>0.62222422222222218</v>
      </c>
      <c r="J17" s="36">
        <f>IF($B$2=3,SMALL($I$16:$I$23,ROWS($I$16:I17)),LARGE($I$16:$I$23,ROWS($I$16:I17)))</f>
        <v>0.75472198113207556</v>
      </c>
      <c r="K17" s="34">
        <f t="shared" ref="K17:K23" si="0">MATCH(J17,$I$16:$I$23,0)</f>
        <v>5</v>
      </c>
      <c r="L17" s="34" t="str">
        <f t="shared" ref="L17:L23" si="1">INDEX($A$16:$A$23,K17)</f>
        <v>Jim</v>
      </c>
      <c r="M17">
        <f>INDEX($A$16:$E$23,MATCH($L17,$A$16:$A$23,0),COLUMNS($K$14:L17))</f>
        <v>53</v>
      </c>
      <c r="N17">
        <f>INDEX($A$16:$E$23,MATCH($L17,$A$16:$A$23,0),COLUMNS($K$14:M17))</f>
        <v>47</v>
      </c>
      <c r="O17">
        <f>INDEX($A$16:$E$23,MATCH($L17,$A$16:$A$23,0),COLUMNS($K$14:N17))</f>
        <v>67.872340425531917</v>
      </c>
      <c r="P17">
        <f>INDEX($A$16:$E$23,MATCH($L17,$A$16:$A$23,0),COLUMNS($K$14:O17))</f>
        <v>0.75471698113207553</v>
      </c>
    </row>
    <row r="18" spans="1:16" x14ac:dyDescent="0.35">
      <c r="A18" s="3" t="s">
        <v>1791</v>
      </c>
      <c r="B18" s="3">
        <f>SUMPRODUCT((Data[Column1]=TRUE)*(Data[Agent]=A18))</f>
        <v>45</v>
      </c>
      <c r="C18" s="3">
        <f>SUMPRODUCT((Data[Column1]=TRUE)*(Data[Agent]=A18)*(Data[Answered (Y/N)]="Y"))</f>
        <v>35</v>
      </c>
      <c r="D18" s="3">
        <f>SUMPRODUCT((Data[Column1]=TRUE)*(Data[Agent]=A18),(Data[Speed of Answer]))/C18</f>
        <v>56.4</v>
      </c>
      <c r="E18" s="3">
        <f>SUMPRODUCT((Data[Column1]=TRUE)*(Data[Agent]=A18)*(Data[Resolved]="Y"))/B18</f>
        <v>0.71111111111111114</v>
      </c>
      <c r="F18" s="3">
        <f>SUMPRODUCT((Data[Column1]=TRUE)*(Data[Agent]=A18)*(Data[Resolved]="Y"))</f>
        <v>32</v>
      </c>
      <c r="G18" s="3"/>
      <c r="H18" s="34">
        <f>INDEX($B$16:$E$23,ROWS($G$16:G18),$B$2)</f>
        <v>0.71111111111111114</v>
      </c>
      <c r="I18" s="35">
        <f>H18+ROWS($H$16:H18)/1000000</f>
        <v>0.71111411111111111</v>
      </c>
      <c r="J18" s="36">
        <f>IF($B$2=3,SMALL($I$16:$I$23,ROWS($I$16:I18)),LARGE($I$16:$I$23,ROWS($I$16:I18)))</f>
        <v>0.72000399999999998</v>
      </c>
      <c r="K18" s="34">
        <f t="shared" si="0"/>
        <v>4</v>
      </c>
      <c r="L18" s="34" t="str">
        <f t="shared" si="1"/>
        <v>Greg</v>
      </c>
      <c r="M18">
        <f>INDEX($A$16:$E$23,MATCH($L18,$A$16:$A$23,0),COLUMNS($K$14:L18))</f>
        <v>50</v>
      </c>
      <c r="N18">
        <f>INDEX($A$16:$E$23,MATCH($L18,$A$16:$A$23,0),COLUMNS($K$14:M18))</f>
        <v>41</v>
      </c>
      <c r="O18">
        <f>INDEX($A$16:$E$23,MATCH($L18,$A$16:$A$23,0),COLUMNS($K$14:N18))</f>
        <v>67.682926829268297</v>
      </c>
      <c r="P18">
        <f>INDEX($A$16:$E$23,MATCH($L18,$A$16:$A$23,0),COLUMNS($K$14:O18))</f>
        <v>0.72</v>
      </c>
    </row>
    <row r="19" spans="1:16" x14ac:dyDescent="0.35">
      <c r="A19" s="3" t="s">
        <v>1792</v>
      </c>
      <c r="B19" s="3">
        <f>SUMPRODUCT((Data[Column1]=TRUE)*(Data[Agent]=A19))</f>
        <v>50</v>
      </c>
      <c r="C19" s="3">
        <f>SUMPRODUCT((Data[Column1]=TRUE)*(Data[Agent]=A19)*(Data[Answered (Y/N)]="Y"))</f>
        <v>41</v>
      </c>
      <c r="D19" s="3">
        <f>SUMPRODUCT((Data[Column1]=TRUE)*(Data[Agent]=A19),(Data[Speed of Answer]))/C19</f>
        <v>67.682926829268297</v>
      </c>
      <c r="E19" s="3">
        <f>SUMPRODUCT((Data[Column1]=TRUE)*(Data[Agent]=A19)*(Data[Resolved]="Y"))/B19</f>
        <v>0.72</v>
      </c>
      <c r="F19" s="3">
        <f>SUMPRODUCT((Data[Column1]=TRUE)*(Data[Agent]=A19)*(Data[Resolved]="Y"))</f>
        <v>36</v>
      </c>
      <c r="G19" s="3"/>
      <c r="H19" s="34">
        <f>INDEX($B$16:$E$23,ROWS($G$16:G19),$B$2)</f>
        <v>0.72</v>
      </c>
      <c r="I19" s="35">
        <f>H19+ROWS($H$16:H19)/1000000</f>
        <v>0.72000399999999998</v>
      </c>
      <c r="J19" s="36">
        <f>IF($B$2=3,SMALL($I$16:$I$23,ROWS($I$16:I19)),LARGE($I$16:$I$23,ROWS($I$16:I19)))</f>
        <v>0.71111411111111111</v>
      </c>
      <c r="K19" s="34">
        <f t="shared" si="0"/>
        <v>3</v>
      </c>
      <c r="L19" s="34" t="str">
        <f t="shared" si="1"/>
        <v>Stewart</v>
      </c>
      <c r="M19">
        <f>INDEX($A$16:$E$23,MATCH($L19,$A$16:$A$23,0),COLUMNS($K$14:L19))</f>
        <v>45</v>
      </c>
      <c r="N19">
        <f>INDEX($A$16:$E$23,MATCH($L19,$A$16:$A$23,0),COLUMNS($K$14:M19))</f>
        <v>35</v>
      </c>
      <c r="O19">
        <f>INDEX($A$16:$E$23,MATCH($L19,$A$16:$A$23,0),COLUMNS($K$14:N19))</f>
        <v>56.4</v>
      </c>
      <c r="P19">
        <f>INDEX($A$16:$E$23,MATCH($L19,$A$16:$A$23,0),COLUMNS($K$14:O19))</f>
        <v>0.71111111111111114</v>
      </c>
    </row>
    <row r="20" spans="1:16" x14ac:dyDescent="0.35">
      <c r="A20" s="3" t="s">
        <v>1793</v>
      </c>
      <c r="B20" s="3">
        <f>SUMPRODUCT((Data[Column1]=TRUE)*(Data[Agent]=A20))</f>
        <v>53</v>
      </c>
      <c r="C20" s="3">
        <f>SUMPRODUCT((Data[Column1]=TRUE)*(Data[Agent]=A20)*(Data[Answered (Y/N)]="Y"))</f>
        <v>47</v>
      </c>
      <c r="D20" s="3">
        <f>SUMPRODUCT((Data[Column1]=TRUE)*(Data[Agent]=A20),(Data[Speed of Answer]))/C20</f>
        <v>67.872340425531917</v>
      </c>
      <c r="E20" s="3">
        <f>SUMPRODUCT((Data[Column1]=TRUE)*(Data[Agent]=A20)*(Data[Resolved]="Y"))/B20</f>
        <v>0.75471698113207553</v>
      </c>
      <c r="F20" s="3">
        <f>SUMPRODUCT((Data[Column1]=TRUE)*(Data[Agent]=A20)*(Data[Resolved]="Y"))</f>
        <v>40</v>
      </c>
      <c r="G20" s="3"/>
      <c r="H20" s="34">
        <f>INDEX($B$16:$E$23,ROWS($G$16:G20),$B$2)</f>
        <v>0.75471698113207553</v>
      </c>
      <c r="I20" s="35">
        <f>H20+ROWS($H$16:H20)/1000000</f>
        <v>0.75472198113207556</v>
      </c>
      <c r="J20" s="36">
        <f>IF($B$2=3,SMALL($I$16:$I$23,ROWS($I$16:I20)),LARGE($I$16:$I$23,ROWS($I$16:I20)))</f>
        <v>0.69388355102040811</v>
      </c>
      <c r="K20" s="34">
        <f t="shared" si="0"/>
        <v>6</v>
      </c>
      <c r="L20" s="34" t="str">
        <f t="shared" si="1"/>
        <v>Joe</v>
      </c>
      <c r="M20">
        <f>INDEX($A$16:$E$23,MATCH($L20,$A$16:$A$23,0),COLUMNS($K$14:L20))</f>
        <v>49</v>
      </c>
      <c r="N20">
        <f>INDEX($A$16:$E$23,MATCH($L20,$A$16:$A$23,0),COLUMNS($K$14:M20))</f>
        <v>40</v>
      </c>
      <c r="O20">
        <f>INDEX($A$16:$E$23,MATCH($L20,$A$16:$A$23,0),COLUMNS($K$14:N20))</f>
        <v>68.275000000000006</v>
      </c>
      <c r="P20">
        <f>INDEX($A$16:$E$23,MATCH($L20,$A$16:$A$23,0),COLUMNS($K$14:O20))</f>
        <v>0.69387755102040816</v>
      </c>
    </row>
    <row r="21" spans="1:16" x14ac:dyDescent="0.35">
      <c r="A21" s="3" t="s">
        <v>1787</v>
      </c>
      <c r="B21" s="3">
        <f>SUMPRODUCT((Data[Column1]=TRUE)*(Data[Agent]=A21))</f>
        <v>49</v>
      </c>
      <c r="C21" s="3">
        <f>SUMPRODUCT((Data[Column1]=TRUE)*(Data[Agent]=A21)*(Data[Answered (Y/N)]="Y"))</f>
        <v>40</v>
      </c>
      <c r="D21" s="3">
        <f>SUMPRODUCT((Data[Column1]=TRUE)*(Data[Agent]=A21),(Data[Speed of Answer]))/C21</f>
        <v>68.275000000000006</v>
      </c>
      <c r="E21" s="3">
        <f>SUMPRODUCT((Data[Column1]=TRUE)*(Data[Agent]=A21)*(Data[Resolved]="Y"))/B21</f>
        <v>0.69387755102040816</v>
      </c>
      <c r="F21" s="3">
        <f>SUMPRODUCT((Data[Column1]=TRUE)*(Data[Agent]=A21)*(Data[Resolved]="Y"))</f>
        <v>34</v>
      </c>
      <c r="G21" s="3"/>
      <c r="H21" s="34">
        <f>INDEX($B$16:$E$23,ROWS($G$16:G21),$B$2)</f>
        <v>0.69387755102040816</v>
      </c>
      <c r="I21" s="35">
        <f>H21+ROWS($H$16:H21)/1000000</f>
        <v>0.69388355102040811</v>
      </c>
      <c r="J21" s="36">
        <f>IF($B$2=3,SMALL($I$16:$I$23,ROWS($I$16:I21)),LARGE($I$16:$I$23,ROWS($I$16:I21)))</f>
        <v>0.68519218518518521</v>
      </c>
      <c r="K21" s="34">
        <f t="shared" si="0"/>
        <v>7</v>
      </c>
      <c r="L21" s="34" t="str">
        <f t="shared" si="1"/>
        <v>Martha</v>
      </c>
      <c r="M21">
        <f>INDEX($A$16:$E$23,MATCH($L21,$A$16:$A$23,0),COLUMNS($K$14:L21))</f>
        <v>54</v>
      </c>
      <c r="N21">
        <f>INDEX($A$16:$E$23,MATCH($L21,$A$16:$A$23,0),COLUMNS($K$14:M21))</f>
        <v>37</v>
      </c>
      <c r="O21">
        <f>INDEX($A$16:$E$23,MATCH($L21,$A$16:$A$23,0),COLUMNS($K$14:N21))</f>
        <v>77.486486486486484</v>
      </c>
      <c r="P21">
        <f>INDEX($A$16:$E$23,MATCH($L21,$A$16:$A$23,0),COLUMNS($K$14:O21))</f>
        <v>0.68518518518518523</v>
      </c>
    </row>
    <row r="22" spans="1:16" x14ac:dyDescent="0.35">
      <c r="A22" s="3" t="s">
        <v>1788</v>
      </c>
      <c r="B22" s="3">
        <f>SUMPRODUCT((Data[Column1]=TRUE)*(Data[Agent]=A22))</f>
        <v>54</v>
      </c>
      <c r="C22" s="3">
        <f>SUMPRODUCT((Data[Column1]=TRUE)*(Data[Agent]=A22)*(Data[Answered (Y/N)]="Y"))</f>
        <v>37</v>
      </c>
      <c r="D22" s="3">
        <f>SUMPRODUCT((Data[Column1]=TRUE)*(Data[Agent]=A22),(Data[Speed of Answer]))/C22</f>
        <v>77.486486486486484</v>
      </c>
      <c r="E22" s="3">
        <f>SUMPRODUCT((Data[Column1]=TRUE)*(Data[Agent]=A22)*(Data[Resolved]="Y"))/B22</f>
        <v>0.68518518518518523</v>
      </c>
      <c r="F22" s="3">
        <f>SUMPRODUCT((Data[Column1]=TRUE)*(Data[Agent]=A22)*(Data[Resolved]="Y"))</f>
        <v>37</v>
      </c>
      <c r="G22" s="3"/>
      <c r="H22" s="34">
        <f>INDEX($B$16:$E$23,ROWS($G$16:G22),$B$2)</f>
        <v>0.68518518518518523</v>
      </c>
      <c r="I22" s="35">
        <f>H22+ROWS($H$16:H22)/1000000</f>
        <v>0.68519218518518521</v>
      </c>
      <c r="J22" s="36">
        <f>IF($B$2=3,SMALL($I$16:$I$23,ROWS($I$16:I22)),LARGE($I$16:$I$23,ROWS($I$16:I22)))</f>
        <v>0.64103364102564109</v>
      </c>
      <c r="K22" s="34">
        <f t="shared" si="0"/>
        <v>8</v>
      </c>
      <c r="L22" s="34" t="str">
        <f t="shared" si="1"/>
        <v>Dan</v>
      </c>
      <c r="M22">
        <f>INDEX($A$16:$E$23,MATCH($L22,$A$16:$A$23,0),COLUMNS($K$14:L22))</f>
        <v>39</v>
      </c>
      <c r="N22">
        <f>INDEX($A$16:$E$23,MATCH($L22,$A$16:$A$23,0),COLUMNS($K$14:M22))</f>
        <v>28</v>
      </c>
      <c r="O22">
        <f>INDEX($A$16:$E$23,MATCH($L22,$A$16:$A$23,0),COLUMNS($K$14:N22))</f>
        <v>68.178571428571431</v>
      </c>
      <c r="P22">
        <f>INDEX($A$16:$E$23,MATCH($L22,$A$16:$A$23,0),COLUMNS($K$14:O22))</f>
        <v>0.64102564102564108</v>
      </c>
    </row>
    <row r="23" spans="1:16" x14ac:dyDescent="0.35">
      <c r="A23" s="3" t="s">
        <v>1790</v>
      </c>
      <c r="B23" s="3">
        <f>SUMPRODUCT((Data[Column1]=TRUE)*(Data[Agent]=A23))</f>
        <v>39</v>
      </c>
      <c r="C23" s="3">
        <f>SUMPRODUCT((Data[Column1]=TRUE)*(Data[Agent]=A23)*(Data[Answered (Y/N)]="Y"))</f>
        <v>28</v>
      </c>
      <c r="D23" s="3">
        <f>SUMPRODUCT((Data[Column1]=TRUE)*(Data[Agent]=A23),(Data[Speed of Answer]))/C23</f>
        <v>68.178571428571431</v>
      </c>
      <c r="E23" s="3">
        <f>SUMPRODUCT((Data[Column1]=TRUE)*(Data[Agent]=A23)*(Data[Resolved]="Y"))/B23</f>
        <v>0.64102564102564108</v>
      </c>
      <c r="F23" s="3">
        <f>SUMPRODUCT((Data[Column1]=TRUE)*(Data[Agent]=A23)*(Data[Resolved]="Y"))</f>
        <v>25</v>
      </c>
      <c r="G23" s="3"/>
      <c r="H23" s="34">
        <f>INDEX($B$16:$E$23,ROWS($G$16:G23),$B$2)</f>
        <v>0.64102564102564108</v>
      </c>
      <c r="I23" s="35">
        <f>H23+ROWS($H$16:H23)/1000000</f>
        <v>0.64103364102564109</v>
      </c>
      <c r="J23" s="36">
        <f>IF($B$2=3,SMALL($I$16:$I$23,ROWS($I$16:I23)),LARGE($I$16:$I$23,ROWS($I$16:I23)))</f>
        <v>0.62222422222222218</v>
      </c>
      <c r="K23" s="34">
        <f t="shared" si="0"/>
        <v>2</v>
      </c>
      <c r="L23" s="34" t="str">
        <f t="shared" si="1"/>
        <v>Becky</v>
      </c>
      <c r="M23">
        <f>INDEX($A$16:$E$23,MATCH($L23,$A$16:$A$23,0),COLUMNS($K$14:L23))</f>
        <v>45</v>
      </c>
      <c r="N23">
        <f>INDEX($A$16:$E$23,MATCH($L23,$A$16:$A$23,0),COLUMNS($K$14:M23))</f>
        <v>34</v>
      </c>
      <c r="O23">
        <f>INDEX($A$16:$E$23,MATCH($L23,$A$16:$A$23,0),COLUMNS($K$14:N23))</f>
        <v>63.088235294117645</v>
      </c>
      <c r="P23">
        <f>INDEX($A$16:$E$23,MATCH($L23,$A$16:$A$23,0),COLUMNS($K$14:O23))</f>
        <v>0.62222222222222223</v>
      </c>
    </row>
    <row r="25" spans="1:16" x14ac:dyDescent="0.35">
      <c r="A25" s="3" t="s">
        <v>1819</v>
      </c>
      <c r="B25" s="3"/>
    </row>
    <row r="26" spans="1:16" x14ac:dyDescent="0.35">
      <c r="A26" s="3">
        <v>50</v>
      </c>
      <c r="B26" s="3">
        <f>B9*20-2</f>
        <v>68.342465753424662</v>
      </c>
    </row>
    <row r="27" spans="1:16" x14ac:dyDescent="0.35">
      <c r="A27" s="3">
        <v>20</v>
      </c>
      <c r="B27" s="3">
        <v>2</v>
      </c>
    </row>
    <row r="28" spans="1:16" x14ac:dyDescent="0.35">
      <c r="A28" s="3">
        <v>30</v>
      </c>
      <c r="B28" s="3">
        <f>200-B26</f>
        <v>131.65753424657532</v>
      </c>
    </row>
    <row r="29" spans="1:16" x14ac:dyDescent="0.35">
      <c r="A29" s="3">
        <v>100</v>
      </c>
      <c r="B29" s="3"/>
    </row>
    <row r="32" spans="1:16" x14ac:dyDescent="0.35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35">
      <c r="A33" s="3" t="str">
        <f t="shared" ref="A33:A40" si="2">L16</f>
        <v>Diane</v>
      </c>
      <c r="B33" s="3">
        <f>SUMPRODUCT((INT(Data[Date])=($D$2+COLUMNS($A$33:A33)-1))*(Data[Agent]=$A33)*(Data[Resolved]="Y"))</f>
        <v>3</v>
      </c>
      <c r="C33" s="3">
        <f>SUMPRODUCT((INT(Data[Date])=($D$2+COLUMNS($A$33:B33)-1))*(Data[Agent]=$A33)*(Data[Resolved]="Y"))</f>
        <v>4</v>
      </c>
      <c r="D33" s="3">
        <f>SUMPRODUCT((INT(Data[Date])=($D$2+COLUMNS($A$33:C33)-1))*(Data[Agent]=$A33)*(Data[Resolved]="Y"))</f>
        <v>1</v>
      </c>
      <c r="E33" s="3">
        <f>SUMPRODUCT((INT(Data[Date])=($D$2+COLUMNS($A$33:D33)-1))*(Data[Agent]=$A33)*(Data[Resolved]="Y"))</f>
        <v>2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6</v>
      </c>
      <c r="H33" s="3">
        <f>SUMPRODUCT((INT(Data[Date])=($D$2+COLUMNS($A$33:G33)-1))*(Data[Agent]=$A33)*(Data[Resolved]="Y"))</f>
        <v>6</v>
      </c>
    </row>
    <row r="34" spans="1:8" x14ac:dyDescent="0.35">
      <c r="A34" s="3" t="str">
        <f t="shared" si="2"/>
        <v>Jim</v>
      </c>
      <c r="B34" s="3">
        <f>SUMPRODUCT((INT(Data[Date])=($D$2+COLUMNS($A$33:A34)-1))*(Data[Agent]=$A34)*(Data[Resolved]="Y"))</f>
        <v>9</v>
      </c>
      <c r="C34" s="3">
        <f>SUMPRODUCT((INT(Data[Date])=($D$2+COLUMNS($A$33:B34)-1))*(Data[Agent]=$A34)*(Data[Resolved]="Y"))</f>
        <v>7</v>
      </c>
      <c r="D34" s="3">
        <f>SUMPRODUCT((INT(Data[Date])=($D$2+COLUMNS($A$33:C34)-1))*(Data[Agent]=$A34)*(Data[Resolved]="Y"))</f>
        <v>5</v>
      </c>
      <c r="E34" s="3">
        <f>SUMPRODUCT((INT(Data[Date])=($D$2+COLUMNS($A$33:D34)-1))*(Data[Agent]=$A34)*(Data[Resolved]="Y"))</f>
        <v>7</v>
      </c>
      <c r="F34" s="3">
        <f>SUMPRODUCT((INT(Data[Date])=($D$2+COLUMNS($A$33:E34)-1))*(Data[Agent]=$A34)*(Data[Resolved]="Y"))</f>
        <v>3</v>
      </c>
      <c r="G34" s="3">
        <f>SUMPRODUCT((INT(Data[Date])=($D$2+COLUMNS($A$33:F34)-1))*(Data[Agent]=$A34)*(Data[Resolved]="Y"))</f>
        <v>4</v>
      </c>
      <c r="H34" s="3">
        <f>SUMPRODUCT((INT(Data[Date])=($D$2+COLUMNS($A$33:G34)-1))*(Data[Agent]=$A34)*(Data[Resolved]="Y"))</f>
        <v>5</v>
      </c>
    </row>
    <row r="35" spans="1:8" x14ac:dyDescent="0.35">
      <c r="A35" s="3" t="str">
        <f t="shared" si="2"/>
        <v>Greg</v>
      </c>
      <c r="B35" s="3">
        <f>SUMPRODUCT((INT(Data[Date])=($D$2+COLUMNS($A$33:A35)-1))*(Data[Agent]=$A35)*(Data[Resolved]="Y"))</f>
        <v>6</v>
      </c>
      <c r="C35" s="3">
        <f>SUMPRODUCT((INT(Data[Date])=($D$2+COLUMNS($A$33:B35)-1))*(Data[Agent]=$A35)*(Data[Resolved]="Y"))</f>
        <v>4</v>
      </c>
      <c r="D35" s="3">
        <f>SUMPRODUCT((INT(Data[Date])=($D$2+COLUMNS($A$33:C35)-1))*(Data[Agent]=$A35)*(Data[Resolved]="Y"))</f>
        <v>2</v>
      </c>
      <c r="E35" s="3">
        <f>SUMPRODUCT((INT(Data[Date])=($D$2+COLUMNS($A$33:D35)-1))*(Data[Agent]=$A35)*(Data[Resolved]="Y"))</f>
        <v>6</v>
      </c>
      <c r="F35" s="3">
        <f>SUMPRODUCT((INT(Data[Date])=($D$2+COLUMNS($A$33:E35)-1))*(Data[Agent]=$A35)*(Data[Resolved]="Y"))</f>
        <v>4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8</v>
      </c>
    </row>
    <row r="36" spans="1:8" x14ac:dyDescent="0.35">
      <c r="A36" s="3" t="str">
        <f t="shared" si="2"/>
        <v>Stewart</v>
      </c>
      <c r="B36" s="3">
        <f>SUMPRODUCT((INT(Data[Date])=($D$2+COLUMNS($A$33:A36)-1))*(Data[Agent]=$A36)*(Data[Resolved]="Y"))</f>
        <v>8</v>
      </c>
      <c r="C36" s="3">
        <f>SUMPRODUCT((INT(Data[Date])=($D$2+COLUMNS($A$33:B36)-1))*(Data[Agent]=$A36)*(Data[Resolved]="Y"))</f>
        <v>5</v>
      </c>
      <c r="D36" s="3">
        <f>SUMPRODUCT((INT(Data[Date])=($D$2+COLUMNS($A$33:C36)-1))*(Data[Agent]=$A36)*(Data[Resolved]="Y"))</f>
        <v>7</v>
      </c>
      <c r="E36" s="3">
        <f>SUMPRODUCT((INT(Data[Date])=($D$2+COLUMNS($A$33:D36)-1))*(Data[Agent]=$A36)*(Data[Resolved]="Y"))</f>
        <v>4</v>
      </c>
      <c r="F36" s="3">
        <f>SUMPRODUCT((INT(Data[Date])=($D$2+COLUMNS($A$33:E36)-1))*(Data[Agent]=$A36)*(Data[Resolved]="Y"))</f>
        <v>2</v>
      </c>
      <c r="G36" s="3">
        <f>SUMPRODUCT((INT(Data[Date])=($D$2+COLUMNS($A$33:F36)-1))*(Data[Agent]=$A36)*(Data[Resolved]="Y"))</f>
        <v>3</v>
      </c>
      <c r="H36" s="3">
        <f>SUMPRODUCT((INT(Data[Date])=($D$2+COLUMNS($A$33:G36)-1))*(Data[Agent]=$A36)*(Data[Resolved]="Y"))</f>
        <v>3</v>
      </c>
    </row>
    <row r="37" spans="1:8" x14ac:dyDescent="0.35">
      <c r="A37" s="3" t="str">
        <f t="shared" si="2"/>
        <v>Joe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6</v>
      </c>
      <c r="D37" s="3">
        <f>SUMPRODUCT((INT(Data[Date])=($D$2+COLUMNS($A$33:C37)-1))*(Data[Agent]=$A37)*(Data[Resolved]="Y"))</f>
        <v>7</v>
      </c>
      <c r="E37" s="3">
        <f>SUMPRODUCT((INT(Data[Date])=($D$2+COLUMNS($A$33:D37)-1))*(Data[Agent]=$A37)*(Data[Resolved]="Y"))</f>
        <v>1</v>
      </c>
      <c r="F37" s="3">
        <f>SUMPRODUCT((INT(Data[Date])=($D$2+COLUMNS($A$33:E37)-1))*(Data[Agent]=$A37)*(Data[Resolved]="Y"))</f>
        <v>0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8</v>
      </c>
    </row>
    <row r="38" spans="1:8" x14ac:dyDescent="0.35">
      <c r="A38" s="3" t="str">
        <f t="shared" si="2"/>
        <v>Martha</v>
      </c>
      <c r="B38" s="3">
        <f>SUMPRODUCT((INT(Data[Date])=($D$2+COLUMNS($A$33:A38)-1))*(Data[Agent]=$A38)*(Data[Resolved]="Y"))</f>
        <v>5</v>
      </c>
      <c r="C38" s="3">
        <f>SUMPRODUCT((INT(Data[Date])=($D$2+COLUMNS($A$33:B38)-1))*(Data[Agent]=$A38)*(Data[Resolved]="Y"))</f>
        <v>7</v>
      </c>
      <c r="D38" s="3">
        <f>SUMPRODUCT((INT(Data[Date])=($D$2+COLUMNS($A$33:C38)-1))*(Data[Agent]=$A38)*(Data[Resolved]="Y"))</f>
        <v>2</v>
      </c>
      <c r="E38" s="3">
        <f>SUMPRODUCT((INT(Data[Date])=($D$2+COLUMNS($A$33:D38)-1))*(Data[Agent]=$A38)*(Data[Resolved]="Y"))</f>
        <v>9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4</v>
      </c>
    </row>
    <row r="39" spans="1:8" x14ac:dyDescent="0.35">
      <c r="A39" s="3" t="str">
        <f t="shared" si="2"/>
        <v>Dan</v>
      </c>
      <c r="B39" s="3">
        <f>SUMPRODUCT((INT(Data[Date])=($D$2+COLUMNS($A$33:A39)-1))*(Data[Agent]=$A39)*(Data[Resolved]="Y"))</f>
        <v>2</v>
      </c>
      <c r="C39" s="3">
        <f>SUMPRODUCT((INT(Data[Date])=($D$2+COLUMNS($A$33:B39)-1))*(Data[Agent]=$A39)*(Data[Resolved]="Y"))</f>
        <v>4</v>
      </c>
      <c r="D39" s="3">
        <f>SUMPRODUCT((INT(Data[Date])=($D$2+COLUMNS($A$33:C39)-1))*(Data[Agent]=$A39)*(Data[Resolved]="Y"))</f>
        <v>0</v>
      </c>
      <c r="E39" s="3">
        <f>SUMPRODUCT((INT(Data[Date])=($D$2+COLUMNS($A$33:D39)-1))*(Data[Agent]=$A39)*(Data[Resolved]="Y"))</f>
        <v>4</v>
      </c>
      <c r="F39" s="3">
        <f>SUMPRODUCT((INT(Data[Date])=($D$2+COLUMNS($A$33:E39)-1))*(Data[Agent]=$A39)*(Data[Resolved]="Y"))</f>
        <v>3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6</v>
      </c>
    </row>
    <row r="40" spans="1:8" x14ac:dyDescent="0.35">
      <c r="A40" s="3" t="str">
        <f t="shared" si="2"/>
        <v>Becky</v>
      </c>
      <c r="B40" s="3">
        <f>SUMPRODUCT((INT(Data[Date])=($D$2+COLUMNS($A$33:A40)-1))*(Data[Agent]=$A40)*(Data[Resolved]="Y"))</f>
        <v>4</v>
      </c>
      <c r="C40" s="3">
        <f>SUMPRODUCT((INT(Data[Date])=($D$2+COLUMNS($A$33:B40)-1))*(Data[Agent]=$A40)*(Data[Resolved]="Y"))</f>
        <v>5</v>
      </c>
      <c r="D40" s="3">
        <f>SUMPRODUCT((INT(Data[Date])=($D$2+COLUMNS($A$33:C40)-1))*(Data[Agent]=$A40)*(Data[Resolved]="Y"))</f>
        <v>7</v>
      </c>
      <c r="E40" s="3">
        <f>SUMPRODUCT((INT(Data[Date])=($D$2+COLUMNS($A$33:D40)-1))*(Data[Agent]=$A40)*(Data[Resolved]="Y"))</f>
        <v>2</v>
      </c>
      <c r="F40" s="3">
        <f>SUMPRODUCT((INT(Data[Date])=($D$2+COLUMNS($A$33:E40)-1))*(Data[Agent]=$A40)*(Data[Resolved]="Y"))</f>
        <v>6</v>
      </c>
      <c r="G40" s="3">
        <f>SUMPRODUCT((INT(Data[Date])=($D$2+COLUMNS($A$33:F40)-1))*(Data[Agent]=$A40)*(Data[Resolved]="Y"))</f>
        <v>1</v>
      </c>
      <c r="H40" s="3">
        <f>SUMPRODUCT((INT(Data[Date])=($D$2+COLUMNS($A$33:G40)-1))*(Data[Agent]=$A40)*(Data[Resolved]="Y"))</f>
        <v>3</v>
      </c>
    </row>
    <row r="43" spans="1:8" x14ac:dyDescent="0.35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35">
      <c r="A44" s="3" t="str">
        <f t="shared" ref="A44:A51" si="3">A33</f>
        <v>Diane</v>
      </c>
      <c r="B44" s="27">
        <v>3.4666666666666668</v>
      </c>
      <c r="C44" s="27">
        <v>3.5</v>
      </c>
      <c r="D44" s="38" t="s">
        <v>1794</v>
      </c>
      <c r="E44" s="27">
        <v>3.4666666666666668</v>
      </c>
    </row>
    <row r="45" spans="1:8" x14ac:dyDescent="0.35">
      <c r="A45" s="3" t="str">
        <f t="shared" si="3"/>
        <v>Jim</v>
      </c>
      <c r="B45" s="27">
        <v>3.5319148936170213</v>
      </c>
      <c r="C45" s="27">
        <v>3.5</v>
      </c>
      <c r="D45" s="38" t="s">
        <v>1832</v>
      </c>
      <c r="E45" s="27">
        <v>3.5319148936170213</v>
      </c>
    </row>
    <row r="46" spans="1:8" x14ac:dyDescent="0.35">
      <c r="A46" s="3" t="str">
        <f t="shared" si="3"/>
        <v>Greg</v>
      </c>
      <c r="B46" s="27">
        <v>3.4390243902439024</v>
      </c>
      <c r="C46" s="27">
        <v>3.5</v>
      </c>
      <c r="D46" s="38" t="s">
        <v>1792</v>
      </c>
      <c r="E46" s="27">
        <v>3.4390243902439024</v>
      </c>
    </row>
    <row r="47" spans="1:8" x14ac:dyDescent="0.35">
      <c r="A47" s="3" t="str">
        <f t="shared" si="3"/>
        <v>Stewart</v>
      </c>
      <c r="B47" s="27">
        <v>3.6285714285714286</v>
      </c>
      <c r="C47" s="27">
        <v>3.5</v>
      </c>
      <c r="D47" s="38" t="s">
        <v>1833</v>
      </c>
      <c r="E47" s="27">
        <v>3.6285714285714286</v>
      </c>
    </row>
    <row r="48" spans="1:8" x14ac:dyDescent="0.35">
      <c r="A48" s="3" t="str">
        <f t="shared" si="3"/>
        <v>Joe</v>
      </c>
      <c r="B48" s="27">
        <v>3.55</v>
      </c>
      <c r="C48" s="27">
        <v>3.5</v>
      </c>
      <c r="D48" s="38" t="s">
        <v>1834</v>
      </c>
      <c r="E48" s="27">
        <v>3.55</v>
      </c>
    </row>
    <row r="49" spans="1:6" x14ac:dyDescent="0.35">
      <c r="A49" s="3" t="str">
        <f t="shared" si="3"/>
        <v>Martha</v>
      </c>
      <c r="B49" s="27">
        <v>3.6216216216216215</v>
      </c>
      <c r="C49" s="27">
        <v>3.5</v>
      </c>
      <c r="D49" s="38" t="s">
        <v>1835</v>
      </c>
      <c r="E49" s="27">
        <v>3.6216216216216215</v>
      </c>
    </row>
    <row r="50" spans="1:6" x14ac:dyDescent="0.35">
      <c r="A50" s="3" t="str">
        <f t="shared" si="3"/>
        <v>Dan</v>
      </c>
      <c r="B50" s="27">
        <v>3.6071428571428572</v>
      </c>
      <c r="C50" s="27">
        <v>3.5</v>
      </c>
      <c r="D50" s="38" t="s">
        <v>1836</v>
      </c>
      <c r="E50" s="27">
        <v>3.6071428571428572</v>
      </c>
    </row>
    <row r="51" spans="1:6" x14ac:dyDescent="0.35">
      <c r="A51" s="3" t="str">
        <f t="shared" si="3"/>
        <v>Becky</v>
      </c>
      <c r="B51" s="27">
        <v>3.2941176470588234</v>
      </c>
      <c r="C51" s="27">
        <v>3.5</v>
      </c>
      <c r="D51" s="38" t="s">
        <v>1789</v>
      </c>
      <c r="E51" s="27">
        <v>3.2941176470588234</v>
      </c>
    </row>
    <row r="52" spans="1:6" x14ac:dyDescent="0.35">
      <c r="A52" s="29" t="s">
        <v>1829</v>
      </c>
      <c r="B52" s="3"/>
      <c r="C52" s="3"/>
      <c r="D52" s="38"/>
      <c r="E52" s="3"/>
    </row>
    <row r="53" spans="1:6" x14ac:dyDescent="0.35">
      <c r="A53" s="17"/>
      <c r="D53" s="16"/>
    </row>
    <row r="54" spans="1:6" x14ac:dyDescent="0.35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35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48</v>
      </c>
      <c r="D55" s="13">
        <f>(B55-C55)/B55</f>
        <v>0.28358208955223879</v>
      </c>
      <c r="E55" s="37">
        <v>0.2</v>
      </c>
      <c r="F55" s="13">
        <f>IF(D55&gt;E55,D55,NA())</f>
        <v>0.28358208955223879</v>
      </c>
    </row>
    <row r="56" spans="1:6" x14ac:dyDescent="0.35">
      <c r="A56" s="3" t="s">
        <v>1779</v>
      </c>
      <c r="B56" s="3">
        <f>SUMPRODUCT((Data[Column1]=TRUE)*(Data[Department]=A56))</f>
        <v>71</v>
      </c>
      <c r="C56" s="3">
        <f>SUMPRODUCT((Data[Column1]=TRUE)*(Data[Department]=A56)*(Data[Answered (Y/N)]="Y"))</f>
        <v>61</v>
      </c>
      <c r="D56" s="13">
        <f t="shared" ref="D56:D59" si="4">(B56-C56)/B56</f>
        <v>0.14084507042253522</v>
      </c>
      <c r="E56" s="37">
        <v>0.2</v>
      </c>
      <c r="F56" s="13" t="e">
        <f t="shared" ref="F56:F59" si="5">IF(D56&gt;E56,D56,NA())</f>
        <v>#N/A</v>
      </c>
    </row>
    <row r="57" spans="1:6" x14ac:dyDescent="0.35">
      <c r="A57" s="3" t="s">
        <v>1783</v>
      </c>
      <c r="B57" s="3">
        <f>SUMPRODUCT((Data[Column1]=TRUE)*(Data[Department]=A57))</f>
        <v>77</v>
      </c>
      <c r="C57" s="3">
        <f>SUMPRODUCT((Data[Column1]=TRUE)*(Data[Department]=A57)*(Data[Answered (Y/N)]="Y"))</f>
        <v>64</v>
      </c>
      <c r="D57" s="13">
        <f t="shared" si="4"/>
        <v>0.16883116883116883</v>
      </c>
      <c r="E57" s="37">
        <v>0.2</v>
      </c>
      <c r="F57" s="13" t="e">
        <f t="shared" si="5"/>
        <v>#N/A</v>
      </c>
    </row>
    <row r="58" spans="1:6" x14ac:dyDescent="0.35">
      <c r="A58" s="3" t="s">
        <v>1780</v>
      </c>
      <c r="B58" s="3">
        <f>SUMPRODUCT((Data[Column1]=TRUE)*(Data[Department]=A58))</f>
        <v>74</v>
      </c>
      <c r="C58" s="3">
        <f>SUMPRODUCT((Data[Column1]=TRUE)*(Data[Department]=A58)*(Data[Answered (Y/N)]="Y"))</f>
        <v>51</v>
      </c>
      <c r="D58" s="13">
        <f t="shared" si="4"/>
        <v>0.3108108108108108</v>
      </c>
      <c r="E58" s="37">
        <v>0.2</v>
      </c>
      <c r="F58" s="13">
        <f t="shared" si="5"/>
        <v>0.3108108108108108</v>
      </c>
    </row>
    <row r="59" spans="1:6" x14ac:dyDescent="0.35">
      <c r="A59" s="3" t="s">
        <v>1782</v>
      </c>
      <c r="B59" s="3">
        <f>SUMPRODUCT((Data[Column1]=TRUE)*(Data[Department]=A59))</f>
        <v>81</v>
      </c>
      <c r="C59" s="3">
        <f>SUMPRODUCT((Data[Column1]=TRUE)*(Data[Department]=A59)*(Data[Answered (Y/N)]="Y"))</f>
        <v>68</v>
      </c>
      <c r="D59" s="13">
        <f t="shared" si="4"/>
        <v>0.16049382716049382</v>
      </c>
      <c r="E59" s="37">
        <v>0.2</v>
      </c>
      <c r="F59" s="13" t="e">
        <f t="shared" si="5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5"/>
  <sheetViews>
    <sheetView showGridLines="0" showRowColHeaders="0" topLeftCell="A2" zoomScaleNormal="100" workbookViewId="0">
      <selection activeCell="G15" sqref="G15"/>
    </sheetView>
  </sheetViews>
  <sheetFormatPr defaultColWidth="0" defaultRowHeight="14.5" x14ac:dyDescent="0.35"/>
  <cols>
    <col min="1" max="1" width="0.81640625" style="21" customWidth="1"/>
    <col min="2" max="2" width="12" bestFit="1" customWidth="1"/>
    <col min="3" max="3" width="12.26953125" customWidth="1"/>
    <col min="4" max="4" width="14.7265625" bestFit="1" customWidth="1"/>
    <col min="5" max="5" width="20.81640625" bestFit="1" customWidth="1"/>
    <col min="6" max="6" width="17.1796875" customWidth="1"/>
    <col min="7" max="7" width="4.7265625" customWidth="1"/>
    <col min="8" max="8" width="11.54296875" customWidth="1"/>
    <col min="9" max="10" width="9.1796875" customWidth="1"/>
    <col min="11" max="12" width="10.453125" customWidth="1"/>
    <col min="13" max="15" width="9.1796875" customWidth="1"/>
    <col min="16" max="17" width="3.7265625" customWidth="1"/>
    <col min="18" max="18" width="6" customWidth="1"/>
    <col min="19" max="19" width="7.1796875" customWidth="1"/>
    <col min="20" max="16384" width="9.1796875" hidden="1"/>
  </cols>
  <sheetData>
    <row r="6" spans="2:11" ht="8.25" customHeight="1" x14ac:dyDescent="0.35"/>
    <row r="7" spans="2:11" x14ac:dyDescent="0.35">
      <c r="B7" s="9" t="s">
        <v>1799</v>
      </c>
      <c r="C7" s="9" t="s">
        <v>1797</v>
      </c>
      <c r="D7" s="9" t="s">
        <v>1798</v>
      </c>
      <c r="E7" s="10" t="s">
        <v>1801</v>
      </c>
      <c r="F7" s="10" t="s">
        <v>1800</v>
      </c>
      <c r="G7" s="10"/>
      <c r="H7" s="10" t="s">
        <v>1811</v>
      </c>
    </row>
    <row r="8" spans="2:11" x14ac:dyDescent="0.35">
      <c r="B8" s="11" t="s">
        <v>1788</v>
      </c>
      <c r="C8" s="11">
        <v>54</v>
      </c>
      <c r="D8" s="11">
        <v>37</v>
      </c>
      <c r="E8" s="15">
        <v>77.486486486486484</v>
      </c>
      <c r="F8" s="23">
        <v>0.68518518518518523</v>
      </c>
      <c r="G8" s="22">
        <v>0.68518518518518523</v>
      </c>
      <c r="H8" s="39"/>
    </row>
    <row r="9" spans="2:11" x14ac:dyDescent="0.35">
      <c r="B9" s="11" t="s">
        <v>1793</v>
      </c>
      <c r="C9" s="11">
        <v>53</v>
      </c>
      <c r="D9" s="11">
        <v>47</v>
      </c>
      <c r="E9" s="15">
        <v>67.872340425531917</v>
      </c>
      <c r="F9" s="23">
        <v>0.75471698113207553</v>
      </c>
      <c r="G9" s="22">
        <v>0.75471698113207553</v>
      </c>
      <c r="H9" s="39"/>
    </row>
    <row r="10" spans="2:11" x14ac:dyDescent="0.35">
      <c r="B10" s="11" t="s">
        <v>1792</v>
      </c>
      <c r="C10" s="11">
        <v>50</v>
      </c>
      <c r="D10" s="11">
        <v>41</v>
      </c>
      <c r="E10" s="15">
        <v>67.682926829268297</v>
      </c>
      <c r="F10" s="23">
        <v>0.72</v>
      </c>
      <c r="G10" s="22">
        <v>0.72</v>
      </c>
      <c r="H10" s="39"/>
    </row>
    <row r="11" spans="2:11" x14ac:dyDescent="0.35">
      <c r="B11" s="11" t="s">
        <v>1787</v>
      </c>
      <c r="C11" s="11">
        <v>49</v>
      </c>
      <c r="D11" s="11">
        <v>40</v>
      </c>
      <c r="E11" s="15">
        <v>68.275000000000006</v>
      </c>
      <c r="F11" s="23">
        <v>0.69387755102040816</v>
      </c>
      <c r="G11" s="22">
        <v>0.69387755102040816</v>
      </c>
      <c r="H11" s="39"/>
    </row>
    <row r="12" spans="2:11" x14ac:dyDescent="0.35">
      <c r="B12" s="11" t="s">
        <v>1791</v>
      </c>
      <c r="C12" s="11">
        <v>45</v>
      </c>
      <c r="D12" s="11">
        <v>35</v>
      </c>
      <c r="E12" s="15">
        <v>56.4</v>
      </c>
      <c r="F12" s="23">
        <v>0.71111111111111114</v>
      </c>
      <c r="G12" s="22">
        <v>0.71111111111111114</v>
      </c>
      <c r="H12" s="39"/>
    </row>
    <row r="13" spans="2:11" x14ac:dyDescent="0.35">
      <c r="B13" s="11" t="s">
        <v>1789</v>
      </c>
      <c r="C13" s="11">
        <v>45</v>
      </c>
      <c r="D13" s="11">
        <v>34</v>
      </c>
      <c r="E13" s="15">
        <v>63.088235294117645</v>
      </c>
      <c r="F13" s="23">
        <v>0.62222222222222223</v>
      </c>
      <c r="G13" s="22">
        <v>0.62222222222222223</v>
      </c>
      <c r="H13" s="39"/>
    </row>
    <row r="14" spans="2:11" x14ac:dyDescent="0.35">
      <c r="B14" s="11" t="s">
        <v>1790</v>
      </c>
      <c r="C14" s="11">
        <v>39</v>
      </c>
      <c r="D14" s="11">
        <v>28</v>
      </c>
      <c r="E14" s="15">
        <v>68.178571428571431</v>
      </c>
      <c r="F14" s="23">
        <v>0.64102564102564108</v>
      </c>
      <c r="G14" s="22">
        <v>0.64102564102564108</v>
      </c>
      <c r="H14" s="39"/>
    </row>
    <row r="15" spans="2:11" x14ac:dyDescent="0.35">
      <c r="B15" s="11" t="s">
        <v>1794</v>
      </c>
      <c r="C15" s="11">
        <v>35</v>
      </c>
      <c r="D15" s="11">
        <v>30</v>
      </c>
      <c r="E15" s="15">
        <v>55.733333333333334</v>
      </c>
      <c r="F15" s="23">
        <v>0.77142857142857146</v>
      </c>
      <c r="G15" s="22">
        <v>0.77142857142857146</v>
      </c>
      <c r="H15" s="39"/>
      <c r="K15" s="8"/>
    </row>
  </sheetData>
  <conditionalFormatting sqref="G8:G15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negative="1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H8</xm:sqref>
            </x14:sparkline>
            <x14:sparkline>
              <xm:f>Calculation!B34:H34</xm:f>
              <xm:sqref>H9</xm:sqref>
            </x14:sparkline>
            <x14:sparkline>
              <xm:f>Calculation!B35:H35</xm:f>
              <xm:sqref>H10</xm:sqref>
            </x14:sparkline>
            <x14:sparkline>
              <xm:f>Calculation!B36:H36</xm:f>
              <xm:sqref>H11</xm:sqref>
            </x14:sparkline>
            <x14:sparkline>
              <xm:f>Calculation!B37:H37</xm:f>
              <xm:sqref>H12</xm:sqref>
            </x14:sparkline>
            <x14:sparkline>
              <xm:f>Calculation!B38:H38</xm:f>
              <xm:sqref>H13</xm:sqref>
            </x14:sparkline>
            <x14:sparkline>
              <xm:f>Calculation!B39:H39</xm:f>
              <xm:sqref>H14</xm:sqref>
            </x14:sparkline>
            <x14:sparkline>
              <xm:f>Calculation!B40:H40</xm:f>
              <xm:sqref>H15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Dashboard!E8:E8</xm:f>
              <xm:sqref>E8</xm:sqref>
            </x14:sparkline>
            <x14:sparkline>
              <xm:f>Dashboard!E9:E9</xm:f>
              <xm:sqref>E9</xm:sqref>
            </x14:sparkline>
            <x14:sparkline>
              <xm:f>Dashboard!E10:E10</xm:f>
              <xm:sqref>E10</xm:sqref>
            </x14:sparkline>
            <x14:sparkline>
              <xm:f>Dashboard!E11:E11</xm:f>
              <xm:sqref>E11</xm:sqref>
            </x14:sparkline>
            <x14:sparkline>
              <xm:f>Dashboard!E12:E12</xm:f>
              <xm:sqref>E12</xm:sqref>
            </x14:sparkline>
            <x14:sparkline>
              <xm:f>Dashboard!E13:E13</xm:f>
              <xm:sqref>E13</xm:sqref>
            </x14:sparkline>
            <x14:sparkline>
              <xm:f>Dashboard!E14:E14</xm:f>
              <xm:sqref>E14</xm:sqref>
            </x14:sparkline>
            <x14:sparkline>
              <xm:f>Dashboard!E15:E15</xm:f>
              <xm:sqref>E15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B4" sqref="B4"/>
    </sheetView>
  </sheetViews>
  <sheetFormatPr defaultRowHeight="14.5" x14ac:dyDescent="0.35"/>
  <cols>
    <col min="1" max="1" width="37.26953125" customWidth="1"/>
    <col min="2" max="2" width="14.453125" customWidth="1"/>
    <col min="3" max="3" width="14.7265625" customWidth="1"/>
    <col min="4" max="4" width="20" customWidth="1"/>
    <col min="5" max="5" width="16.453125" customWidth="1"/>
    <col min="9" max="9" width="9.54296875" customWidth="1"/>
    <col min="10" max="10" width="11.54296875" customWidth="1"/>
  </cols>
  <sheetData>
    <row r="1" spans="1:16" x14ac:dyDescent="0.35">
      <c r="A1" s="30" t="s">
        <v>1796</v>
      </c>
      <c r="B1" s="30" t="s">
        <v>1820</v>
      </c>
      <c r="D1" s="3" t="s">
        <v>3</v>
      </c>
      <c r="E1" s="3"/>
    </row>
    <row r="2" spans="1:16" x14ac:dyDescent="0.35">
      <c r="A2" s="30">
        <v>3</v>
      </c>
      <c r="B2" s="30">
        <v>4</v>
      </c>
      <c r="D2" s="31">
        <f>DATE(2016,1,4)+7*(A2-1)</f>
        <v>42387</v>
      </c>
      <c r="E2" s="3" t="str">
        <f>"Week # "&amp;A2</f>
        <v>Week # 3</v>
      </c>
    </row>
    <row r="4" spans="1:16" x14ac:dyDescent="0.35">
      <c r="A4" s="3" t="s">
        <v>1797</v>
      </c>
      <c r="B4" s="3">
        <f>COUNTIF(Data[Column1],TRUE)</f>
        <v>370</v>
      </c>
    </row>
    <row r="5" spans="1:16" x14ac:dyDescent="0.35">
      <c r="A5" s="3" t="s">
        <v>1798</v>
      </c>
      <c r="B5" s="3">
        <f>SUMPRODUCT((Data[Answered (Y/N)]="Y")*(Data[Column1]=TRUE))</f>
        <v>292</v>
      </c>
    </row>
    <row r="6" spans="1:16" x14ac:dyDescent="0.35">
      <c r="A6" s="3" t="s">
        <v>1804</v>
      </c>
      <c r="B6" s="26">
        <f>SUMPRODUCT((Data[Speed of Answer]),--(Data[Column1]=TRUE))/B4</f>
        <v>52.06216216216216</v>
      </c>
    </row>
    <row r="7" spans="1:16" x14ac:dyDescent="0.35">
      <c r="A7" s="3" t="s">
        <v>1802</v>
      </c>
      <c r="B7" s="13">
        <f>SUMPRODUCT((Data[Answered (Y/N)]="N")*(Data[Column1]=TRUE))/B4</f>
        <v>0.21081081081081082</v>
      </c>
    </row>
    <row r="8" spans="1:16" x14ac:dyDescent="0.35">
      <c r="A8" s="3" t="s">
        <v>1803</v>
      </c>
      <c r="B8" s="28">
        <f>B4/(7*9*60)</f>
        <v>9.7883597883597878E-2</v>
      </c>
    </row>
    <row r="9" spans="1:16" x14ac:dyDescent="0.35">
      <c r="A9" s="3" t="s">
        <v>1818</v>
      </c>
      <c r="B9" s="27">
        <f>SUMPRODUCT((Data[Satisfaction rating]),--(Data[Column1]=TRUE))/B5</f>
        <v>3.5171232876712328</v>
      </c>
    </row>
    <row r="10" spans="1:16" x14ac:dyDescent="0.35">
      <c r="A10" s="3" t="s">
        <v>1821</v>
      </c>
      <c r="B10" s="3">
        <f>SUMPRODUCT((Data[Column1]=TRUE)*(Data[Answered (Y/N)]="Y")*(Data[AvgTalkDuration]&lt;TIME(0,3,0)))</f>
        <v>113</v>
      </c>
    </row>
    <row r="11" spans="1:16" x14ac:dyDescent="0.35">
      <c r="A11" s="3" t="s">
        <v>1822</v>
      </c>
      <c r="B11" s="13">
        <f>B10/B5</f>
        <v>0.38698630136986301</v>
      </c>
    </row>
    <row r="12" spans="1:16" x14ac:dyDescent="0.35">
      <c r="A12" s="3" t="s">
        <v>1823</v>
      </c>
      <c r="B12" s="3">
        <f>SUMPRODUCT((Data[Column1]=TRUE)*(Data[Date]&lt;D2+6)*(Data[Satisfaction rating]&lt;=3))</f>
        <v>106</v>
      </c>
    </row>
    <row r="13" spans="1:16" x14ac:dyDescent="0.35">
      <c r="A13" s="14"/>
      <c r="B13" s="14"/>
    </row>
    <row r="15" spans="1:16" x14ac:dyDescent="0.35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35">
      <c r="A16" s="3" t="s">
        <v>1794</v>
      </c>
      <c r="B16" s="3">
        <f>SUMPRODUCT((Data[Column1]=TRUE)*(Data[Agent]=A16))</f>
        <v>35</v>
      </c>
      <c r="C16" s="3">
        <f>SUMPRODUCT((Data[Column1]=TRUE)*(Data[Agent]=A16)*(Data[Answered (Y/N)]="Y"))</f>
        <v>30</v>
      </c>
      <c r="D16" s="3">
        <f>SUMPRODUCT((Data[Column1]=TRUE)*(Data[Agent]=A16),(Data[Speed of Answer]))/C16</f>
        <v>55.733333333333334</v>
      </c>
      <c r="E16" s="3">
        <f>SUMPRODUCT((Data[Column1]=TRUE)*(Data[Agent]=A16)*(Data[Resolved]="Y"))/B16</f>
        <v>0.77142857142857146</v>
      </c>
      <c r="F16" s="3">
        <f>SUMPRODUCT((Data[Column1]=TRUE)*(Data[Agent]=A16)*(Data[Resolved]="Y"))</f>
        <v>27</v>
      </c>
      <c r="G16" s="3"/>
      <c r="H16" s="34">
        <f>INDEX($B$16:$E$23,ROWS($G$16:G16),$B$2)</f>
        <v>0.77142857142857146</v>
      </c>
      <c r="I16" s="35">
        <f>H16+ROWS($H$16:H16)/1000000</f>
        <v>0.77142957142857149</v>
      </c>
      <c r="J16" s="36">
        <f>IF($B$2=3,SMALL($I$16:$I$23,ROWS($I$16:I16)),LARGE($I$16:$I$23,ROWS($I$16:I16)))</f>
        <v>0.77142957142857149</v>
      </c>
      <c r="K16" s="34">
        <f>MATCH(J16,$I$16:$I$23,0)</f>
        <v>1</v>
      </c>
      <c r="L16" s="34" t="str">
        <f>INDEX($A$16:$A$23,K16)</f>
        <v>Diane</v>
      </c>
      <c r="M16">
        <f>INDEX($A$16:$E$23,MATCH($L16,$A$16:$A$23,0),COLUMNS($K$14:L16))</f>
        <v>35</v>
      </c>
      <c r="N16">
        <f>INDEX($A$16:$E$23,MATCH($L16,$A$16:$A$23,0),COLUMNS($K$14:M16))</f>
        <v>30</v>
      </c>
      <c r="O16">
        <f>INDEX($A$16:$E$23,MATCH($L16,$A$16:$A$23,0),COLUMNS($K$14:N16))</f>
        <v>55.733333333333334</v>
      </c>
      <c r="P16">
        <f>INDEX($A$16:$E$23,MATCH($L16,$A$16:$A$23,0),COLUMNS($K$14:O16))</f>
        <v>0.77142857142857146</v>
      </c>
    </row>
    <row r="17" spans="1:16" x14ac:dyDescent="0.35">
      <c r="A17" s="3" t="s">
        <v>1789</v>
      </c>
      <c r="B17" s="3">
        <f>SUMPRODUCT((Data[Column1]=TRUE)*(Data[Agent]=A17))</f>
        <v>45</v>
      </c>
      <c r="C17" s="3">
        <f>SUMPRODUCT((Data[Column1]=TRUE)*(Data[Agent]=A17)*(Data[Answered (Y/N)]="Y"))</f>
        <v>34</v>
      </c>
      <c r="D17" s="3">
        <f>SUMPRODUCT((Data[Column1]=TRUE)*(Data[Agent]=A17),(Data[Speed of Answer]))/C17</f>
        <v>63.088235294117645</v>
      </c>
      <c r="E17" s="3">
        <f>SUMPRODUCT((Data[Column1]=TRUE)*(Data[Agent]=A17)*(Data[Resolved]="Y"))/B17</f>
        <v>0.62222222222222223</v>
      </c>
      <c r="F17" s="3">
        <f>SUMPRODUCT((Data[Column1]=TRUE)*(Data[Agent]=A17)*(Data[Resolved]="Y"))</f>
        <v>28</v>
      </c>
      <c r="G17" s="3"/>
      <c r="H17" s="34">
        <f>INDEX($B$16:$E$23,ROWS($G$16:G17),$B$2)</f>
        <v>0.62222222222222223</v>
      </c>
      <c r="I17" s="35">
        <f>H17+ROWS($H$16:H17)/1000000</f>
        <v>0.62222422222222218</v>
      </c>
      <c r="J17" s="36">
        <f>IF($B$2=3,SMALL($I$16:$I$23,ROWS($I$16:I17)),LARGE($I$16:$I$23,ROWS($I$16:I17)))</f>
        <v>0.75472198113207556</v>
      </c>
      <c r="K17" s="34">
        <f t="shared" ref="K17:K23" si="0">MATCH(J17,$I$16:$I$23,0)</f>
        <v>5</v>
      </c>
      <c r="L17" s="34" t="str">
        <f t="shared" ref="L17:L23" si="1">INDEX($A$16:$A$23,K17)</f>
        <v>Jim</v>
      </c>
      <c r="M17">
        <f>INDEX($A$16:$E$23,MATCH($L17,$A$16:$A$23,0),COLUMNS($K$14:L17))</f>
        <v>53</v>
      </c>
      <c r="N17">
        <f>INDEX($A$16:$E$23,MATCH($L17,$A$16:$A$23,0),COLUMNS($K$14:M17))</f>
        <v>47</v>
      </c>
      <c r="O17">
        <f>INDEX($A$16:$E$23,MATCH($L17,$A$16:$A$23,0),COLUMNS($K$14:N17))</f>
        <v>67.872340425531917</v>
      </c>
      <c r="P17">
        <f>INDEX($A$16:$E$23,MATCH($L17,$A$16:$A$23,0),COLUMNS($K$14:O17))</f>
        <v>0.75471698113207553</v>
      </c>
    </row>
    <row r="18" spans="1:16" x14ac:dyDescent="0.35">
      <c r="A18" s="3" t="s">
        <v>1791</v>
      </c>
      <c r="B18" s="3">
        <f>SUMPRODUCT((Data[Column1]=TRUE)*(Data[Agent]=A18))</f>
        <v>45</v>
      </c>
      <c r="C18" s="3">
        <f>SUMPRODUCT((Data[Column1]=TRUE)*(Data[Agent]=A18)*(Data[Answered (Y/N)]="Y"))</f>
        <v>35</v>
      </c>
      <c r="D18" s="3">
        <f>SUMPRODUCT((Data[Column1]=TRUE)*(Data[Agent]=A18),(Data[Speed of Answer]))/C18</f>
        <v>56.4</v>
      </c>
      <c r="E18" s="3">
        <f>SUMPRODUCT((Data[Column1]=TRUE)*(Data[Agent]=A18)*(Data[Resolved]="Y"))/B18</f>
        <v>0.71111111111111114</v>
      </c>
      <c r="F18" s="3">
        <f>SUMPRODUCT((Data[Column1]=TRUE)*(Data[Agent]=A18)*(Data[Resolved]="Y"))</f>
        <v>32</v>
      </c>
      <c r="G18" s="3"/>
      <c r="H18" s="34">
        <f>INDEX($B$16:$E$23,ROWS($G$16:G18),$B$2)</f>
        <v>0.71111111111111114</v>
      </c>
      <c r="I18" s="35">
        <f>H18+ROWS($H$16:H18)/1000000</f>
        <v>0.71111411111111111</v>
      </c>
      <c r="J18" s="36">
        <f>IF($B$2=3,SMALL($I$16:$I$23,ROWS($I$16:I18)),LARGE($I$16:$I$23,ROWS($I$16:I18)))</f>
        <v>0.72000399999999998</v>
      </c>
      <c r="K18" s="34">
        <f t="shared" si="0"/>
        <v>4</v>
      </c>
      <c r="L18" s="34" t="str">
        <f t="shared" si="1"/>
        <v>Greg</v>
      </c>
      <c r="M18">
        <f>INDEX($A$16:$E$23,MATCH($L18,$A$16:$A$23,0),COLUMNS($K$14:L18))</f>
        <v>50</v>
      </c>
      <c r="N18">
        <f>INDEX($A$16:$E$23,MATCH($L18,$A$16:$A$23,0),COLUMNS($K$14:M18))</f>
        <v>41</v>
      </c>
      <c r="O18">
        <f>INDEX($A$16:$E$23,MATCH($L18,$A$16:$A$23,0),COLUMNS($K$14:N18))</f>
        <v>67.682926829268297</v>
      </c>
      <c r="P18">
        <f>INDEX($A$16:$E$23,MATCH($L18,$A$16:$A$23,0),COLUMNS($K$14:O18))</f>
        <v>0.72</v>
      </c>
    </row>
    <row r="19" spans="1:16" x14ac:dyDescent="0.35">
      <c r="A19" s="3" t="s">
        <v>1792</v>
      </c>
      <c r="B19" s="3">
        <f>SUMPRODUCT((Data[Column1]=TRUE)*(Data[Agent]=A19))</f>
        <v>50</v>
      </c>
      <c r="C19" s="3">
        <f>SUMPRODUCT((Data[Column1]=TRUE)*(Data[Agent]=A19)*(Data[Answered (Y/N)]="Y"))</f>
        <v>41</v>
      </c>
      <c r="D19" s="3">
        <f>SUMPRODUCT((Data[Column1]=TRUE)*(Data[Agent]=A19),(Data[Speed of Answer]))/C19</f>
        <v>67.682926829268297</v>
      </c>
      <c r="E19" s="3">
        <f>SUMPRODUCT((Data[Column1]=TRUE)*(Data[Agent]=A19)*(Data[Resolved]="Y"))/B19</f>
        <v>0.72</v>
      </c>
      <c r="F19" s="3">
        <f>SUMPRODUCT((Data[Column1]=TRUE)*(Data[Agent]=A19)*(Data[Resolved]="Y"))</f>
        <v>36</v>
      </c>
      <c r="G19" s="3"/>
      <c r="H19" s="34">
        <f>INDEX($B$16:$E$23,ROWS($G$16:G19),$B$2)</f>
        <v>0.72</v>
      </c>
      <c r="I19" s="35">
        <f>H19+ROWS($H$16:H19)/1000000</f>
        <v>0.72000399999999998</v>
      </c>
      <c r="J19" s="36">
        <f>IF($B$2=3,SMALL($I$16:$I$23,ROWS($I$16:I19)),LARGE($I$16:$I$23,ROWS($I$16:I19)))</f>
        <v>0.71111411111111111</v>
      </c>
      <c r="K19" s="34">
        <f t="shared" si="0"/>
        <v>3</v>
      </c>
      <c r="L19" s="34" t="str">
        <f t="shared" si="1"/>
        <v>Stewart</v>
      </c>
      <c r="M19">
        <f>INDEX($A$16:$E$23,MATCH($L19,$A$16:$A$23,0),COLUMNS($K$14:L19))</f>
        <v>45</v>
      </c>
      <c r="N19">
        <f>INDEX($A$16:$E$23,MATCH($L19,$A$16:$A$23,0),COLUMNS($K$14:M19))</f>
        <v>35</v>
      </c>
      <c r="O19">
        <f>INDEX($A$16:$E$23,MATCH($L19,$A$16:$A$23,0),COLUMNS($K$14:N19))</f>
        <v>56.4</v>
      </c>
      <c r="P19">
        <f>INDEX($A$16:$E$23,MATCH($L19,$A$16:$A$23,0),COLUMNS($K$14:O19))</f>
        <v>0.71111111111111114</v>
      </c>
    </row>
    <row r="20" spans="1:16" x14ac:dyDescent="0.35">
      <c r="A20" s="3" t="s">
        <v>1793</v>
      </c>
      <c r="B20" s="3">
        <f>SUMPRODUCT((Data[Column1]=TRUE)*(Data[Agent]=A20))</f>
        <v>53</v>
      </c>
      <c r="C20" s="3">
        <f>SUMPRODUCT((Data[Column1]=TRUE)*(Data[Agent]=A20)*(Data[Answered (Y/N)]="Y"))</f>
        <v>47</v>
      </c>
      <c r="D20" s="3">
        <f>SUMPRODUCT((Data[Column1]=TRUE)*(Data[Agent]=A20),(Data[Speed of Answer]))/C20</f>
        <v>67.872340425531917</v>
      </c>
      <c r="E20" s="3">
        <f>SUMPRODUCT((Data[Column1]=TRUE)*(Data[Agent]=A20)*(Data[Resolved]="Y"))/B20</f>
        <v>0.75471698113207553</v>
      </c>
      <c r="F20" s="3">
        <f>SUMPRODUCT((Data[Column1]=TRUE)*(Data[Agent]=A20)*(Data[Resolved]="Y"))</f>
        <v>40</v>
      </c>
      <c r="G20" s="3"/>
      <c r="H20" s="34">
        <f>INDEX($B$16:$E$23,ROWS($G$16:G20),$B$2)</f>
        <v>0.75471698113207553</v>
      </c>
      <c r="I20" s="35">
        <f>H20+ROWS($H$16:H20)/1000000</f>
        <v>0.75472198113207556</v>
      </c>
      <c r="J20" s="36">
        <f>IF($B$2=3,SMALL($I$16:$I$23,ROWS($I$16:I20)),LARGE($I$16:$I$23,ROWS($I$16:I20)))</f>
        <v>0.69388355102040811</v>
      </c>
      <c r="K20" s="34">
        <f t="shared" si="0"/>
        <v>6</v>
      </c>
      <c r="L20" s="34" t="str">
        <f t="shared" si="1"/>
        <v>Joe</v>
      </c>
      <c r="M20">
        <f>INDEX($A$16:$E$23,MATCH($L20,$A$16:$A$23,0),COLUMNS($K$14:L20))</f>
        <v>49</v>
      </c>
      <c r="N20">
        <f>INDEX($A$16:$E$23,MATCH($L20,$A$16:$A$23,0),COLUMNS($K$14:M20))</f>
        <v>40</v>
      </c>
      <c r="O20">
        <f>INDEX($A$16:$E$23,MATCH($L20,$A$16:$A$23,0),COLUMNS($K$14:N20))</f>
        <v>68.275000000000006</v>
      </c>
      <c r="P20">
        <f>INDEX($A$16:$E$23,MATCH($L20,$A$16:$A$23,0),COLUMNS($K$14:O20))</f>
        <v>0.69387755102040816</v>
      </c>
    </row>
    <row r="21" spans="1:16" x14ac:dyDescent="0.35">
      <c r="A21" s="3" t="s">
        <v>1787</v>
      </c>
      <c r="B21" s="3">
        <f>SUMPRODUCT((Data[Column1]=TRUE)*(Data[Agent]=A21))</f>
        <v>49</v>
      </c>
      <c r="C21" s="3">
        <f>SUMPRODUCT((Data[Column1]=TRUE)*(Data[Agent]=A21)*(Data[Answered (Y/N)]="Y"))</f>
        <v>40</v>
      </c>
      <c r="D21" s="3">
        <f>SUMPRODUCT((Data[Column1]=TRUE)*(Data[Agent]=A21),(Data[Speed of Answer]))/C21</f>
        <v>68.275000000000006</v>
      </c>
      <c r="E21" s="3">
        <f>SUMPRODUCT((Data[Column1]=TRUE)*(Data[Agent]=A21)*(Data[Resolved]="Y"))/B21</f>
        <v>0.69387755102040816</v>
      </c>
      <c r="F21" s="3">
        <f>SUMPRODUCT((Data[Column1]=TRUE)*(Data[Agent]=A21)*(Data[Resolved]="Y"))</f>
        <v>34</v>
      </c>
      <c r="G21" s="3"/>
      <c r="H21" s="34">
        <f>INDEX($B$16:$E$23,ROWS($G$16:G21),$B$2)</f>
        <v>0.69387755102040816</v>
      </c>
      <c r="I21" s="35">
        <f>H21+ROWS($H$16:H21)/1000000</f>
        <v>0.69388355102040811</v>
      </c>
      <c r="J21" s="36">
        <f>IF($B$2=3,SMALL($I$16:$I$23,ROWS($I$16:I21)),LARGE($I$16:$I$23,ROWS($I$16:I21)))</f>
        <v>0.68519218518518521</v>
      </c>
      <c r="K21" s="34">
        <f t="shared" si="0"/>
        <v>7</v>
      </c>
      <c r="L21" s="34" t="str">
        <f t="shared" si="1"/>
        <v>Martha</v>
      </c>
      <c r="M21">
        <f>INDEX($A$16:$E$23,MATCH($L21,$A$16:$A$23,0),COLUMNS($K$14:L21))</f>
        <v>54</v>
      </c>
      <c r="N21">
        <f>INDEX($A$16:$E$23,MATCH($L21,$A$16:$A$23,0),COLUMNS($K$14:M21))</f>
        <v>37</v>
      </c>
      <c r="O21">
        <f>INDEX($A$16:$E$23,MATCH($L21,$A$16:$A$23,0),COLUMNS($K$14:N21))</f>
        <v>77.486486486486484</v>
      </c>
      <c r="P21">
        <f>INDEX($A$16:$E$23,MATCH($L21,$A$16:$A$23,0),COLUMNS($K$14:O21))</f>
        <v>0.68518518518518523</v>
      </c>
    </row>
    <row r="22" spans="1:16" x14ac:dyDescent="0.35">
      <c r="A22" s="3" t="s">
        <v>1788</v>
      </c>
      <c r="B22" s="3">
        <f>SUMPRODUCT((Data[Column1]=TRUE)*(Data[Agent]=A22))</f>
        <v>54</v>
      </c>
      <c r="C22" s="3">
        <f>SUMPRODUCT((Data[Column1]=TRUE)*(Data[Agent]=A22)*(Data[Answered (Y/N)]="Y"))</f>
        <v>37</v>
      </c>
      <c r="D22" s="3">
        <f>SUMPRODUCT((Data[Column1]=TRUE)*(Data[Agent]=A22),(Data[Speed of Answer]))/C22</f>
        <v>77.486486486486484</v>
      </c>
      <c r="E22" s="3">
        <f>SUMPRODUCT((Data[Column1]=TRUE)*(Data[Agent]=A22)*(Data[Resolved]="Y"))/B22</f>
        <v>0.68518518518518523</v>
      </c>
      <c r="F22" s="3">
        <f>SUMPRODUCT((Data[Column1]=TRUE)*(Data[Agent]=A22)*(Data[Resolved]="Y"))</f>
        <v>37</v>
      </c>
      <c r="G22" s="3"/>
      <c r="H22" s="34">
        <f>INDEX($B$16:$E$23,ROWS($G$16:G22),$B$2)</f>
        <v>0.68518518518518523</v>
      </c>
      <c r="I22" s="35">
        <f>H22+ROWS($H$16:H22)/1000000</f>
        <v>0.68519218518518521</v>
      </c>
      <c r="J22" s="36">
        <f>IF($B$2=3,SMALL($I$16:$I$23,ROWS($I$16:I22)),LARGE($I$16:$I$23,ROWS($I$16:I22)))</f>
        <v>0.64103364102564109</v>
      </c>
      <c r="K22" s="34">
        <f t="shared" si="0"/>
        <v>8</v>
      </c>
      <c r="L22" s="34" t="str">
        <f t="shared" si="1"/>
        <v>Dan</v>
      </c>
      <c r="M22">
        <f>INDEX($A$16:$E$23,MATCH($L22,$A$16:$A$23,0),COLUMNS($K$14:L22))</f>
        <v>39</v>
      </c>
      <c r="N22">
        <f>INDEX($A$16:$E$23,MATCH($L22,$A$16:$A$23,0),COLUMNS($K$14:M22))</f>
        <v>28</v>
      </c>
      <c r="O22">
        <f>INDEX($A$16:$E$23,MATCH($L22,$A$16:$A$23,0),COLUMNS($K$14:N22))</f>
        <v>68.178571428571431</v>
      </c>
      <c r="P22">
        <f>INDEX($A$16:$E$23,MATCH($L22,$A$16:$A$23,0),COLUMNS($K$14:O22))</f>
        <v>0.64102564102564108</v>
      </c>
    </row>
    <row r="23" spans="1:16" x14ac:dyDescent="0.35">
      <c r="A23" s="3" t="s">
        <v>1790</v>
      </c>
      <c r="B23" s="3">
        <f>SUMPRODUCT((Data[Column1]=TRUE)*(Data[Agent]=A23))</f>
        <v>39</v>
      </c>
      <c r="C23" s="3">
        <f>SUMPRODUCT((Data[Column1]=TRUE)*(Data[Agent]=A23)*(Data[Answered (Y/N)]="Y"))</f>
        <v>28</v>
      </c>
      <c r="D23" s="3">
        <f>SUMPRODUCT((Data[Column1]=TRUE)*(Data[Agent]=A23),(Data[Speed of Answer]))/C23</f>
        <v>68.178571428571431</v>
      </c>
      <c r="E23" s="3">
        <f>SUMPRODUCT((Data[Column1]=TRUE)*(Data[Agent]=A23)*(Data[Resolved]="Y"))/B23</f>
        <v>0.64102564102564108</v>
      </c>
      <c r="F23" s="3">
        <f>SUMPRODUCT((Data[Column1]=TRUE)*(Data[Agent]=A23)*(Data[Resolved]="Y"))</f>
        <v>25</v>
      </c>
      <c r="G23" s="3"/>
      <c r="H23" s="34">
        <f>INDEX($B$16:$E$23,ROWS($G$16:G23),$B$2)</f>
        <v>0.64102564102564108</v>
      </c>
      <c r="I23" s="35">
        <f>H23+ROWS($H$16:H23)/1000000</f>
        <v>0.64103364102564109</v>
      </c>
      <c r="J23" s="36">
        <f>IF($B$2=3,SMALL($I$16:$I$23,ROWS($I$16:I23)),LARGE($I$16:$I$23,ROWS($I$16:I23)))</f>
        <v>0.62222422222222218</v>
      </c>
      <c r="K23" s="34">
        <f t="shared" si="0"/>
        <v>2</v>
      </c>
      <c r="L23" s="34" t="str">
        <f t="shared" si="1"/>
        <v>Becky</v>
      </c>
      <c r="M23">
        <f>INDEX($A$16:$E$23,MATCH($L23,$A$16:$A$23,0),COLUMNS($K$14:L23))</f>
        <v>45</v>
      </c>
      <c r="N23">
        <f>INDEX($A$16:$E$23,MATCH($L23,$A$16:$A$23,0),COLUMNS($K$14:M23))</f>
        <v>34</v>
      </c>
      <c r="O23">
        <f>INDEX($A$16:$E$23,MATCH($L23,$A$16:$A$23,0),COLUMNS($K$14:N23))</f>
        <v>63.088235294117645</v>
      </c>
      <c r="P23">
        <f>INDEX($A$16:$E$23,MATCH($L23,$A$16:$A$23,0),COLUMNS($K$14:O23))</f>
        <v>0.62222222222222223</v>
      </c>
    </row>
    <row r="25" spans="1:16" x14ac:dyDescent="0.35">
      <c r="A25" s="3" t="s">
        <v>1819</v>
      </c>
      <c r="B25" s="3"/>
    </row>
    <row r="26" spans="1:16" x14ac:dyDescent="0.35">
      <c r="A26" s="3">
        <v>50</v>
      </c>
      <c r="B26" s="3">
        <f>B9*20-2</f>
        <v>68.342465753424662</v>
      </c>
    </row>
    <row r="27" spans="1:16" x14ac:dyDescent="0.35">
      <c r="A27" s="3">
        <v>20</v>
      </c>
      <c r="B27" s="3">
        <v>2</v>
      </c>
    </row>
    <row r="28" spans="1:16" x14ac:dyDescent="0.35">
      <c r="A28" s="3">
        <v>30</v>
      </c>
      <c r="B28" s="3">
        <f>200-B26</f>
        <v>131.65753424657532</v>
      </c>
    </row>
    <row r="29" spans="1:16" x14ac:dyDescent="0.35">
      <c r="A29" s="3">
        <v>100</v>
      </c>
      <c r="B29" s="3"/>
    </row>
    <row r="32" spans="1:16" x14ac:dyDescent="0.35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35">
      <c r="A33" s="3" t="str">
        <f t="shared" ref="A33:A40" si="2">L16</f>
        <v>Diane</v>
      </c>
      <c r="B33" s="3">
        <f>SUMPRODUCT((INT(Data[Date])=($D$2+COLUMNS($A$33:A33)-1))*(Data[Agent]=$A33)*(Data[Resolved]="Y"))</f>
        <v>3</v>
      </c>
      <c r="C33" s="3">
        <f>SUMPRODUCT((INT(Data[Date])=($D$2+COLUMNS($A$33:B33)-1))*(Data[Agent]=$A33)*(Data[Resolved]="Y"))</f>
        <v>4</v>
      </c>
      <c r="D33" s="3">
        <f>SUMPRODUCT((INT(Data[Date])=($D$2+COLUMNS($A$33:C33)-1))*(Data[Agent]=$A33)*(Data[Resolved]="Y"))</f>
        <v>1</v>
      </c>
      <c r="E33" s="3">
        <f>SUMPRODUCT((INT(Data[Date])=($D$2+COLUMNS($A$33:D33)-1))*(Data[Agent]=$A33)*(Data[Resolved]="Y"))</f>
        <v>2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6</v>
      </c>
      <c r="H33" s="3">
        <f>SUMPRODUCT((INT(Data[Date])=($D$2+COLUMNS($A$33:G33)-1))*(Data[Agent]=$A33)*(Data[Resolved]="Y"))</f>
        <v>6</v>
      </c>
    </row>
    <row r="34" spans="1:8" x14ac:dyDescent="0.35">
      <c r="A34" s="3" t="str">
        <f t="shared" si="2"/>
        <v>Jim</v>
      </c>
      <c r="B34" s="3">
        <f>SUMPRODUCT((INT(Data[Date])=($D$2+COLUMNS($A$33:A34)-1))*(Data[Agent]=$A34)*(Data[Resolved]="Y"))</f>
        <v>9</v>
      </c>
      <c r="C34" s="3">
        <f>SUMPRODUCT((INT(Data[Date])=($D$2+COLUMNS($A$33:B34)-1))*(Data[Agent]=$A34)*(Data[Resolved]="Y"))</f>
        <v>7</v>
      </c>
      <c r="D34" s="3">
        <f>SUMPRODUCT((INT(Data[Date])=($D$2+COLUMNS($A$33:C34)-1))*(Data[Agent]=$A34)*(Data[Resolved]="Y"))</f>
        <v>5</v>
      </c>
      <c r="E34" s="3">
        <f>SUMPRODUCT((INT(Data[Date])=($D$2+COLUMNS($A$33:D34)-1))*(Data[Agent]=$A34)*(Data[Resolved]="Y"))</f>
        <v>7</v>
      </c>
      <c r="F34" s="3">
        <f>SUMPRODUCT((INT(Data[Date])=($D$2+COLUMNS($A$33:E34)-1))*(Data[Agent]=$A34)*(Data[Resolved]="Y"))</f>
        <v>3</v>
      </c>
      <c r="G34" s="3">
        <f>SUMPRODUCT((INT(Data[Date])=($D$2+COLUMNS($A$33:F34)-1))*(Data[Agent]=$A34)*(Data[Resolved]="Y"))</f>
        <v>4</v>
      </c>
      <c r="H34" s="3">
        <f>SUMPRODUCT((INT(Data[Date])=($D$2+COLUMNS($A$33:G34)-1))*(Data[Agent]=$A34)*(Data[Resolved]="Y"))</f>
        <v>5</v>
      </c>
    </row>
    <row r="35" spans="1:8" x14ac:dyDescent="0.35">
      <c r="A35" s="3" t="str">
        <f t="shared" si="2"/>
        <v>Greg</v>
      </c>
      <c r="B35" s="3">
        <f>SUMPRODUCT((INT(Data[Date])=($D$2+COLUMNS($A$33:A35)-1))*(Data[Agent]=$A35)*(Data[Resolved]="Y"))</f>
        <v>6</v>
      </c>
      <c r="C35" s="3">
        <f>SUMPRODUCT((INT(Data[Date])=($D$2+COLUMNS($A$33:B35)-1))*(Data[Agent]=$A35)*(Data[Resolved]="Y"))</f>
        <v>4</v>
      </c>
      <c r="D35" s="3">
        <f>SUMPRODUCT((INT(Data[Date])=($D$2+COLUMNS($A$33:C35)-1))*(Data[Agent]=$A35)*(Data[Resolved]="Y"))</f>
        <v>2</v>
      </c>
      <c r="E35" s="3">
        <f>SUMPRODUCT((INT(Data[Date])=($D$2+COLUMNS($A$33:D35)-1))*(Data[Agent]=$A35)*(Data[Resolved]="Y"))</f>
        <v>6</v>
      </c>
      <c r="F35" s="3">
        <f>SUMPRODUCT((INT(Data[Date])=($D$2+COLUMNS($A$33:E35)-1))*(Data[Agent]=$A35)*(Data[Resolved]="Y"))</f>
        <v>4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8</v>
      </c>
    </row>
    <row r="36" spans="1:8" x14ac:dyDescent="0.35">
      <c r="A36" s="3" t="str">
        <f t="shared" si="2"/>
        <v>Stewart</v>
      </c>
      <c r="B36" s="3">
        <f>SUMPRODUCT((INT(Data[Date])=($D$2+COLUMNS($A$33:A36)-1))*(Data[Agent]=$A36)*(Data[Resolved]="Y"))</f>
        <v>8</v>
      </c>
      <c r="C36" s="3">
        <f>SUMPRODUCT((INT(Data[Date])=($D$2+COLUMNS($A$33:B36)-1))*(Data[Agent]=$A36)*(Data[Resolved]="Y"))</f>
        <v>5</v>
      </c>
      <c r="D36" s="3">
        <f>SUMPRODUCT((INT(Data[Date])=($D$2+COLUMNS($A$33:C36)-1))*(Data[Agent]=$A36)*(Data[Resolved]="Y"))</f>
        <v>7</v>
      </c>
      <c r="E36" s="3">
        <f>SUMPRODUCT((INT(Data[Date])=($D$2+COLUMNS($A$33:D36)-1))*(Data[Agent]=$A36)*(Data[Resolved]="Y"))</f>
        <v>4</v>
      </c>
      <c r="F36" s="3">
        <f>SUMPRODUCT((INT(Data[Date])=($D$2+COLUMNS($A$33:E36)-1))*(Data[Agent]=$A36)*(Data[Resolved]="Y"))</f>
        <v>2</v>
      </c>
      <c r="G36" s="3">
        <f>SUMPRODUCT((INT(Data[Date])=($D$2+COLUMNS($A$33:F36)-1))*(Data[Agent]=$A36)*(Data[Resolved]="Y"))</f>
        <v>3</v>
      </c>
      <c r="H36" s="3">
        <f>SUMPRODUCT((INT(Data[Date])=($D$2+COLUMNS($A$33:G36)-1))*(Data[Agent]=$A36)*(Data[Resolved]="Y"))</f>
        <v>3</v>
      </c>
    </row>
    <row r="37" spans="1:8" x14ac:dyDescent="0.35">
      <c r="A37" s="3" t="str">
        <f t="shared" si="2"/>
        <v>Joe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6</v>
      </c>
      <c r="D37" s="3">
        <f>SUMPRODUCT((INT(Data[Date])=($D$2+COLUMNS($A$33:C37)-1))*(Data[Agent]=$A37)*(Data[Resolved]="Y"))</f>
        <v>7</v>
      </c>
      <c r="E37" s="3">
        <f>SUMPRODUCT((INT(Data[Date])=($D$2+COLUMNS($A$33:D37)-1))*(Data[Agent]=$A37)*(Data[Resolved]="Y"))</f>
        <v>1</v>
      </c>
      <c r="F37" s="3">
        <f>SUMPRODUCT((INT(Data[Date])=($D$2+COLUMNS($A$33:E37)-1))*(Data[Agent]=$A37)*(Data[Resolved]="Y"))</f>
        <v>0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8</v>
      </c>
    </row>
    <row r="38" spans="1:8" x14ac:dyDescent="0.35">
      <c r="A38" s="3" t="str">
        <f t="shared" si="2"/>
        <v>Martha</v>
      </c>
      <c r="B38" s="3">
        <f>SUMPRODUCT((INT(Data[Date])=($D$2+COLUMNS($A$33:A38)-1))*(Data[Agent]=$A38)*(Data[Resolved]="Y"))</f>
        <v>5</v>
      </c>
      <c r="C38" s="3">
        <f>SUMPRODUCT((INT(Data[Date])=($D$2+COLUMNS($A$33:B38)-1))*(Data[Agent]=$A38)*(Data[Resolved]="Y"))</f>
        <v>7</v>
      </c>
      <c r="D38" s="3">
        <f>SUMPRODUCT((INT(Data[Date])=($D$2+COLUMNS($A$33:C38)-1))*(Data[Agent]=$A38)*(Data[Resolved]="Y"))</f>
        <v>2</v>
      </c>
      <c r="E38" s="3">
        <f>SUMPRODUCT((INT(Data[Date])=($D$2+COLUMNS($A$33:D38)-1))*(Data[Agent]=$A38)*(Data[Resolved]="Y"))</f>
        <v>9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4</v>
      </c>
    </row>
    <row r="39" spans="1:8" x14ac:dyDescent="0.35">
      <c r="A39" s="3" t="str">
        <f t="shared" si="2"/>
        <v>Dan</v>
      </c>
      <c r="B39" s="3">
        <f>SUMPRODUCT((INT(Data[Date])=($D$2+COLUMNS($A$33:A39)-1))*(Data[Agent]=$A39)*(Data[Resolved]="Y"))</f>
        <v>2</v>
      </c>
      <c r="C39" s="3">
        <f>SUMPRODUCT((INT(Data[Date])=($D$2+COLUMNS($A$33:B39)-1))*(Data[Agent]=$A39)*(Data[Resolved]="Y"))</f>
        <v>4</v>
      </c>
      <c r="D39" s="3">
        <f>SUMPRODUCT((INT(Data[Date])=($D$2+COLUMNS($A$33:C39)-1))*(Data[Agent]=$A39)*(Data[Resolved]="Y"))</f>
        <v>0</v>
      </c>
      <c r="E39" s="3">
        <f>SUMPRODUCT((INT(Data[Date])=($D$2+COLUMNS($A$33:D39)-1))*(Data[Agent]=$A39)*(Data[Resolved]="Y"))</f>
        <v>4</v>
      </c>
      <c r="F39" s="3">
        <f>SUMPRODUCT((INT(Data[Date])=($D$2+COLUMNS($A$33:E39)-1))*(Data[Agent]=$A39)*(Data[Resolved]="Y"))</f>
        <v>3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6</v>
      </c>
    </row>
    <row r="40" spans="1:8" x14ac:dyDescent="0.35">
      <c r="A40" s="3" t="str">
        <f t="shared" si="2"/>
        <v>Becky</v>
      </c>
      <c r="B40" s="3">
        <f>SUMPRODUCT((INT(Data[Date])=($D$2+COLUMNS($A$33:A40)-1))*(Data[Agent]=$A40)*(Data[Resolved]="Y"))</f>
        <v>4</v>
      </c>
      <c r="C40" s="3">
        <f>SUMPRODUCT((INT(Data[Date])=($D$2+COLUMNS($A$33:B40)-1))*(Data[Agent]=$A40)*(Data[Resolved]="Y"))</f>
        <v>5</v>
      </c>
      <c r="D40" s="3">
        <f>SUMPRODUCT((INT(Data[Date])=($D$2+COLUMNS($A$33:C40)-1))*(Data[Agent]=$A40)*(Data[Resolved]="Y"))</f>
        <v>7</v>
      </c>
      <c r="E40" s="3">
        <f>SUMPRODUCT((INT(Data[Date])=($D$2+COLUMNS($A$33:D40)-1))*(Data[Agent]=$A40)*(Data[Resolved]="Y"))</f>
        <v>2</v>
      </c>
      <c r="F40" s="3">
        <f>SUMPRODUCT((INT(Data[Date])=($D$2+COLUMNS($A$33:E40)-1))*(Data[Agent]=$A40)*(Data[Resolved]="Y"))</f>
        <v>6</v>
      </c>
      <c r="G40" s="3">
        <f>SUMPRODUCT((INT(Data[Date])=($D$2+COLUMNS($A$33:F40)-1))*(Data[Agent]=$A40)*(Data[Resolved]="Y"))</f>
        <v>1</v>
      </c>
      <c r="H40" s="3">
        <f>SUMPRODUCT((INT(Data[Date])=($D$2+COLUMNS($A$33:G40)-1))*(Data[Agent]=$A40)*(Data[Resolved]="Y"))</f>
        <v>3</v>
      </c>
    </row>
    <row r="43" spans="1:8" x14ac:dyDescent="0.35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35">
      <c r="A44" s="3" t="str">
        <f t="shared" ref="A44:A51" si="3">A33</f>
        <v>Diane</v>
      </c>
      <c r="B44" s="27">
        <v>3.4666666666666668</v>
      </c>
      <c r="C44" s="27">
        <v>3.5</v>
      </c>
      <c r="D44" s="38" t="s">
        <v>1794</v>
      </c>
      <c r="E44" s="27">
        <v>3.4666666666666668</v>
      </c>
    </row>
    <row r="45" spans="1:8" x14ac:dyDescent="0.35">
      <c r="A45" s="3" t="str">
        <f t="shared" si="3"/>
        <v>Jim</v>
      </c>
      <c r="B45" s="27">
        <v>3.5319148936170213</v>
      </c>
      <c r="C45" s="27">
        <v>3.5</v>
      </c>
      <c r="D45" s="38" t="s">
        <v>1832</v>
      </c>
      <c r="E45" s="27">
        <v>3.5319148936170213</v>
      </c>
    </row>
    <row r="46" spans="1:8" x14ac:dyDescent="0.35">
      <c r="A46" s="3" t="str">
        <f t="shared" si="3"/>
        <v>Greg</v>
      </c>
      <c r="B46" s="27">
        <v>3.4390243902439024</v>
      </c>
      <c r="C46" s="27">
        <v>3.5</v>
      </c>
      <c r="D46" s="38" t="s">
        <v>1792</v>
      </c>
      <c r="E46" s="27">
        <v>3.4390243902439024</v>
      </c>
    </row>
    <row r="47" spans="1:8" x14ac:dyDescent="0.35">
      <c r="A47" s="3" t="str">
        <f t="shared" si="3"/>
        <v>Stewart</v>
      </c>
      <c r="B47" s="27">
        <v>3.6285714285714286</v>
      </c>
      <c r="C47" s="27">
        <v>3.5</v>
      </c>
      <c r="D47" s="38" t="s">
        <v>1833</v>
      </c>
      <c r="E47" s="27">
        <v>3.6285714285714286</v>
      </c>
    </row>
    <row r="48" spans="1:8" x14ac:dyDescent="0.35">
      <c r="A48" s="3" t="str">
        <f t="shared" si="3"/>
        <v>Joe</v>
      </c>
      <c r="B48" s="27">
        <v>3.55</v>
      </c>
      <c r="C48" s="27">
        <v>3.5</v>
      </c>
      <c r="D48" s="38" t="s">
        <v>1834</v>
      </c>
      <c r="E48" s="27">
        <v>3.55</v>
      </c>
    </row>
    <row r="49" spans="1:6" x14ac:dyDescent="0.35">
      <c r="A49" s="3" t="str">
        <f t="shared" si="3"/>
        <v>Martha</v>
      </c>
      <c r="B49" s="27">
        <v>3.6216216216216215</v>
      </c>
      <c r="C49" s="27">
        <v>3.5</v>
      </c>
      <c r="D49" s="38" t="s">
        <v>1835</v>
      </c>
      <c r="E49" s="27">
        <v>3.6216216216216215</v>
      </c>
    </row>
    <row r="50" spans="1:6" x14ac:dyDescent="0.35">
      <c r="A50" s="3" t="str">
        <f t="shared" si="3"/>
        <v>Dan</v>
      </c>
      <c r="B50" s="27">
        <v>3.6071428571428572</v>
      </c>
      <c r="C50" s="27">
        <v>3.5</v>
      </c>
      <c r="D50" s="38" t="s">
        <v>1836</v>
      </c>
      <c r="E50" s="27">
        <v>3.6071428571428572</v>
      </c>
    </row>
    <row r="51" spans="1:6" x14ac:dyDescent="0.35">
      <c r="A51" s="3" t="str">
        <f t="shared" si="3"/>
        <v>Becky</v>
      </c>
      <c r="B51" s="27">
        <v>3.2941176470588234</v>
      </c>
      <c r="C51" s="27">
        <v>3.5</v>
      </c>
      <c r="D51" s="38" t="s">
        <v>1789</v>
      </c>
      <c r="E51" s="27">
        <v>3.2941176470588234</v>
      </c>
    </row>
    <row r="52" spans="1:6" x14ac:dyDescent="0.35">
      <c r="A52" s="29" t="s">
        <v>1829</v>
      </c>
      <c r="B52" s="3"/>
      <c r="C52" s="3"/>
      <c r="D52" s="38"/>
      <c r="E52" s="3"/>
    </row>
    <row r="53" spans="1:6" x14ac:dyDescent="0.35">
      <c r="A53" s="17"/>
      <c r="D53" s="16"/>
    </row>
    <row r="54" spans="1:6" x14ac:dyDescent="0.35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35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48</v>
      </c>
      <c r="D55" s="13">
        <f>(B55-C55)/B55</f>
        <v>0.28358208955223879</v>
      </c>
      <c r="E55" s="37">
        <v>0.2</v>
      </c>
      <c r="F55" s="13">
        <f>IF(D55&gt;E55,D55,NA())</f>
        <v>0.28358208955223879</v>
      </c>
    </row>
    <row r="56" spans="1:6" x14ac:dyDescent="0.35">
      <c r="A56" s="3" t="s">
        <v>1779</v>
      </c>
      <c r="B56" s="3">
        <f>SUMPRODUCT((Data[Column1]=TRUE)*(Data[Department]=A56))</f>
        <v>71</v>
      </c>
      <c r="C56" s="3">
        <f>SUMPRODUCT((Data[Column1]=TRUE)*(Data[Department]=A56)*(Data[Answered (Y/N)]="Y"))</f>
        <v>61</v>
      </c>
      <c r="D56" s="13">
        <f t="shared" ref="D56:D59" si="4">(B56-C56)/B56</f>
        <v>0.14084507042253522</v>
      </c>
      <c r="E56" s="37">
        <v>0.2</v>
      </c>
      <c r="F56" s="13" t="e">
        <f t="shared" ref="F56:F59" si="5">IF(D56&gt;E56,D56,NA())</f>
        <v>#N/A</v>
      </c>
    </row>
    <row r="57" spans="1:6" x14ac:dyDescent="0.35">
      <c r="A57" s="3" t="s">
        <v>1783</v>
      </c>
      <c r="B57" s="3">
        <f>SUMPRODUCT((Data[Column1]=TRUE)*(Data[Department]=A57))</f>
        <v>77</v>
      </c>
      <c r="C57" s="3">
        <f>SUMPRODUCT((Data[Column1]=TRUE)*(Data[Department]=A57)*(Data[Answered (Y/N)]="Y"))</f>
        <v>64</v>
      </c>
      <c r="D57" s="13">
        <f t="shared" si="4"/>
        <v>0.16883116883116883</v>
      </c>
      <c r="E57" s="37">
        <v>0.2</v>
      </c>
      <c r="F57" s="13" t="e">
        <f t="shared" si="5"/>
        <v>#N/A</v>
      </c>
    </row>
    <row r="58" spans="1:6" x14ac:dyDescent="0.35">
      <c r="A58" s="3" t="s">
        <v>1780</v>
      </c>
      <c r="B58" s="3">
        <f>SUMPRODUCT((Data[Column1]=TRUE)*(Data[Department]=A58))</f>
        <v>74</v>
      </c>
      <c r="C58" s="3">
        <f>SUMPRODUCT((Data[Column1]=TRUE)*(Data[Department]=A58)*(Data[Answered (Y/N)]="Y"))</f>
        <v>51</v>
      </c>
      <c r="D58" s="13">
        <f t="shared" si="4"/>
        <v>0.3108108108108108</v>
      </c>
      <c r="E58" s="37">
        <v>0.2</v>
      </c>
      <c r="F58" s="13">
        <f t="shared" si="5"/>
        <v>0.3108108108108108</v>
      </c>
    </row>
    <row r="59" spans="1:6" x14ac:dyDescent="0.35">
      <c r="A59" s="3" t="s">
        <v>1782</v>
      </c>
      <c r="B59" s="3">
        <f>SUMPRODUCT((Data[Column1]=TRUE)*(Data[Department]=A59))</f>
        <v>81</v>
      </c>
      <c r="C59" s="3">
        <f>SUMPRODUCT((Data[Column1]=TRUE)*(Data[Department]=A59)*(Data[Answered (Y/N)]="Y"))</f>
        <v>68</v>
      </c>
      <c r="D59" s="13">
        <f t="shared" si="4"/>
        <v>0.16049382716049382</v>
      </c>
      <c r="E59" s="37">
        <v>0.2</v>
      </c>
      <c r="F59" s="13" t="e">
        <f t="shared" si="5"/>
        <v>#N/A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5"/>
  <sheetViews>
    <sheetView showGridLines="0" showRowColHeaders="0" tabSelected="1" zoomScaleNormal="100" workbookViewId="0">
      <selection activeCell="H1" sqref="H1"/>
    </sheetView>
  </sheetViews>
  <sheetFormatPr defaultColWidth="0" defaultRowHeight="14.5" x14ac:dyDescent="0.35"/>
  <cols>
    <col min="1" max="1" width="0.81640625" style="21" customWidth="1"/>
    <col min="2" max="2" width="12" customWidth="1"/>
    <col min="3" max="3" width="12.26953125" customWidth="1"/>
    <col min="4" max="4" width="14.7265625" customWidth="1"/>
    <col min="5" max="5" width="20.81640625" customWidth="1"/>
    <col min="6" max="6" width="17.1796875" customWidth="1"/>
    <col min="7" max="7" width="4.7265625" customWidth="1"/>
    <col min="8" max="8" width="11.54296875" customWidth="1"/>
    <col min="9" max="10" width="9.1796875" customWidth="1"/>
    <col min="11" max="12" width="10.453125" customWidth="1"/>
    <col min="13" max="15" width="9.1796875" customWidth="1"/>
    <col min="16" max="17" width="3.7265625" customWidth="1"/>
    <col min="18" max="18" width="6" customWidth="1"/>
    <col min="19" max="19" width="7.1796875" customWidth="1"/>
    <col min="20" max="16384" width="9.1796875" hidden="1"/>
  </cols>
  <sheetData>
    <row r="6" spans="2:11" ht="8.25" customHeight="1" x14ac:dyDescent="0.35"/>
    <row r="7" spans="2:11" x14ac:dyDescent="0.35">
      <c r="B7" s="9" t="s">
        <v>1799</v>
      </c>
      <c r="C7" s="9" t="s">
        <v>1797</v>
      </c>
      <c r="D7" s="9" t="s">
        <v>1798</v>
      </c>
      <c r="E7" s="10" t="s">
        <v>1801</v>
      </c>
      <c r="F7" s="10" t="s">
        <v>1800</v>
      </c>
      <c r="G7" s="10"/>
      <c r="H7" s="10" t="s">
        <v>1811</v>
      </c>
    </row>
    <row r="8" spans="2:11" x14ac:dyDescent="0.35">
      <c r="B8" s="11" t="s">
        <v>1788</v>
      </c>
      <c r="C8" s="11">
        <v>54</v>
      </c>
      <c r="D8" s="11">
        <v>37</v>
      </c>
      <c r="E8" s="15">
        <v>77.486486486486484</v>
      </c>
      <c r="F8" s="23">
        <v>0.68518518518518523</v>
      </c>
      <c r="G8" s="22">
        <v>0.68518518518518523</v>
      </c>
      <c r="H8" s="39"/>
    </row>
    <row r="9" spans="2:11" x14ac:dyDescent="0.35">
      <c r="B9" s="11" t="s">
        <v>1793</v>
      </c>
      <c r="C9" s="11">
        <v>53</v>
      </c>
      <c r="D9" s="11">
        <v>47</v>
      </c>
      <c r="E9" s="15">
        <v>67.872340425531917</v>
      </c>
      <c r="F9" s="23">
        <v>0.75471698113207553</v>
      </c>
      <c r="G9" s="22">
        <v>0.75471698113207553</v>
      </c>
      <c r="H9" s="39"/>
    </row>
    <row r="10" spans="2:11" x14ac:dyDescent="0.35">
      <c r="B10" s="11" t="s">
        <v>1792</v>
      </c>
      <c r="C10" s="11">
        <v>50</v>
      </c>
      <c r="D10" s="11">
        <v>41</v>
      </c>
      <c r="E10" s="15">
        <v>67.682926829268297</v>
      </c>
      <c r="F10" s="23">
        <v>0.72</v>
      </c>
      <c r="G10" s="22">
        <v>0.72</v>
      </c>
      <c r="H10" s="39"/>
    </row>
    <row r="11" spans="2:11" x14ac:dyDescent="0.35">
      <c r="B11" s="11" t="s">
        <v>1787</v>
      </c>
      <c r="C11" s="11">
        <v>49</v>
      </c>
      <c r="D11" s="11">
        <v>40</v>
      </c>
      <c r="E11" s="15">
        <v>68.275000000000006</v>
      </c>
      <c r="F11" s="23">
        <v>0.69387755102040816</v>
      </c>
      <c r="G11" s="22">
        <v>0.69387755102040816</v>
      </c>
      <c r="H11" s="39"/>
    </row>
    <row r="12" spans="2:11" x14ac:dyDescent="0.35">
      <c r="B12" s="11" t="s">
        <v>1791</v>
      </c>
      <c r="C12" s="11">
        <v>45</v>
      </c>
      <c r="D12" s="11">
        <v>35</v>
      </c>
      <c r="E12" s="15">
        <v>56.4</v>
      </c>
      <c r="F12" s="23">
        <v>0.71111111111111114</v>
      </c>
      <c r="G12" s="22">
        <v>0.71111111111111114</v>
      </c>
      <c r="H12" s="39"/>
    </row>
    <row r="13" spans="2:11" x14ac:dyDescent="0.35">
      <c r="B13" s="11" t="s">
        <v>1789</v>
      </c>
      <c r="C13" s="11">
        <v>45</v>
      </c>
      <c r="D13" s="11">
        <v>34</v>
      </c>
      <c r="E13" s="15">
        <v>63.088235294117645</v>
      </c>
      <c r="F13" s="23">
        <v>0.62222222222222223</v>
      </c>
      <c r="G13" s="22">
        <v>0.62222222222222223</v>
      </c>
      <c r="H13" s="39"/>
    </row>
    <row r="14" spans="2:11" x14ac:dyDescent="0.35">
      <c r="B14" s="11" t="s">
        <v>1790</v>
      </c>
      <c r="C14" s="11">
        <v>39</v>
      </c>
      <c r="D14" s="11">
        <v>28</v>
      </c>
      <c r="E14" s="15">
        <v>68.178571428571431</v>
      </c>
      <c r="F14" s="23">
        <v>0.64102564102564108</v>
      </c>
      <c r="G14" s="22">
        <v>0.64102564102564108</v>
      </c>
      <c r="H14" s="39"/>
    </row>
    <row r="15" spans="2:11" x14ac:dyDescent="0.35">
      <c r="B15" s="11" t="s">
        <v>1794</v>
      </c>
      <c r="C15" s="11">
        <v>35</v>
      </c>
      <c r="D15" s="11">
        <v>30</v>
      </c>
      <c r="E15" s="15">
        <v>55.733333333333334</v>
      </c>
      <c r="F15" s="23">
        <v>0.77142857142857146</v>
      </c>
      <c r="G15" s="22">
        <v>0.77142857142857146</v>
      </c>
      <c r="H15" s="39"/>
      <c r="K15" s="8"/>
    </row>
  </sheetData>
  <conditionalFormatting sqref="G8:G15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Dashboard_Self!E8:E8</xm:f>
              <xm:sqref>E8</xm:sqref>
            </x14:sparkline>
            <x14:sparkline>
              <xm:f>Dashboard_Self!E9:E9</xm:f>
              <xm:sqref>E9</xm:sqref>
            </x14:sparkline>
            <x14:sparkline>
              <xm:f>Dashboard_Self!E10:E10</xm:f>
              <xm:sqref>E10</xm:sqref>
            </x14:sparkline>
            <x14:sparkline>
              <xm:f>Dashboard_Self!E11:E11</xm:f>
              <xm:sqref>E11</xm:sqref>
            </x14:sparkline>
            <x14:sparkline>
              <xm:f>Dashboard_Self!E12:E12</xm:f>
              <xm:sqref>E12</xm:sqref>
            </x14:sparkline>
            <x14:sparkline>
              <xm:f>Dashboard_Self!E13:E13</xm:f>
              <xm:sqref>E13</xm:sqref>
            </x14:sparkline>
            <x14:sparkline>
              <xm:f>Dashboard_Self!E14:E14</xm:f>
              <xm:sqref>E14</xm:sqref>
            </x14:sparkline>
            <x14:sparkline>
              <xm:f>Dashboard_Self!E15:E15</xm:f>
              <xm:sqref>E15</xm:sqref>
            </x14:sparkline>
          </x14:sparklines>
        </x14:sparklineGroup>
        <x14:sparklineGroup displayEmptyCellsAs="gap" low="1" negative="1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H8</xm:sqref>
            </x14:sparkline>
            <x14:sparkline>
              <xm:f>Calculation!B34:H34</xm:f>
              <xm:sqref>H9</xm:sqref>
            </x14:sparkline>
            <x14:sparkline>
              <xm:f>Calculation!B35:H35</xm:f>
              <xm:sqref>H10</xm:sqref>
            </x14:sparkline>
            <x14:sparkline>
              <xm:f>Calculation!B36:H36</xm:f>
              <xm:sqref>H11</xm:sqref>
            </x14:sparkline>
            <x14:sparkline>
              <xm:f>Calculation!B37:H37</xm:f>
              <xm:sqref>H12</xm:sqref>
            </x14:sparkline>
            <x14:sparkline>
              <xm:f>Calculation!B38:H38</xm:f>
              <xm:sqref>H13</xm:sqref>
            </x14:sparkline>
            <x14:sparkline>
              <xm:f>Calculation!B39:H39</xm:f>
              <xm:sqref>H14</xm:sqref>
            </x14:sparkline>
            <x14:sparkline>
              <xm:f>Calculation!B40:H40</xm:f>
              <xm:sqref>H15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Calculation</vt:lpstr>
      <vt:lpstr>Dashboard</vt:lpstr>
      <vt:lpstr>Calculation _Self</vt:lpstr>
      <vt:lpstr>Dashboard_Self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Kumari, Amrita</cp:lastModifiedBy>
  <dcterms:created xsi:type="dcterms:W3CDTF">2015-03-31T11:23:42Z</dcterms:created>
  <dcterms:modified xsi:type="dcterms:W3CDTF">2018-11-10T16:43:24Z</dcterms:modified>
</cp:coreProperties>
</file>