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ithajeya/Desktop/"/>
    </mc:Choice>
  </mc:AlternateContent>
  <xr:revisionPtr revIDLastSave="0" documentId="13_ncr:1_{183F4316-2E80-8446-B3DD-87FE9EC9E8A6}" xr6:coauthVersionLast="45" xr6:coauthVersionMax="45" xr10:uidLastSave="{00000000-0000-0000-0000-000000000000}"/>
  <bookViews>
    <workbookView xWindow="0" yWindow="0" windowWidth="28800" windowHeight="18000" xr2:uid="{DACC578B-EB07-8340-AD3E-05B249539D39}"/>
  </bookViews>
  <sheets>
    <sheet name="Task 1" sheetId="4" r:id="rId1"/>
    <sheet name="Task 1 Scenario 1" sheetId="12" r:id="rId2"/>
    <sheet name="Task 1 Scenario 2" sheetId="13" r:id="rId3"/>
    <sheet name="Task 1 Scenario 3" sheetId="14" r:id="rId4"/>
    <sheet name="Task 2 Scenario 1" sheetId="6" r:id="rId5"/>
    <sheet name="Task 2 Scenario 2" sheetId="18" r:id="rId6"/>
    <sheet name="Task 2 Scenario 3" sheetId="1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8" i="4" l="1"/>
  <c r="R12" i="4"/>
  <c r="R13" i="4" s="1"/>
  <c r="R14" i="4" s="1"/>
  <c r="R15" i="4" s="1"/>
  <c r="R16" i="4" s="1"/>
  <c r="R17" i="4" s="1"/>
  <c r="R18" i="4" s="1"/>
  <c r="R19" i="4" s="1"/>
  <c r="R20" i="4" s="1"/>
  <c r="R21" i="4" s="1"/>
  <c r="R22" i="4" s="1"/>
  <c r="R23" i="4" s="1"/>
  <c r="R24" i="4" s="1"/>
  <c r="R25" i="4" s="1"/>
  <c r="R26" i="4" s="1"/>
  <c r="R27" i="4" s="1"/>
  <c r="R28" i="4" s="1"/>
  <c r="R29" i="4" s="1"/>
  <c r="R30" i="4" s="1"/>
  <c r="R31" i="4" s="1"/>
  <c r="R32" i="4" s="1"/>
  <c r="R33" i="4" s="1"/>
  <c r="R34" i="4" s="1"/>
  <c r="R35" i="4" s="1"/>
  <c r="R36" i="4" s="1"/>
  <c r="R37" i="4" s="1"/>
  <c r="R38" i="4" s="1"/>
  <c r="R39" i="4" s="1"/>
  <c r="R40" i="4" s="1"/>
  <c r="R41" i="4" s="1"/>
  <c r="R42" i="4" s="1"/>
  <c r="R43" i="4" s="1"/>
  <c r="R44" i="4" s="1"/>
  <c r="R45" i="4" s="1"/>
  <c r="R46" i="4" s="1"/>
  <c r="R47" i="4" s="1"/>
  <c r="R11" i="4"/>
  <c r="G41" i="19" l="1"/>
  <c r="G41" i="18"/>
  <c r="G41" i="6"/>
  <c r="D16" i="19"/>
  <c r="D33" i="19" s="1"/>
  <c r="D14" i="19"/>
  <c r="D15" i="19" s="1"/>
  <c r="D16" i="18"/>
  <c r="D33" i="18" s="1"/>
  <c r="D14" i="18"/>
  <c r="D15" i="18" s="1"/>
  <c r="D21" i="19" l="1"/>
  <c r="E33" i="19" s="1"/>
  <c r="C33" i="19"/>
  <c r="D21" i="18"/>
  <c r="E33" i="18" s="1"/>
  <c r="C33" i="18"/>
  <c r="R48" i="14"/>
  <c r="R46" i="14"/>
  <c r="R44" i="14"/>
  <c r="S43" i="14"/>
  <c r="S44" i="14" s="1"/>
  <c r="S45" i="14" s="1"/>
  <c r="S46" i="14" s="1"/>
  <c r="S47" i="14" s="1"/>
  <c r="S48" i="14" s="1"/>
  <c r="R42" i="14"/>
  <c r="R40" i="14"/>
  <c r="S39" i="14"/>
  <c r="S40" i="14" s="1"/>
  <c r="S41" i="14" s="1"/>
  <c r="S42" i="14" s="1"/>
  <c r="S38" i="14"/>
  <c r="R38" i="14"/>
  <c r="S36" i="14"/>
  <c r="R36" i="14"/>
  <c r="S34" i="14"/>
  <c r="R34" i="14"/>
  <c r="S32" i="14"/>
  <c r="R32" i="14"/>
  <c r="S30" i="14"/>
  <c r="R30" i="14"/>
  <c r="S28" i="14"/>
  <c r="R28" i="14"/>
  <c r="S26" i="14"/>
  <c r="R26" i="14"/>
  <c r="S24" i="14"/>
  <c r="R24" i="14"/>
  <c r="S22" i="14"/>
  <c r="R22" i="14"/>
  <c r="S20" i="14"/>
  <c r="R20" i="14"/>
  <c r="W19" i="14"/>
  <c r="C19" i="14"/>
  <c r="W18" i="14"/>
  <c r="S18" i="14"/>
  <c r="R18" i="14"/>
  <c r="W17" i="14"/>
  <c r="W16" i="14"/>
  <c r="S16" i="14"/>
  <c r="R16" i="14"/>
  <c r="W15" i="14"/>
  <c r="W14" i="14"/>
  <c r="S14" i="14"/>
  <c r="R14" i="14"/>
  <c r="W13" i="14"/>
  <c r="W12" i="14"/>
  <c r="S12" i="14"/>
  <c r="R12" i="14"/>
  <c r="W11" i="14"/>
  <c r="W10" i="14"/>
  <c r="S10" i="14"/>
  <c r="R10" i="14"/>
  <c r="Q10" i="14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H10" i="14"/>
  <c r="H11" i="14" s="1"/>
  <c r="H12" i="14" s="1"/>
  <c r="H13" i="14" s="1"/>
  <c r="H14" i="14" s="1"/>
  <c r="H15" i="14" s="1"/>
  <c r="H16" i="14" s="1"/>
  <c r="H17" i="14" s="1"/>
  <c r="H18" i="14" s="1"/>
  <c r="H19" i="14" s="1"/>
  <c r="H20" i="14" s="1"/>
  <c r="H21" i="14" s="1"/>
  <c r="H22" i="14" s="1"/>
  <c r="H23" i="14" s="1"/>
  <c r="H24" i="14" s="1"/>
  <c r="H25" i="14" s="1"/>
  <c r="H26" i="14" s="1"/>
  <c r="H27" i="14" s="1"/>
  <c r="H28" i="14" s="1"/>
  <c r="H29" i="14" s="1"/>
  <c r="H30" i="14" s="1"/>
  <c r="H31" i="14" s="1"/>
  <c r="H32" i="14" s="1"/>
  <c r="H33" i="14" s="1"/>
  <c r="H34" i="14" s="1"/>
  <c r="H35" i="14" s="1"/>
  <c r="H36" i="14" s="1"/>
  <c r="H37" i="14" s="1"/>
  <c r="H38" i="14" s="1"/>
  <c r="H39" i="14" s="1"/>
  <c r="H40" i="14" s="1"/>
  <c r="H41" i="14" s="1"/>
  <c r="H42" i="14" s="1"/>
  <c r="H43" i="14" s="1"/>
  <c r="H44" i="14" s="1"/>
  <c r="H45" i="14" s="1"/>
  <c r="H46" i="14" s="1"/>
  <c r="H47" i="14" s="1"/>
  <c r="H48" i="14" s="1"/>
  <c r="H49" i="14" s="1"/>
  <c r="G10" i="14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G43" i="14" s="1"/>
  <c r="G44" i="14" s="1"/>
  <c r="G45" i="14" s="1"/>
  <c r="G46" i="14" s="1"/>
  <c r="G47" i="14" s="1"/>
  <c r="G48" i="14" s="1"/>
  <c r="G49" i="14" s="1"/>
  <c r="F10" i="14"/>
  <c r="F11" i="14" s="1"/>
  <c r="F12" i="14" s="1"/>
  <c r="F13" i="14" s="1"/>
  <c r="F14" i="14" s="1"/>
  <c r="F15" i="14" s="1"/>
  <c r="F16" i="14" s="1"/>
  <c r="F17" i="14" s="1"/>
  <c r="F18" i="14" s="1"/>
  <c r="F19" i="14" s="1"/>
  <c r="F20" i="14" s="1"/>
  <c r="F21" i="14" s="1"/>
  <c r="F22" i="14" s="1"/>
  <c r="F23" i="14" s="1"/>
  <c r="F24" i="14" s="1"/>
  <c r="F25" i="14" s="1"/>
  <c r="F26" i="14" s="1"/>
  <c r="F27" i="14" s="1"/>
  <c r="F28" i="14" s="1"/>
  <c r="F29" i="14" s="1"/>
  <c r="F30" i="14" s="1"/>
  <c r="F31" i="14" s="1"/>
  <c r="F32" i="14" s="1"/>
  <c r="F33" i="14" s="1"/>
  <c r="F34" i="14" s="1"/>
  <c r="F35" i="14" s="1"/>
  <c r="F36" i="14" s="1"/>
  <c r="F37" i="14" s="1"/>
  <c r="F38" i="14" s="1"/>
  <c r="F39" i="14" s="1"/>
  <c r="F40" i="14" s="1"/>
  <c r="F41" i="14" s="1"/>
  <c r="F42" i="14" s="1"/>
  <c r="F43" i="14" s="1"/>
  <c r="F44" i="14" s="1"/>
  <c r="F45" i="14" s="1"/>
  <c r="F46" i="14" s="1"/>
  <c r="F47" i="14" s="1"/>
  <c r="F48" i="14" s="1"/>
  <c r="F49" i="14" s="1"/>
  <c r="W9" i="14"/>
  <c r="K9" i="14"/>
  <c r="J9" i="14"/>
  <c r="L9" i="14" s="1"/>
  <c r="I9" i="14"/>
  <c r="M9" i="14" s="1"/>
  <c r="N9" i="14" s="1"/>
  <c r="R48" i="13"/>
  <c r="R46" i="13"/>
  <c r="R44" i="13"/>
  <c r="R42" i="13"/>
  <c r="R40" i="13"/>
  <c r="S39" i="13"/>
  <c r="S40" i="13" s="1"/>
  <c r="S41" i="13" s="1"/>
  <c r="S42" i="13" s="1"/>
  <c r="S43" i="13" s="1"/>
  <c r="S44" i="13" s="1"/>
  <c r="S45" i="13" s="1"/>
  <c r="S46" i="13" s="1"/>
  <c r="S47" i="13" s="1"/>
  <c r="S48" i="13" s="1"/>
  <c r="S38" i="13"/>
  <c r="R38" i="13"/>
  <c r="S36" i="13"/>
  <c r="R36" i="13"/>
  <c r="S34" i="13"/>
  <c r="R34" i="13"/>
  <c r="S32" i="13"/>
  <c r="R32" i="13"/>
  <c r="W31" i="13"/>
  <c r="S30" i="13"/>
  <c r="R30" i="13"/>
  <c r="S28" i="13"/>
  <c r="R28" i="13"/>
  <c r="W27" i="13"/>
  <c r="S26" i="13"/>
  <c r="R26" i="13"/>
  <c r="S24" i="13"/>
  <c r="R24" i="13"/>
  <c r="W23" i="13"/>
  <c r="S22" i="13"/>
  <c r="R22" i="13"/>
  <c r="W20" i="13"/>
  <c r="S20" i="13"/>
  <c r="R20" i="13"/>
  <c r="W19" i="13"/>
  <c r="C19" i="13"/>
  <c r="W47" i="13" s="1"/>
  <c r="W18" i="13"/>
  <c r="S18" i="13"/>
  <c r="R18" i="13"/>
  <c r="W17" i="13"/>
  <c r="S16" i="13"/>
  <c r="R16" i="13"/>
  <c r="W14" i="13"/>
  <c r="S14" i="13"/>
  <c r="R14" i="13"/>
  <c r="W13" i="13"/>
  <c r="S12" i="13"/>
  <c r="R12" i="13"/>
  <c r="W11" i="13"/>
  <c r="W10" i="13"/>
  <c r="S10" i="13"/>
  <c r="R10" i="13"/>
  <c r="Q10" i="13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H10" i="13"/>
  <c r="H11" i="13" s="1"/>
  <c r="H12" i="13" s="1"/>
  <c r="H13" i="13" s="1"/>
  <c r="H14" i="13" s="1"/>
  <c r="H15" i="13" s="1"/>
  <c r="H16" i="13" s="1"/>
  <c r="H17" i="13" s="1"/>
  <c r="H18" i="13" s="1"/>
  <c r="H19" i="13" s="1"/>
  <c r="H20" i="13" s="1"/>
  <c r="H21" i="13" s="1"/>
  <c r="H22" i="13" s="1"/>
  <c r="H23" i="13" s="1"/>
  <c r="H24" i="13" s="1"/>
  <c r="H25" i="13" s="1"/>
  <c r="H26" i="13" s="1"/>
  <c r="H27" i="13" s="1"/>
  <c r="H28" i="13" s="1"/>
  <c r="H29" i="13" s="1"/>
  <c r="H30" i="13" s="1"/>
  <c r="H31" i="13" s="1"/>
  <c r="H32" i="13" s="1"/>
  <c r="H33" i="13" s="1"/>
  <c r="H34" i="13" s="1"/>
  <c r="H35" i="13" s="1"/>
  <c r="H36" i="13" s="1"/>
  <c r="H37" i="13" s="1"/>
  <c r="H38" i="13" s="1"/>
  <c r="H39" i="13" s="1"/>
  <c r="H40" i="13" s="1"/>
  <c r="H41" i="13" s="1"/>
  <c r="H42" i="13" s="1"/>
  <c r="H43" i="13" s="1"/>
  <c r="H44" i="13" s="1"/>
  <c r="H45" i="13" s="1"/>
  <c r="H46" i="13" s="1"/>
  <c r="H47" i="13" s="1"/>
  <c r="H48" i="13" s="1"/>
  <c r="H49" i="13" s="1"/>
  <c r="G10" i="13"/>
  <c r="G11" i="13" s="1"/>
  <c r="G12" i="13" s="1"/>
  <c r="G13" i="13" s="1"/>
  <c r="G14" i="13" s="1"/>
  <c r="G15" i="13" s="1"/>
  <c r="G16" i="13" s="1"/>
  <c r="G17" i="13" s="1"/>
  <c r="G18" i="13" s="1"/>
  <c r="G19" i="13" s="1"/>
  <c r="G20" i="13" s="1"/>
  <c r="G21" i="13" s="1"/>
  <c r="G22" i="13" s="1"/>
  <c r="G23" i="13" s="1"/>
  <c r="G24" i="13" s="1"/>
  <c r="G25" i="13" s="1"/>
  <c r="G26" i="13" s="1"/>
  <c r="G27" i="13" s="1"/>
  <c r="G28" i="13" s="1"/>
  <c r="G29" i="13" s="1"/>
  <c r="G30" i="13" s="1"/>
  <c r="G31" i="13" s="1"/>
  <c r="G32" i="13" s="1"/>
  <c r="G33" i="13" s="1"/>
  <c r="G34" i="13" s="1"/>
  <c r="G35" i="13" s="1"/>
  <c r="G36" i="13" s="1"/>
  <c r="G37" i="13" s="1"/>
  <c r="G38" i="13" s="1"/>
  <c r="G39" i="13" s="1"/>
  <c r="G40" i="13" s="1"/>
  <c r="G41" i="13" s="1"/>
  <c r="G42" i="13" s="1"/>
  <c r="G43" i="13" s="1"/>
  <c r="G44" i="13" s="1"/>
  <c r="G45" i="13" s="1"/>
  <c r="G46" i="13" s="1"/>
  <c r="G47" i="13" s="1"/>
  <c r="G48" i="13" s="1"/>
  <c r="G49" i="13" s="1"/>
  <c r="F10" i="13"/>
  <c r="F11" i="13" s="1"/>
  <c r="F12" i="13" s="1"/>
  <c r="F13" i="13" s="1"/>
  <c r="F14" i="13" s="1"/>
  <c r="F15" i="13" s="1"/>
  <c r="F16" i="13" s="1"/>
  <c r="F17" i="13" s="1"/>
  <c r="F18" i="13" s="1"/>
  <c r="F19" i="13" s="1"/>
  <c r="F20" i="13" s="1"/>
  <c r="F21" i="13" s="1"/>
  <c r="F22" i="13" s="1"/>
  <c r="F23" i="13" s="1"/>
  <c r="F24" i="13" s="1"/>
  <c r="F25" i="13" s="1"/>
  <c r="F26" i="13" s="1"/>
  <c r="F27" i="13" s="1"/>
  <c r="F28" i="13" s="1"/>
  <c r="F29" i="13" s="1"/>
  <c r="F30" i="13" s="1"/>
  <c r="F31" i="13" s="1"/>
  <c r="F32" i="13" s="1"/>
  <c r="F33" i="13" s="1"/>
  <c r="F34" i="13" s="1"/>
  <c r="F35" i="13" s="1"/>
  <c r="F36" i="13" s="1"/>
  <c r="F37" i="13" s="1"/>
  <c r="F38" i="13" s="1"/>
  <c r="F39" i="13" s="1"/>
  <c r="F40" i="13" s="1"/>
  <c r="F41" i="13" s="1"/>
  <c r="F42" i="13" s="1"/>
  <c r="F43" i="13" s="1"/>
  <c r="F44" i="13" s="1"/>
  <c r="F45" i="13" s="1"/>
  <c r="F46" i="13" s="1"/>
  <c r="F47" i="13" s="1"/>
  <c r="F48" i="13" s="1"/>
  <c r="F49" i="13" s="1"/>
  <c r="W9" i="13"/>
  <c r="I9" i="13"/>
  <c r="J9" i="13" s="1"/>
  <c r="R48" i="12"/>
  <c r="R46" i="12"/>
  <c r="R44" i="12"/>
  <c r="R42" i="12"/>
  <c r="R40" i="12"/>
  <c r="S39" i="12"/>
  <c r="S40" i="12" s="1"/>
  <c r="S41" i="12" s="1"/>
  <c r="S42" i="12" s="1"/>
  <c r="S43" i="12" s="1"/>
  <c r="S44" i="12" s="1"/>
  <c r="S45" i="12" s="1"/>
  <c r="S46" i="12" s="1"/>
  <c r="S47" i="12" s="1"/>
  <c r="S48" i="12" s="1"/>
  <c r="S38" i="12"/>
  <c r="R38" i="12"/>
  <c r="S36" i="12"/>
  <c r="R36" i="12"/>
  <c r="S34" i="12"/>
  <c r="R34" i="12"/>
  <c r="S32" i="12"/>
  <c r="R32" i="12"/>
  <c r="S30" i="12"/>
  <c r="R30" i="12"/>
  <c r="S28" i="12"/>
  <c r="R28" i="12"/>
  <c r="S26" i="12"/>
  <c r="R26" i="12"/>
  <c r="S24" i="12"/>
  <c r="R24" i="12"/>
  <c r="S22" i="12"/>
  <c r="R22" i="12"/>
  <c r="S20" i="12"/>
  <c r="R20" i="12"/>
  <c r="C19" i="12"/>
  <c r="W17" i="12" s="1"/>
  <c r="S18" i="12"/>
  <c r="R18" i="12"/>
  <c r="S16" i="12"/>
  <c r="R16" i="12"/>
  <c r="S14" i="12"/>
  <c r="R14" i="12"/>
  <c r="S12" i="12"/>
  <c r="R12" i="12"/>
  <c r="W10" i="12"/>
  <c r="S10" i="12"/>
  <c r="R10" i="12"/>
  <c r="Q10" i="12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H10" i="12"/>
  <c r="H11" i="12" s="1"/>
  <c r="H12" i="12" s="1"/>
  <c r="H13" i="12" s="1"/>
  <c r="H14" i="12" s="1"/>
  <c r="H15" i="12" s="1"/>
  <c r="H16" i="12" s="1"/>
  <c r="H17" i="12" s="1"/>
  <c r="H18" i="12" s="1"/>
  <c r="H19" i="12" s="1"/>
  <c r="H20" i="12" s="1"/>
  <c r="H21" i="12" s="1"/>
  <c r="H22" i="12" s="1"/>
  <c r="H23" i="12" s="1"/>
  <c r="H24" i="12" s="1"/>
  <c r="H25" i="12" s="1"/>
  <c r="H26" i="12" s="1"/>
  <c r="H27" i="12" s="1"/>
  <c r="H28" i="12" s="1"/>
  <c r="H29" i="12" s="1"/>
  <c r="H30" i="12" s="1"/>
  <c r="H31" i="12" s="1"/>
  <c r="H32" i="12" s="1"/>
  <c r="H33" i="12" s="1"/>
  <c r="H34" i="12" s="1"/>
  <c r="H35" i="12" s="1"/>
  <c r="H36" i="12" s="1"/>
  <c r="H37" i="12" s="1"/>
  <c r="H38" i="12" s="1"/>
  <c r="H39" i="12" s="1"/>
  <c r="H40" i="12" s="1"/>
  <c r="H41" i="12" s="1"/>
  <c r="H42" i="12" s="1"/>
  <c r="H43" i="12" s="1"/>
  <c r="H44" i="12" s="1"/>
  <c r="H45" i="12" s="1"/>
  <c r="H46" i="12" s="1"/>
  <c r="H47" i="12" s="1"/>
  <c r="H48" i="12" s="1"/>
  <c r="H49" i="12" s="1"/>
  <c r="G10" i="12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F10" i="12"/>
  <c r="F11" i="12" s="1"/>
  <c r="F12" i="12" s="1"/>
  <c r="F13" i="12" s="1"/>
  <c r="F14" i="12" s="1"/>
  <c r="F15" i="12" s="1"/>
  <c r="F16" i="12" s="1"/>
  <c r="F17" i="12" s="1"/>
  <c r="F18" i="12" s="1"/>
  <c r="F19" i="12" s="1"/>
  <c r="F20" i="12" s="1"/>
  <c r="F21" i="12" s="1"/>
  <c r="F22" i="12" s="1"/>
  <c r="F23" i="12" s="1"/>
  <c r="F24" i="12" s="1"/>
  <c r="F25" i="12" s="1"/>
  <c r="F26" i="12" s="1"/>
  <c r="F27" i="12" s="1"/>
  <c r="F28" i="12" s="1"/>
  <c r="F29" i="12" s="1"/>
  <c r="F30" i="12" s="1"/>
  <c r="F31" i="12" s="1"/>
  <c r="F32" i="12" s="1"/>
  <c r="F33" i="12" s="1"/>
  <c r="F34" i="12" s="1"/>
  <c r="F35" i="12" s="1"/>
  <c r="F36" i="12" s="1"/>
  <c r="F37" i="12" s="1"/>
  <c r="F38" i="12" s="1"/>
  <c r="F39" i="12" s="1"/>
  <c r="F40" i="12" s="1"/>
  <c r="F41" i="12" s="1"/>
  <c r="F42" i="12" s="1"/>
  <c r="F43" i="12" s="1"/>
  <c r="F44" i="12" s="1"/>
  <c r="F45" i="12" s="1"/>
  <c r="F46" i="12" s="1"/>
  <c r="F47" i="12" s="1"/>
  <c r="F48" i="12" s="1"/>
  <c r="F49" i="12" s="1"/>
  <c r="W9" i="12"/>
  <c r="I9" i="12"/>
  <c r="D16" i="6"/>
  <c r="D14" i="6"/>
  <c r="D15" i="6" s="1"/>
  <c r="H39" i="18" l="1"/>
  <c r="H35" i="18"/>
  <c r="H34" i="18"/>
  <c r="H36" i="18"/>
  <c r="H38" i="18"/>
  <c r="H37" i="18"/>
  <c r="H33" i="18"/>
  <c r="H38" i="19"/>
  <c r="H39" i="19"/>
  <c r="H33" i="19"/>
  <c r="H37" i="19"/>
  <c r="H36" i="19"/>
  <c r="H34" i="19"/>
  <c r="H35" i="19"/>
  <c r="D21" i="6"/>
  <c r="O9" i="14"/>
  <c r="I10" i="14" s="1"/>
  <c r="W46" i="14"/>
  <c r="W45" i="14"/>
  <c r="W38" i="14"/>
  <c r="W37" i="14"/>
  <c r="W34" i="14"/>
  <c r="W33" i="14"/>
  <c r="W48" i="14"/>
  <c r="W47" i="14"/>
  <c r="W40" i="14"/>
  <c r="W39" i="14"/>
  <c r="W42" i="14"/>
  <c r="W41" i="14"/>
  <c r="W36" i="14"/>
  <c r="W35" i="14"/>
  <c r="W44" i="14"/>
  <c r="W31" i="14"/>
  <c r="W30" i="14"/>
  <c r="W29" i="14"/>
  <c r="W26" i="14"/>
  <c r="W25" i="14"/>
  <c r="W22" i="14"/>
  <c r="W21" i="14"/>
  <c r="W32" i="14"/>
  <c r="W43" i="14"/>
  <c r="W28" i="14"/>
  <c r="W27" i="14"/>
  <c r="W24" i="14"/>
  <c r="W23" i="14"/>
  <c r="W20" i="14"/>
  <c r="K9" i="13"/>
  <c r="L9" i="13" s="1"/>
  <c r="O9" i="13" s="1"/>
  <c r="I10" i="13" s="1"/>
  <c r="M9" i="13"/>
  <c r="N9" i="13" s="1"/>
  <c r="W12" i="13"/>
  <c r="W15" i="13"/>
  <c r="W16" i="13"/>
  <c r="W24" i="13"/>
  <c r="W28" i="13"/>
  <c r="W42" i="13"/>
  <c r="W41" i="13"/>
  <c r="W36" i="13"/>
  <c r="W35" i="13"/>
  <c r="W44" i="13"/>
  <c r="W43" i="13"/>
  <c r="W46" i="13"/>
  <c r="W45" i="13"/>
  <c r="W38" i="13"/>
  <c r="W37" i="13"/>
  <c r="W34" i="13"/>
  <c r="W33" i="13"/>
  <c r="W30" i="13"/>
  <c r="W29" i="13"/>
  <c r="W26" i="13"/>
  <c r="W25" i="13"/>
  <c r="W22" i="13"/>
  <c r="W21" i="13"/>
  <c r="W48" i="13"/>
  <c r="W39" i="13"/>
  <c r="W32" i="13"/>
  <c r="W40" i="13"/>
  <c r="W11" i="12"/>
  <c r="W13" i="12"/>
  <c r="W14" i="12"/>
  <c r="W15" i="12"/>
  <c r="M9" i="12"/>
  <c r="N9" i="12" s="1"/>
  <c r="W42" i="12"/>
  <c r="W41" i="12"/>
  <c r="W36" i="12"/>
  <c r="W35" i="12"/>
  <c r="W32" i="12"/>
  <c r="W31" i="12"/>
  <c r="W44" i="12"/>
  <c r="W43" i="12"/>
  <c r="W46" i="12"/>
  <c r="W45" i="12"/>
  <c r="W38" i="12"/>
  <c r="W37" i="12"/>
  <c r="W34" i="12"/>
  <c r="W33" i="12"/>
  <c r="W48" i="12"/>
  <c r="W47" i="12"/>
  <c r="W40" i="12"/>
  <c r="W39" i="12"/>
  <c r="W20" i="12"/>
  <c r="W19" i="12"/>
  <c r="W30" i="12"/>
  <c r="W29" i="12"/>
  <c r="W26" i="12"/>
  <c r="W25" i="12"/>
  <c r="W22" i="12"/>
  <c r="W21" i="12"/>
  <c r="W28" i="12"/>
  <c r="W27" i="12"/>
  <c r="W24" i="12"/>
  <c r="W23" i="12"/>
  <c r="J9" i="12"/>
  <c r="L9" i="12" s="1"/>
  <c r="O9" i="12" s="1"/>
  <c r="I10" i="12" s="1"/>
  <c r="K9" i="12"/>
  <c r="W12" i="12"/>
  <c r="W16" i="12"/>
  <c r="W18" i="12"/>
  <c r="D33" i="6"/>
  <c r="C33" i="6"/>
  <c r="E33" i="6" l="1"/>
  <c r="K10" i="14"/>
  <c r="J10" i="14"/>
  <c r="L10" i="14" s="1"/>
  <c r="M10" i="14"/>
  <c r="N10" i="14" s="1"/>
  <c r="M10" i="13"/>
  <c r="N10" i="13" s="1"/>
  <c r="K10" i="13"/>
  <c r="J10" i="13"/>
  <c r="J10" i="12"/>
  <c r="M10" i="12"/>
  <c r="N10" i="12" s="1"/>
  <c r="K10" i="12"/>
  <c r="H34" i="6" l="1"/>
  <c r="H38" i="6"/>
  <c r="H33" i="6"/>
  <c r="H39" i="6"/>
  <c r="H35" i="6"/>
  <c r="H37" i="6"/>
  <c r="H36" i="6"/>
  <c r="O10" i="14"/>
  <c r="I11" i="14" s="1"/>
  <c r="K11" i="14"/>
  <c r="J11" i="14"/>
  <c r="L11" i="14" s="1"/>
  <c r="M11" i="14"/>
  <c r="N11" i="14" s="1"/>
  <c r="L10" i="13"/>
  <c r="O10" i="13" s="1"/>
  <c r="I11" i="13" s="1"/>
  <c r="L10" i="12"/>
  <c r="O10" i="12" s="1"/>
  <c r="I11" i="12" s="1"/>
  <c r="O11" i="14" l="1"/>
  <c r="I12" i="14" s="1"/>
  <c r="K12" i="14" s="1"/>
  <c r="J12" i="14"/>
  <c r="M12" i="14"/>
  <c r="N12" i="14" s="1"/>
  <c r="M11" i="13"/>
  <c r="N11" i="13" s="1"/>
  <c r="K11" i="13"/>
  <c r="J11" i="13"/>
  <c r="L11" i="13" s="1"/>
  <c r="O11" i="13" s="1"/>
  <c r="I12" i="13" s="1"/>
  <c r="J11" i="12"/>
  <c r="M11" i="12"/>
  <c r="N11" i="12" s="1"/>
  <c r="K11" i="12"/>
  <c r="L12" i="14" l="1"/>
  <c r="O12" i="14" s="1"/>
  <c r="I13" i="14" s="1"/>
  <c r="J13" i="14"/>
  <c r="K13" i="14"/>
  <c r="M13" i="14"/>
  <c r="N13" i="14" s="1"/>
  <c r="K12" i="13"/>
  <c r="J12" i="13"/>
  <c r="L12" i="13" s="1"/>
  <c r="M12" i="13"/>
  <c r="N12" i="13" s="1"/>
  <c r="L11" i="12"/>
  <c r="O11" i="12" s="1"/>
  <c r="I12" i="12" s="1"/>
  <c r="L13" i="14" l="1"/>
  <c r="O13" i="14" s="1"/>
  <c r="I14" i="14" s="1"/>
  <c r="O12" i="13"/>
  <c r="I13" i="13" s="1"/>
  <c r="K13" i="13"/>
  <c r="J13" i="13"/>
  <c r="L13" i="13" s="1"/>
  <c r="O13" i="13" s="1"/>
  <c r="I14" i="13" s="1"/>
  <c r="M13" i="13"/>
  <c r="N13" i="13" s="1"/>
  <c r="K12" i="12"/>
  <c r="J12" i="12"/>
  <c r="L12" i="12" s="1"/>
  <c r="O12" i="12" s="1"/>
  <c r="I13" i="12" s="1"/>
  <c r="M12" i="12"/>
  <c r="N12" i="12" s="1"/>
  <c r="M14" i="14" l="1"/>
  <c r="N14" i="14" s="1"/>
  <c r="K14" i="14"/>
  <c r="J14" i="14"/>
  <c r="L14" i="14" s="1"/>
  <c r="O14" i="14" s="1"/>
  <c r="I15" i="14" s="1"/>
  <c r="M14" i="13"/>
  <c r="N14" i="13" s="1"/>
  <c r="J14" i="13"/>
  <c r="K14" i="13"/>
  <c r="K13" i="12"/>
  <c r="M13" i="12"/>
  <c r="N13" i="12" s="1"/>
  <c r="J13" i="12"/>
  <c r="C19" i="4"/>
  <c r="S12" i="4"/>
  <c r="S14" i="4"/>
  <c r="S16" i="4"/>
  <c r="S18" i="4"/>
  <c r="S20" i="4"/>
  <c r="S22" i="4"/>
  <c r="S24" i="4"/>
  <c r="S26" i="4"/>
  <c r="S28" i="4"/>
  <c r="S30" i="4"/>
  <c r="S32" i="4"/>
  <c r="S34" i="4"/>
  <c r="S36" i="4"/>
  <c r="S38" i="4"/>
  <c r="S39" i="4" s="1"/>
  <c r="S40" i="4" s="1"/>
  <c r="S41" i="4" s="1"/>
  <c r="S42" i="4" s="1"/>
  <c r="S43" i="4" s="1"/>
  <c r="S44" i="4" s="1"/>
  <c r="S45" i="4" s="1"/>
  <c r="S46" i="4" s="1"/>
  <c r="S47" i="4" s="1"/>
  <c r="S48" i="4" s="1"/>
  <c r="R10" i="4"/>
  <c r="S10" i="4"/>
  <c r="Q10" i="4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G10" i="4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F10" i="4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I9" i="4"/>
  <c r="H10" i="4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K15" i="14" l="1"/>
  <c r="J15" i="14"/>
  <c r="M15" i="14"/>
  <c r="N15" i="14" s="1"/>
  <c r="L14" i="13"/>
  <c r="O14" i="13" s="1"/>
  <c r="I15" i="13" s="1"/>
  <c r="L13" i="12"/>
  <c r="O13" i="12" s="1"/>
  <c r="I14" i="12" s="1"/>
  <c r="J9" i="4"/>
  <c r="M9" i="4"/>
  <c r="N9" i="4" s="1"/>
  <c r="W13" i="4"/>
  <c r="W17" i="4"/>
  <c r="W21" i="4"/>
  <c r="W25" i="4"/>
  <c r="W29" i="4"/>
  <c r="W33" i="4"/>
  <c r="W37" i="4"/>
  <c r="W41" i="4"/>
  <c r="W45" i="4"/>
  <c r="W9" i="4"/>
  <c r="W12" i="4"/>
  <c r="W16" i="4"/>
  <c r="W20" i="4"/>
  <c r="W24" i="4"/>
  <c r="W28" i="4"/>
  <c r="W32" i="4"/>
  <c r="W36" i="4"/>
  <c r="W40" i="4"/>
  <c r="W44" i="4"/>
  <c r="W48" i="4"/>
  <c r="W10" i="4"/>
  <c r="W14" i="4"/>
  <c r="W18" i="4"/>
  <c r="W22" i="4"/>
  <c r="W26" i="4"/>
  <c r="W30" i="4"/>
  <c r="W34" i="4"/>
  <c r="W38" i="4"/>
  <c r="W42" i="4"/>
  <c r="W46" i="4"/>
  <c r="W11" i="4"/>
  <c r="W15" i="4"/>
  <c r="W19" i="4"/>
  <c r="W23" i="4"/>
  <c r="W27" i="4"/>
  <c r="W31" i="4"/>
  <c r="W35" i="4"/>
  <c r="W39" i="4"/>
  <c r="W43" i="4"/>
  <c r="W47" i="4"/>
  <c r="K9" i="4"/>
  <c r="L15" i="14" l="1"/>
  <c r="O15" i="14" s="1"/>
  <c r="I16" i="14" s="1"/>
  <c r="M15" i="13"/>
  <c r="N15" i="13" s="1"/>
  <c r="K15" i="13"/>
  <c r="J15" i="13"/>
  <c r="M14" i="12"/>
  <c r="N14" i="12" s="1"/>
  <c r="K14" i="12"/>
  <c r="J14" i="12"/>
  <c r="L9" i="4"/>
  <c r="O9" i="4"/>
  <c r="I10" i="4" s="1"/>
  <c r="J16" i="14" l="1"/>
  <c r="M16" i="14"/>
  <c r="N16" i="14" s="1"/>
  <c r="K16" i="14"/>
  <c r="L15" i="13"/>
  <c r="O15" i="13" s="1"/>
  <c r="I16" i="13" s="1"/>
  <c r="L14" i="12"/>
  <c r="O14" i="12" s="1"/>
  <c r="I15" i="12" s="1"/>
  <c r="J10" i="4"/>
  <c r="L10" i="4" s="1"/>
  <c r="K10" i="4"/>
  <c r="M10" i="4"/>
  <c r="N10" i="4" s="1"/>
  <c r="L16" i="14" l="1"/>
  <c r="O16" i="14" s="1"/>
  <c r="I17" i="14" s="1"/>
  <c r="J17" i="14"/>
  <c r="K17" i="14"/>
  <c r="M17" i="14"/>
  <c r="N17" i="14" s="1"/>
  <c r="K16" i="13"/>
  <c r="J16" i="13"/>
  <c r="L16" i="13" s="1"/>
  <c r="M16" i="13"/>
  <c r="N16" i="13" s="1"/>
  <c r="M15" i="12"/>
  <c r="N15" i="12" s="1"/>
  <c r="K15" i="12"/>
  <c r="J15" i="12"/>
  <c r="L15" i="12" s="1"/>
  <c r="O10" i="4"/>
  <c r="I11" i="4"/>
  <c r="L17" i="14" l="1"/>
  <c r="O17" i="14" s="1"/>
  <c r="I18" i="14" s="1"/>
  <c r="O16" i="13"/>
  <c r="I17" i="13" s="1"/>
  <c r="K17" i="13"/>
  <c r="J17" i="13"/>
  <c r="L17" i="13" s="1"/>
  <c r="O17" i="13" s="1"/>
  <c r="I18" i="13" s="1"/>
  <c r="M17" i="13"/>
  <c r="N17" i="13" s="1"/>
  <c r="O15" i="12"/>
  <c r="I16" i="12" s="1"/>
  <c r="J11" i="4"/>
  <c r="M11" i="4"/>
  <c r="N11" i="4" s="1"/>
  <c r="K11" i="4"/>
  <c r="K18" i="14" l="1"/>
  <c r="M18" i="14"/>
  <c r="N18" i="14" s="1"/>
  <c r="J18" i="14"/>
  <c r="L18" i="14" s="1"/>
  <c r="O18" i="14" s="1"/>
  <c r="I19" i="14" s="1"/>
  <c r="M18" i="13"/>
  <c r="N18" i="13" s="1"/>
  <c r="J18" i="13"/>
  <c r="K18" i="13"/>
  <c r="K16" i="12"/>
  <c r="M16" i="12"/>
  <c r="N16" i="12" s="1"/>
  <c r="J16" i="12"/>
  <c r="L16" i="12" s="1"/>
  <c r="O16" i="12" s="1"/>
  <c r="I17" i="12" s="1"/>
  <c r="L11" i="4"/>
  <c r="O11" i="4" s="1"/>
  <c r="K19" i="14" l="1"/>
  <c r="J19" i="14"/>
  <c r="L19" i="14" s="1"/>
  <c r="M19" i="14"/>
  <c r="N19" i="14" s="1"/>
  <c r="L18" i="13"/>
  <c r="O18" i="13" s="1"/>
  <c r="I19" i="13" s="1"/>
  <c r="M19" i="13"/>
  <c r="N19" i="13" s="1"/>
  <c r="K19" i="13"/>
  <c r="J19" i="13"/>
  <c r="K17" i="12"/>
  <c r="M17" i="12"/>
  <c r="N17" i="12" s="1"/>
  <c r="J17" i="12"/>
  <c r="L17" i="12" s="1"/>
  <c r="O17" i="12" s="1"/>
  <c r="I18" i="12" s="1"/>
  <c r="I12" i="4"/>
  <c r="O19" i="14" l="1"/>
  <c r="I20" i="14" s="1"/>
  <c r="L19" i="13"/>
  <c r="O19" i="13" s="1"/>
  <c r="I20" i="13" s="1"/>
  <c r="M18" i="12"/>
  <c r="N18" i="12" s="1"/>
  <c r="K18" i="12"/>
  <c r="J18" i="12"/>
  <c r="J12" i="4"/>
  <c r="K12" i="4"/>
  <c r="M12" i="4"/>
  <c r="N12" i="4" s="1"/>
  <c r="K20" i="14" l="1"/>
  <c r="M20" i="14"/>
  <c r="N20" i="14" s="1"/>
  <c r="J20" i="14"/>
  <c r="L20" i="14" s="1"/>
  <c r="O20" i="14" s="1"/>
  <c r="I21" i="14" s="1"/>
  <c r="M20" i="13"/>
  <c r="N20" i="13" s="1"/>
  <c r="K20" i="13"/>
  <c r="J20" i="13"/>
  <c r="L20" i="13" s="1"/>
  <c r="O20" i="13" s="1"/>
  <c r="I21" i="13" s="1"/>
  <c r="L18" i="12"/>
  <c r="O18" i="12" s="1"/>
  <c r="I19" i="12" s="1"/>
  <c r="L12" i="4"/>
  <c r="K21" i="14" l="1"/>
  <c r="J21" i="14"/>
  <c r="L21" i="14" s="1"/>
  <c r="M21" i="14"/>
  <c r="N21" i="14" s="1"/>
  <c r="J21" i="13"/>
  <c r="M21" i="13"/>
  <c r="N21" i="13" s="1"/>
  <c r="K21" i="13"/>
  <c r="K19" i="12"/>
  <c r="J19" i="12"/>
  <c r="M19" i="12"/>
  <c r="N19" i="12" s="1"/>
  <c r="O12" i="4"/>
  <c r="I13" i="4" s="1"/>
  <c r="O21" i="14" l="1"/>
  <c r="I22" i="14" s="1"/>
  <c r="J22" i="14"/>
  <c r="M22" i="14"/>
  <c r="N22" i="14" s="1"/>
  <c r="K22" i="14"/>
  <c r="L21" i="13"/>
  <c r="O21" i="13" s="1"/>
  <c r="I22" i="13" s="1"/>
  <c r="J22" i="13"/>
  <c r="M22" i="13"/>
  <c r="N22" i="13" s="1"/>
  <c r="K22" i="13"/>
  <c r="L19" i="12"/>
  <c r="O19" i="12" s="1"/>
  <c r="I20" i="12" s="1"/>
  <c r="K13" i="4"/>
  <c r="M13" i="4"/>
  <c r="N13" i="4" s="1"/>
  <c r="J13" i="4"/>
  <c r="L22" i="14" l="1"/>
  <c r="O22" i="14" s="1"/>
  <c r="I23" i="14" s="1"/>
  <c r="L22" i="13"/>
  <c r="O22" i="13" s="1"/>
  <c r="I23" i="13" s="1"/>
  <c r="J20" i="12"/>
  <c r="M20" i="12"/>
  <c r="N20" i="12" s="1"/>
  <c r="K20" i="12"/>
  <c r="L13" i="4"/>
  <c r="O13" i="4" s="1"/>
  <c r="I14" i="4" s="1"/>
  <c r="J23" i="14" l="1"/>
  <c r="M23" i="14"/>
  <c r="N23" i="14" s="1"/>
  <c r="K23" i="14"/>
  <c r="J23" i="13"/>
  <c r="M23" i="13"/>
  <c r="N23" i="13" s="1"/>
  <c r="K23" i="13"/>
  <c r="L20" i="12"/>
  <c r="O20" i="12" s="1"/>
  <c r="I21" i="12" s="1"/>
  <c r="M14" i="4"/>
  <c r="N14" i="4" s="1"/>
  <c r="J14" i="4"/>
  <c r="K14" i="4"/>
  <c r="L23" i="14" l="1"/>
  <c r="O23" i="14" s="1"/>
  <c r="I24" i="14" s="1"/>
  <c r="L23" i="13"/>
  <c r="O23" i="13" s="1"/>
  <c r="I24" i="13" s="1"/>
  <c r="M21" i="12"/>
  <c r="N21" i="12" s="1"/>
  <c r="K21" i="12"/>
  <c r="J21" i="12"/>
  <c r="L21" i="12" s="1"/>
  <c r="O21" i="12" s="1"/>
  <c r="I22" i="12" s="1"/>
  <c r="L14" i="4"/>
  <c r="O14" i="4" s="1"/>
  <c r="K24" i="14" l="1"/>
  <c r="J24" i="14"/>
  <c r="M24" i="14"/>
  <c r="N24" i="14" s="1"/>
  <c r="K24" i="13"/>
  <c r="M24" i="13"/>
  <c r="N24" i="13" s="1"/>
  <c r="J24" i="13"/>
  <c r="L24" i="13" s="1"/>
  <c r="K22" i="12"/>
  <c r="J22" i="12"/>
  <c r="M22" i="12"/>
  <c r="N22" i="12" s="1"/>
  <c r="I15" i="4"/>
  <c r="L24" i="14" l="1"/>
  <c r="O24" i="14" s="1"/>
  <c r="I25" i="14" s="1"/>
  <c r="O24" i="13"/>
  <c r="I25" i="13" s="1"/>
  <c r="L22" i="12"/>
  <c r="O22" i="12" s="1"/>
  <c r="I23" i="12" s="1"/>
  <c r="K15" i="4"/>
  <c r="J15" i="4"/>
  <c r="M15" i="4"/>
  <c r="N15" i="4" s="1"/>
  <c r="K25" i="14" l="1"/>
  <c r="J25" i="14"/>
  <c r="M25" i="14"/>
  <c r="N25" i="14" s="1"/>
  <c r="K25" i="13"/>
  <c r="M25" i="13"/>
  <c r="N25" i="13" s="1"/>
  <c r="J25" i="13"/>
  <c r="L25" i="13" s="1"/>
  <c r="O25" i="13" s="1"/>
  <c r="I26" i="13" s="1"/>
  <c r="K23" i="12"/>
  <c r="J23" i="12"/>
  <c r="L23" i="12" s="1"/>
  <c r="O23" i="12" s="1"/>
  <c r="I24" i="12" s="1"/>
  <c r="M23" i="12"/>
  <c r="N23" i="12" s="1"/>
  <c r="L15" i="4"/>
  <c r="O15" i="4" s="1"/>
  <c r="L25" i="14" l="1"/>
  <c r="O25" i="14" s="1"/>
  <c r="I26" i="14" s="1"/>
  <c r="J26" i="13"/>
  <c r="M26" i="13"/>
  <c r="N26" i="13" s="1"/>
  <c r="K26" i="13"/>
  <c r="M24" i="12"/>
  <c r="N24" i="12" s="1"/>
  <c r="K24" i="12"/>
  <c r="J24" i="12"/>
  <c r="I16" i="4"/>
  <c r="J26" i="14" l="1"/>
  <c r="M26" i="14"/>
  <c r="N26" i="14" s="1"/>
  <c r="K26" i="14"/>
  <c r="L26" i="13"/>
  <c r="O26" i="13" s="1"/>
  <c r="I27" i="13" s="1"/>
  <c r="L24" i="12"/>
  <c r="O24" i="12" s="1"/>
  <c r="I25" i="12" s="1"/>
  <c r="K16" i="4"/>
  <c r="J16" i="4"/>
  <c r="M16" i="4"/>
  <c r="N16" i="4" s="1"/>
  <c r="L26" i="14" l="1"/>
  <c r="O26" i="14" s="1"/>
  <c r="I27" i="14" s="1"/>
  <c r="J27" i="14" s="1"/>
  <c r="M27" i="14"/>
  <c r="N27" i="14" s="1"/>
  <c r="K27" i="14"/>
  <c r="J27" i="13"/>
  <c r="M27" i="13"/>
  <c r="N27" i="13" s="1"/>
  <c r="K27" i="13"/>
  <c r="M25" i="12"/>
  <c r="N25" i="12" s="1"/>
  <c r="K25" i="12"/>
  <c r="J25" i="12"/>
  <c r="L25" i="12" s="1"/>
  <c r="O25" i="12" s="1"/>
  <c r="I26" i="12" s="1"/>
  <c r="L16" i="4"/>
  <c r="O16" i="4" s="1"/>
  <c r="I17" i="4" s="1"/>
  <c r="L27" i="14" l="1"/>
  <c r="O27" i="14" s="1"/>
  <c r="I28" i="14" s="1"/>
  <c r="L27" i="13"/>
  <c r="O27" i="13" s="1"/>
  <c r="I28" i="13" s="1"/>
  <c r="K26" i="12"/>
  <c r="J26" i="12"/>
  <c r="M26" i="12"/>
  <c r="N26" i="12" s="1"/>
  <c r="M17" i="4"/>
  <c r="N17" i="4" s="1"/>
  <c r="K17" i="4"/>
  <c r="J17" i="4"/>
  <c r="K28" i="14" l="1"/>
  <c r="J28" i="14"/>
  <c r="L28" i="14" s="1"/>
  <c r="M28" i="14"/>
  <c r="N28" i="14" s="1"/>
  <c r="K28" i="13"/>
  <c r="M28" i="13"/>
  <c r="N28" i="13" s="1"/>
  <c r="J28" i="13"/>
  <c r="L28" i="13" s="1"/>
  <c r="O28" i="13" s="1"/>
  <c r="I29" i="13" s="1"/>
  <c r="L26" i="12"/>
  <c r="O26" i="12" s="1"/>
  <c r="I27" i="12" s="1"/>
  <c r="L17" i="4"/>
  <c r="O17" i="4" s="1"/>
  <c r="O28" i="14" l="1"/>
  <c r="I29" i="14" s="1"/>
  <c r="K29" i="14"/>
  <c r="J29" i="14"/>
  <c r="M29" i="14"/>
  <c r="N29" i="14" s="1"/>
  <c r="K29" i="13"/>
  <c r="M29" i="13"/>
  <c r="N29" i="13" s="1"/>
  <c r="J29" i="13"/>
  <c r="L29" i="13" s="1"/>
  <c r="O29" i="13" s="1"/>
  <c r="I30" i="13" s="1"/>
  <c r="K27" i="12"/>
  <c r="J27" i="12"/>
  <c r="M27" i="12"/>
  <c r="N27" i="12" s="1"/>
  <c r="I18" i="4"/>
  <c r="L29" i="14" l="1"/>
  <c r="O29" i="14" s="1"/>
  <c r="I30" i="14" s="1"/>
  <c r="J30" i="13"/>
  <c r="M30" i="13"/>
  <c r="N30" i="13" s="1"/>
  <c r="K30" i="13"/>
  <c r="L27" i="12"/>
  <c r="O27" i="12" s="1"/>
  <c r="I28" i="12" s="1"/>
  <c r="M18" i="4"/>
  <c r="N18" i="4" s="1"/>
  <c r="K18" i="4"/>
  <c r="J18" i="4"/>
  <c r="J30" i="14" l="1"/>
  <c r="M30" i="14"/>
  <c r="N30" i="14" s="1"/>
  <c r="K30" i="14"/>
  <c r="L30" i="13"/>
  <c r="O30" i="13" s="1"/>
  <c r="I31" i="13" s="1"/>
  <c r="M28" i="12"/>
  <c r="N28" i="12" s="1"/>
  <c r="K28" i="12"/>
  <c r="J28" i="12"/>
  <c r="L28" i="12" s="1"/>
  <c r="O28" i="12" s="1"/>
  <c r="I29" i="12" s="1"/>
  <c r="L18" i="4"/>
  <c r="O18" i="4" s="1"/>
  <c r="L30" i="14" l="1"/>
  <c r="O30" i="14" s="1"/>
  <c r="I31" i="14" s="1"/>
  <c r="J31" i="13"/>
  <c r="M31" i="13"/>
  <c r="N31" i="13" s="1"/>
  <c r="K31" i="13"/>
  <c r="M29" i="12"/>
  <c r="N29" i="12" s="1"/>
  <c r="K29" i="12"/>
  <c r="J29" i="12"/>
  <c r="L29" i="12" s="1"/>
  <c r="O29" i="12" s="1"/>
  <c r="I30" i="12" s="1"/>
  <c r="I19" i="4"/>
  <c r="J31" i="14" l="1"/>
  <c r="M31" i="14"/>
  <c r="N31" i="14" s="1"/>
  <c r="K31" i="14"/>
  <c r="L31" i="13"/>
  <c r="O31" i="13" s="1"/>
  <c r="I32" i="13" s="1"/>
  <c r="K30" i="12"/>
  <c r="J30" i="12"/>
  <c r="L30" i="12" s="1"/>
  <c r="O30" i="12" s="1"/>
  <c r="I31" i="12" s="1"/>
  <c r="M30" i="12"/>
  <c r="N30" i="12" s="1"/>
  <c r="K19" i="4"/>
  <c r="M19" i="4"/>
  <c r="N19" i="4" s="1"/>
  <c r="J19" i="4"/>
  <c r="L31" i="14" l="1"/>
  <c r="O31" i="14" s="1"/>
  <c r="I32" i="14" s="1"/>
  <c r="J32" i="13"/>
  <c r="K32" i="13"/>
  <c r="M32" i="13"/>
  <c r="N32" i="13" s="1"/>
  <c r="K31" i="12"/>
  <c r="J31" i="12"/>
  <c r="L31" i="12" s="1"/>
  <c r="O31" i="12" s="1"/>
  <c r="I32" i="12" s="1"/>
  <c r="M31" i="12"/>
  <c r="N31" i="12" s="1"/>
  <c r="L19" i="4"/>
  <c r="O19" i="4" s="1"/>
  <c r="M32" i="14" l="1"/>
  <c r="N32" i="14" s="1"/>
  <c r="K32" i="14"/>
  <c r="J32" i="14"/>
  <c r="L32" i="14" s="1"/>
  <c r="O32" i="14" s="1"/>
  <c r="I33" i="14" s="1"/>
  <c r="L32" i="13"/>
  <c r="O32" i="13" s="1"/>
  <c r="I33" i="13" s="1"/>
  <c r="J32" i="12"/>
  <c r="M32" i="12"/>
  <c r="N32" i="12" s="1"/>
  <c r="K32" i="12"/>
  <c r="I20" i="4"/>
  <c r="M33" i="14" l="1"/>
  <c r="N33" i="14" s="1"/>
  <c r="K33" i="14"/>
  <c r="J33" i="14"/>
  <c r="K33" i="13"/>
  <c r="J33" i="13"/>
  <c r="L33" i="13" s="1"/>
  <c r="O33" i="13" s="1"/>
  <c r="I34" i="13" s="1"/>
  <c r="M33" i="13"/>
  <c r="N33" i="13" s="1"/>
  <c r="L32" i="12"/>
  <c r="O32" i="12" s="1"/>
  <c r="I33" i="12" s="1"/>
  <c r="J33" i="12"/>
  <c r="M33" i="12"/>
  <c r="N33" i="12" s="1"/>
  <c r="K33" i="12"/>
  <c r="J20" i="4"/>
  <c r="K20" i="4"/>
  <c r="M20" i="4"/>
  <c r="N20" i="4" s="1"/>
  <c r="L33" i="14" l="1"/>
  <c r="O33" i="14" s="1"/>
  <c r="I34" i="14" s="1"/>
  <c r="J34" i="13"/>
  <c r="K34" i="13"/>
  <c r="M34" i="13"/>
  <c r="N34" i="13" s="1"/>
  <c r="L33" i="12"/>
  <c r="O33" i="12" s="1"/>
  <c r="I34" i="12" s="1"/>
  <c r="J34" i="12"/>
  <c r="M34" i="12"/>
  <c r="N34" i="12" s="1"/>
  <c r="K34" i="12"/>
  <c r="L20" i="4"/>
  <c r="O20" i="4" s="1"/>
  <c r="I21" i="4" s="1"/>
  <c r="J34" i="14" l="1"/>
  <c r="K34" i="14"/>
  <c r="M34" i="14"/>
  <c r="N34" i="14" s="1"/>
  <c r="L34" i="13"/>
  <c r="O34" i="13" s="1"/>
  <c r="I35" i="13" s="1"/>
  <c r="L34" i="12"/>
  <c r="O34" i="12" s="1"/>
  <c r="I35" i="12" s="1"/>
  <c r="K21" i="4"/>
  <c r="J21" i="4"/>
  <c r="M21" i="4"/>
  <c r="N21" i="4" s="1"/>
  <c r="L34" i="14" l="1"/>
  <c r="O34" i="14" s="1"/>
  <c r="I35" i="14" s="1"/>
  <c r="J35" i="14" s="1"/>
  <c r="J35" i="13"/>
  <c r="M35" i="13"/>
  <c r="N35" i="13" s="1"/>
  <c r="K35" i="13"/>
  <c r="J35" i="12"/>
  <c r="M35" i="12"/>
  <c r="N35" i="12" s="1"/>
  <c r="K35" i="12"/>
  <c r="L21" i="4"/>
  <c r="O21" i="4" s="1"/>
  <c r="K35" i="14" l="1"/>
  <c r="L35" i="14" s="1"/>
  <c r="O35" i="14" s="1"/>
  <c r="I36" i="14" s="1"/>
  <c r="M35" i="14"/>
  <c r="N35" i="14" s="1"/>
  <c r="L35" i="13"/>
  <c r="O35" i="13" s="1"/>
  <c r="I36" i="13" s="1"/>
  <c r="L35" i="12"/>
  <c r="O35" i="12" s="1"/>
  <c r="I36" i="12" s="1"/>
  <c r="I22" i="4"/>
  <c r="M36" i="14" l="1"/>
  <c r="N36" i="14" s="1"/>
  <c r="J36" i="14"/>
  <c r="L36" i="14" s="1"/>
  <c r="O36" i="14" s="1"/>
  <c r="I37" i="14" s="1"/>
  <c r="K36" i="14"/>
  <c r="J36" i="13"/>
  <c r="K36" i="13"/>
  <c r="M36" i="13"/>
  <c r="N36" i="13" s="1"/>
  <c r="J36" i="12"/>
  <c r="M36" i="12"/>
  <c r="N36" i="12" s="1"/>
  <c r="K36" i="12"/>
  <c r="K22" i="4"/>
  <c r="M22" i="4"/>
  <c r="N22" i="4" s="1"/>
  <c r="J22" i="4"/>
  <c r="J37" i="14" l="1"/>
  <c r="M37" i="14"/>
  <c r="N37" i="14" s="1"/>
  <c r="K37" i="14"/>
  <c r="L36" i="13"/>
  <c r="O36" i="13" s="1"/>
  <c r="I37" i="13" s="1"/>
  <c r="J37" i="13"/>
  <c r="M37" i="13"/>
  <c r="N37" i="13" s="1"/>
  <c r="K37" i="13"/>
  <c r="L36" i="12"/>
  <c r="O36" i="12" s="1"/>
  <c r="I37" i="12" s="1"/>
  <c r="L22" i="4"/>
  <c r="O22" i="4" s="1"/>
  <c r="I23" i="4" s="1"/>
  <c r="L37" i="14" l="1"/>
  <c r="O37" i="14" s="1"/>
  <c r="I38" i="14" s="1"/>
  <c r="J38" i="14"/>
  <c r="M38" i="14"/>
  <c r="N38" i="14" s="1"/>
  <c r="K38" i="14"/>
  <c r="L37" i="13"/>
  <c r="O37" i="13" s="1"/>
  <c r="I38" i="13" s="1"/>
  <c r="K38" i="13" s="1"/>
  <c r="J38" i="13"/>
  <c r="M38" i="13"/>
  <c r="N38" i="13" s="1"/>
  <c r="J37" i="12"/>
  <c r="M37" i="12"/>
  <c r="N37" i="12" s="1"/>
  <c r="K37" i="12"/>
  <c r="M23" i="4"/>
  <c r="N23" i="4" s="1"/>
  <c r="K23" i="4"/>
  <c r="J23" i="4"/>
  <c r="L38" i="14" l="1"/>
  <c r="O38" i="14" s="1"/>
  <c r="I39" i="14" s="1"/>
  <c r="L38" i="13"/>
  <c r="O38" i="13" s="1"/>
  <c r="I39" i="13" s="1"/>
  <c r="L37" i="12"/>
  <c r="O37" i="12" s="1"/>
  <c r="I38" i="12" s="1"/>
  <c r="L23" i="4"/>
  <c r="O23" i="4" s="1"/>
  <c r="J39" i="14" l="1"/>
  <c r="M39" i="14"/>
  <c r="N39" i="14" s="1"/>
  <c r="K39" i="14"/>
  <c r="K39" i="13"/>
  <c r="J39" i="13"/>
  <c r="L39" i="13" s="1"/>
  <c r="O39" i="13" s="1"/>
  <c r="I40" i="13" s="1"/>
  <c r="M39" i="13"/>
  <c r="N39" i="13" s="1"/>
  <c r="K38" i="12"/>
  <c r="J38" i="12"/>
  <c r="L38" i="12" s="1"/>
  <c r="O38" i="12" s="1"/>
  <c r="I39" i="12" s="1"/>
  <c r="M38" i="12"/>
  <c r="N38" i="12" s="1"/>
  <c r="I24" i="4"/>
  <c r="L39" i="14" l="1"/>
  <c r="O39" i="14" s="1"/>
  <c r="I40" i="14" s="1"/>
  <c r="M40" i="13"/>
  <c r="N40" i="13" s="1"/>
  <c r="K40" i="13"/>
  <c r="J40" i="13"/>
  <c r="L40" i="13" s="1"/>
  <c r="O40" i="13" s="1"/>
  <c r="I41" i="13" s="1"/>
  <c r="K39" i="12"/>
  <c r="J39" i="12"/>
  <c r="M39" i="12"/>
  <c r="N39" i="12" s="1"/>
  <c r="M24" i="4"/>
  <c r="N24" i="4" s="1"/>
  <c r="K24" i="4"/>
  <c r="J24" i="4"/>
  <c r="K40" i="14" l="1"/>
  <c r="J40" i="14"/>
  <c r="L40" i="14" s="1"/>
  <c r="M40" i="14"/>
  <c r="N40" i="14" s="1"/>
  <c r="M41" i="13"/>
  <c r="N41" i="13" s="1"/>
  <c r="K41" i="13"/>
  <c r="J41" i="13"/>
  <c r="L41" i="13" s="1"/>
  <c r="O41" i="13" s="1"/>
  <c r="I42" i="13" s="1"/>
  <c r="L39" i="12"/>
  <c r="O39" i="12" s="1"/>
  <c r="I40" i="12" s="1"/>
  <c r="L24" i="4"/>
  <c r="O40" i="14" l="1"/>
  <c r="I41" i="14" s="1"/>
  <c r="J41" i="14" s="1"/>
  <c r="K41" i="14"/>
  <c r="J42" i="13"/>
  <c r="M42" i="13"/>
  <c r="N42" i="13" s="1"/>
  <c r="K42" i="13"/>
  <c r="M40" i="12"/>
  <c r="N40" i="12" s="1"/>
  <c r="K40" i="12"/>
  <c r="J40" i="12"/>
  <c r="L40" i="12" s="1"/>
  <c r="O40" i="12" s="1"/>
  <c r="I41" i="12" s="1"/>
  <c r="O24" i="4"/>
  <c r="I25" i="4" s="1"/>
  <c r="M41" i="14" l="1"/>
  <c r="N41" i="14" s="1"/>
  <c r="L41" i="14"/>
  <c r="O41" i="14" s="1"/>
  <c r="I42" i="14" s="1"/>
  <c r="L42" i="13"/>
  <c r="O42" i="13" s="1"/>
  <c r="I43" i="13" s="1"/>
  <c r="M41" i="12"/>
  <c r="N41" i="12" s="1"/>
  <c r="K41" i="12"/>
  <c r="J41" i="12"/>
  <c r="J25" i="4"/>
  <c r="M25" i="4"/>
  <c r="N25" i="4" s="1"/>
  <c r="K25" i="4"/>
  <c r="K42" i="14" l="1"/>
  <c r="J42" i="14"/>
  <c r="M42" i="14"/>
  <c r="N42" i="14" s="1"/>
  <c r="J43" i="13"/>
  <c r="M43" i="13"/>
  <c r="N43" i="13" s="1"/>
  <c r="K43" i="13"/>
  <c r="L41" i="12"/>
  <c r="O41" i="12" s="1"/>
  <c r="I42" i="12" s="1"/>
  <c r="L25" i="4"/>
  <c r="L42" i="14" l="1"/>
  <c r="O42" i="14" s="1"/>
  <c r="I43" i="14" s="1"/>
  <c r="L43" i="13"/>
  <c r="O43" i="13" s="1"/>
  <c r="I44" i="13" s="1"/>
  <c r="K44" i="13"/>
  <c r="J44" i="13"/>
  <c r="L44" i="13" s="1"/>
  <c r="O44" i="13" s="1"/>
  <c r="I45" i="13" s="1"/>
  <c r="M44" i="13"/>
  <c r="N44" i="13" s="1"/>
  <c r="J42" i="12"/>
  <c r="M42" i="12"/>
  <c r="N42" i="12" s="1"/>
  <c r="K42" i="12"/>
  <c r="O25" i="4"/>
  <c r="I26" i="4" s="1"/>
  <c r="K43" i="14" l="1"/>
  <c r="J43" i="14"/>
  <c r="L43" i="14" s="1"/>
  <c r="M43" i="14"/>
  <c r="N43" i="14" s="1"/>
  <c r="K45" i="13"/>
  <c r="J45" i="13"/>
  <c r="L45" i="13" s="1"/>
  <c r="O45" i="13" s="1"/>
  <c r="I46" i="13" s="1"/>
  <c r="M45" i="13"/>
  <c r="N45" i="13" s="1"/>
  <c r="L42" i="12"/>
  <c r="O42" i="12" s="1"/>
  <c r="I43" i="12" s="1"/>
  <c r="K26" i="4"/>
  <c r="M26" i="4"/>
  <c r="N26" i="4" s="1"/>
  <c r="J26" i="4"/>
  <c r="O43" i="14" l="1"/>
  <c r="I44" i="14" s="1"/>
  <c r="K44" i="14" s="1"/>
  <c r="M44" i="14"/>
  <c r="N44" i="14" s="1"/>
  <c r="K46" i="13"/>
  <c r="J46" i="13"/>
  <c r="L46" i="13" s="1"/>
  <c r="O46" i="13" s="1"/>
  <c r="I47" i="13" s="1"/>
  <c r="M46" i="13"/>
  <c r="N46" i="13" s="1"/>
  <c r="J43" i="12"/>
  <c r="M43" i="12"/>
  <c r="N43" i="12" s="1"/>
  <c r="K43" i="12"/>
  <c r="L26" i="4"/>
  <c r="O26" i="4" s="1"/>
  <c r="I27" i="4" s="1"/>
  <c r="K27" i="4" s="1"/>
  <c r="J44" i="14" l="1"/>
  <c r="L44" i="14"/>
  <c r="O44" i="14" s="1"/>
  <c r="I45" i="14" s="1"/>
  <c r="K47" i="13"/>
  <c r="J47" i="13"/>
  <c r="L47" i="13" s="1"/>
  <c r="O47" i="13" s="1"/>
  <c r="I48" i="13" s="1"/>
  <c r="M47" i="13"/>
  <c r="N47" i="13" s="1"/>
  <c r="L43" i="12"/>
  <c r="O43" i="12" s="1"/>
  <c r="I44" i="12" s="1"/>
  <c r="M27" i="4"/>
  <c r="N27" i="4" s="1"/>
  <c r="J27" i="4"/>
  <c r="L27" i="4" s="1"/>
  <c r="M45" i="14" l="1"/>
  <c r="N45" i="14" s="1"/>
  <c r="K45" i="14"/>
  <c r="J45" i="14"/>
  <c r="M48" i="13"/>
  <c r="N48" i="13" s="1"/>
  <c r="K48" i="13"/>
  <c r="J48" i="13"/>
  <c r="L48" i="13" s="1"/>
  <c r="O48" i="13" s="1"/>
  <c r="I49" i="13" s="1"/>
  <c r="K44" i="12"/>
  <c r="J44" i="12"/>
  <c r="L44" i="12" s="1"/>
  <c r="O44" i="12" s="1"/>
  <c r="I45" i="12" s="1"/>
  <c r="M44" i="12"/>
  <c r="N44" i="12" s="1"/>
  <c r="O27" i="4"/>
  <c r="I28" i="4" s="1"/>
  <c r="K28" i="4" s="1"/>
  <c r="L45" i="14" l="1"/>
  <c r="O45" i="14" s="1"/>
  <c r="I46" i="14" s="1"/>
  <c r="K46" i="14" s="1"/>
  <c r="J46" i="14"/>
  <c r="M46" i="14"/>
  <c r="N46" i="14" s="1"/>
  <c r="M49" i="13"/>
  <c r="N49" i="13" s="1"/>
  <c r="K49" i="13"/>
  <c r="J49" i="13"/>
  <c r="K45" i="12"/>
  <c r="J45" i="12"/>
  <c r="M45" i="12"/>
  <c r="N45" i="12" s="1"/>
  <c r="J28" i="4"/>
  <c r="L28" i="4" s="1"/>
  <c r="O28" i="4" s="1"/>
  <c r="I29" i="4" s="1"/>
  <c r="K29" i="4" s="1"/>
  <c r="M28" i="4"/>
  <c r="N28" i="4" s="1"/>
  <c r="L46" i="14" l="1"/>
  <c r="O46" i="14" s="1"/>
  <c r="I47" i="14" s="1"/>
  <c r="K47" i="14" s="1"/>
  <c r="J47" i="14"/>
  <c r="M47" i="14"/>
  <c r="N47" i="14" s="1"/>
  <c r="L49" i="13"/>
  <c r="O49" i="13" s="1"/>
  <c r="L45" i="12"/>
  <c r="O45" i="12" s="1"/>
  <c r="I46" i="12" s="1"/>
  <c r="M29" i="4"/>
  <c r="N29" i="4" s="1"/>
  <c r="J29" i="4"/>
  <c r="L29" i="4" s="1"/>
  <c r="O29" i="4" s="1"/>
  <c r="L47" i="14" l="1"/>
  <c r="O47" i="14" s="1"/>
  <c r="I48" i="14" s="1"/>
  <c r="M48" i="14" s="1"/>
  <c r="N48" i="14" s="1"/>
  <c r="K48" i="14"/>
  <c r="J48" i="14"/>
  <c r="L48" i="14" s="1"/>
  <c r="C21" i="13"/>
  <c r="T9" i="13"/>
  <c r="K46" i="12"/>
  <c r="J46" i="12"/>
  <c r="L46" i="12" s="1"/>
  <c r="M46" i="12"/>
  <c r="N46" i="12" s="1"/>
  <c r="I30" i="4"/>
  <c r="O48" i="14" l="1"/>
  <c r="I49" i="14" s="1"/>
  <c r="U9" i="13"/>
  <c r="V9" i="13" s="1"/>
  <c r="Z9" i="13" s="1"/>
  <c r="T10" i="13" s="1"/>
  <c r="X9" i="13"/>
  <c r="Y9" i="13" s="1"/>
  <c r="O46" i="12"/>
  <c r="I47" i="12" s="1"/>
  <c r="M30" i="4"/>
  <c r="N30" i="4" s="1"/>
  <c r="J30" i="4"/>
  <c r="K30" i="4"/>
  <c r="K49" i="14" l="1"/>
  <c r="J49" i="14"/>
  <c r="M49" i="14"/>
  <c r="N49" i="14" s="1"/>
  <c r="U10" i="13"/>
  <c r="V10" i="13" s="1"/>
  <c r="X10" i="13"/>
  <c r="Y10" i="13" s="1"/>
  <c r="K47" i="12"/>
  <c r="J47" i="12"/>
  <c r="L47" i="12" s="1"/>
  <c r="M47" i="12"/>
  <c r="N47" i="12" s="1"/>
  <c r="L30" i="4"/>
  <c r="O30" i="4" s="1"/>
  <c r="I31" i="4" s="1"/>
  <c r="L49" i="14" l="1"/>
  <c r="O49" i="14" s="1"/>
  <c r="Z10" i="13"/>
  <c r="T11" i="13" s="1"/>
  <c r="X11" i="13"/>
  <c r="Y11" i="13" s="1"/>
  <c r="U11" i="13"/>
  <c r="V11" i="13" s="1"/>
  <c r="Z11" i="13" s="1"/>
  <c r="T12" i="13" s="1"/>
  <c r="O47" i="12"/>
  <c r="I48" i="12" s="1"/>
  <c r="K48" i="12" s="1"/>
  <c r="M48" i="12"/>
  <c r="N48" i="12" s="1"/>
  <c r="M31" i="4"/>
  <c r="N31" i="4" s="1"/>
  <c r="J31" i="4"/>
  <c r="K31" i="4"/>
  <c r="T9" i="14" l="1"/>
  <c r="C21" i="14"/>
  <c r="X12" i="13"/>
  <c r="Y12" i="13" s="1"/>
  <c r="U12" i="13"/>
  <c r="V12" i="13" s="1"/>
  <c r="J48" i="12"/>
  <c r="L48" i="12"/>
  <c r="O48" i="12" s="1"/>
  <c r="I49" i="12" s="1"/>
  <c r="L31" i="4"/>
  <c r="O31" i="4" s="1"/>
  <c r="I32" i="4" s="1"/>
  <c r="U9" i="14" l="1"/>
  <c r="V9" i="14" s="1"/>
  <c r="X9" i="14"/>
  <c r="Y9" i="14" s="1"/>
  <c r="Z12" i="13"/>
  <c r="T13" i="13" s="1"/>
  <c r="U13" i="13"/>
  <c r="V13" i="13" s="1"/>
  <c r="X13" i="13"/>
  <c r="Y13" i="13" s="1"/>
  <c r="M49" i="12"/>
  <c r="N49" i="12" s="1"/>
  <c r="K49" i="12"/>
  <c r="J49" i="12"/>
  <c r="M32" i="4"/>
  <c r="N32" i="4" s="1"/>
  <c r="K32" i="4"/>
  <c r="J32" i="4"/>
  <c r="Z9" i="14" l="1"/>
  <c r="T10" i="14" s="1"/>
  <c r="U10" i="14" s="1"/>
  <c r="V10" i="14" s="1"/>
  <c r="Z13" i="13"/>
  <c r="T14" i="13" s="1"/>
  <c r="X14" i="13" s="1"/>
  <c r="Y14" i="13" s="1"/>
  <c r="Z14" i="13" s="1"/>
  <c r="T15" i="13" s="1"/>
  <c r="U14" i="13"/>
  <c r="V14" i="13" s="1"/>
  <c r="L49" i="12"/>
  <c r="O49" i="12" s="1"/>
  <c r="L32" i="4"/>
  <c r="Z10" i="14" l="1"/>
  <c r="T11" i="14" s="1"/>
  <c r="X11" i="14" s="1"/>
  <c r="Y11" i="14" s="1"/>
  <c r="X10" i="14"/>
  <c r="Y10" i="14" s="1"/>
  <c r="X15" i="13"/>
  <c r="Y15" i="13" s="1"/>
  <c r="U15" i="13"/>
  <c r="V15" i="13" s="1"/>
  <c r="Z15" i="13" s="1"/>
  <c r="T16" i="13" s="1"/>
  <c r="C21" i="12"/>
  <c r="T9" i="12"/>
  <c r="O32" i="4"/>
  <c r="I33" i="4" s="1"/>
  <c r="U11" i="14" l="1"/>
  <c r="V11" i="14" s="1"/>
  <c r="Z11" i="14" s="1"/>
  <c r="T12" i="14" s="1"/>
  <c r="X12" i="14" s="1"/>
  <c r="Y12" i="14" s="1"/>
  <c r="U12" i="14"/>
  <c r="V12" i="14" s="1"/>
  <c r="X16" i="13"/>
  <c r="Y16" i="13" s="1"/>
  <c r="U16" i="13"/>
  <c r="V16" i="13" s="1"/>
  <c r="Z16" i="13" s="1"/>
  <c r="T17" i="13" s="1"/>
  <c r="U9" i="12"/>
  <c r="V9" i="12" s="1"/>
  <c r="X9" i="12"/>
  <c r="Y9" i="12" s="1"/>
  <c r="Z9" i="12" s="1"/>
  <c r="T10" i="12" s="1"/>
  <c r="M33" i="4"/>
  <c r="N33" i="4" s="1"/>
  <c r="J33" i="4"/>
  <c r="K33" i="4"/>
  <c r="Z12" i="14" l="1"/>
  <c r="T13" i="14" s="1"/>
  <c r="U13" i="14"/>
  <c r="V13" i="14" s="1"/>
  <c r="X13" i="14"/>
  <c r="Y13" i="14" s="1"/>
  <c r="U17" i="13"/>
  <c r="V17" i="13" s="1"/>
  <c r="X17" i="13"/>
  <c r="Y17" i="13" s="1"/>
  <c r="U10" i="12"/>
  <c r="V10" i="12" s="1"/>
  <c r="X10" i="12"/>
  <c r="Y10" i="12" s="1"/>
  <c r="Z10" i="12" s="1"/>
  <c r="T11" i="12" s="1"/>
  <c r="L33" i="4"/>
  <c r="O33" i="4"/>
  <c r="I34" i="4" s="1"/>
  <c r="Z13" i="14" l="1"/>
  <c r="T14" i="14" s="1"/>
  <c r="U14" i="14" s="1"/>
  <c r="V14" i="14" s="1"/>
  <c r="Z17" i="13"/>
  <c r="T18" i="13" s="1"/>
  <c r="U18" i="13"/>
  <c r="V18" i="13" s="1"/>
  <c r="Z18" i="13" s="1"/>
  <c r="T19" i="13" s="1"/>
  <c r="X18" i="13"/>
  <c r="Y18" i="13" s="1"/>
  <c r="X11" i="12"/>
  <c r="Y11" i="12" s="1"/>
  <c r="U11" i="12"/>
  <c r="V11" i="12" s="1"/>
  <c r="Z11" i="12" s="1"/>
  <c r="T12" i="12" s="1"/>
  <c r="K34" i="4"/>
  <c r="J34" i="4"/>
  <c r="M34" i="4"/>
  <c r="N34" i="4" s="1"/>
  <c r="X14" i="14" l="1"/>
  <c r="Y14" i="14" s="1"/>
  <c r="Z14" i="14" s="1"/>
  <c r="T15" i="14" s="1"/>
  <c r="X15" i="14"/>
  <c r="Y15" i="14" s="1"/>
  <c r="U15" i="14"/>
  <c r="V15" i="14" s="1"/>
  <c r="Z15" i="14" s="1"/>
  <c r="T16" i="14" s="1"/>
  <c r="U19" i="13"/>
  <c r="V19" i="13" s="1"/>
  <c r="Z19" i="13" s="1"/>
  <c r="T20" i="13" s="1"/>
  <c r="X19" i="13"/>
  <c r="Y19" i="13" s="1"/>
  <c r="X12" i="12"/>
  <c r="Y12" i="12" s="1"/>
  <c r="U12" i="12"/>
  <c r="V12" i="12" s="1"/>
  <c r="Z12" i="12" s="1"/>
  <c r="T13" i="12" s="1"/>
  <c r="L34" i="4"/>
  <c r="X16" i="14" l="1"/>
  <c r="Y16" i="14" s="1"/>
  <c r="U16" i="14"/>
  <c r="V16" i="14" s="1"/>
  <c r="Z16" i="14" s="1"/>
  <c r="T17" i="14" s="1"/>
  <c r="U20" i="13"/>
  <c r="V20" i="13" s="1"/>
  <c r="Z20" i="13" s="1"/>
  <c r="T21" i="13" s="1"/>
  <c r="X20" i="13"/>
  <c r="Y20" i="13" s="1"/>
  <c r="U13" i="12"/>
  <c r="V13" i="12" s="1"/>
  <c r="Z13" i="12" s="1"/>
  <c r="T14" i="12" s="1"/>
  <c r="X13" i="12"/>
  <c r="Y13" i="12" s="1"/>
  <c r="O34" i="4"/>
  <c r="I35" i="4" s="1"/>
  <c r="M35" i="4" s="1"/>
  <c r="N35" i="4" s="1"/>
  <c r="U17" i="14" l="1"/>
  <c r="V17" i="14" s="1"/>
  <c r="X17" i="14"/>
  <c r="Y17" i="14" s="1"/>
  <c r="Z17" i="14" s="1"/>
  <c r="T18" i="14" s="1"/>
  <c r="X21" i="13"/>
  <c r="Y21" i="13" s="1"/>
  <c r="U21" i="13"/>
  <c r="V21" i="13" s="1"/>
  <c r="Z21" i="13" s="1"/>
  <c r="T22" i="13" s="1"/>
  <c r="U14" i="12"/>
  <c r="V14" i="12" s="1"/>
  <c r="X14" i="12"/>
  <c r="Y14" i="12" s="1"/>
  <c r="Z14" i="12" s="1"/>
  <c r="T15" i="12" s="1"/>
  <c r="J35" i="4"/>
  <c r="K35" i="4"/>
  <c r="U18" i="14" l="1"/>
  <c r="V18" i="14" s="1"/>
  <c r="Z18" i="14" s="1"/>
  <c r="T19" i="14" s="1"/>
  <c r="X18" i="14"/>
  <c r="Y18" i="14" s="1"/>
  <c r="X22" i="13"/>
  <c r="Y22" i="13" s="1"/>
  <c r="U22" i="13"/>
  <c r="V22" i="13" s="1"/>
  <c r="Z22" i="13" s="1"/>
  <c r="T23" i="13" s="1"/>
  <c r="X15" i="12"/>
  <c r="Y15" i="12" s="1"/>
  <c r="U15" i="12"/>
  <c r="V15" i="12" s="1"/>
  <c r="Z15" i="12" s="1"/>
  <c r="T16" i="12" s="1"/>
  <c r="L35" i="4"/>
  <c r="O35" i="4" s="1"/>
  <c r="I36" i="4" s="1"/>
  <c r="M36" i="4" s="1"/>
  <c r="N36" i="4" s="1"/>
  <c r="U19" i="14" l="1"/>
  <c r="V19" i="14" s="1"/>
  <c r="Z19" i="14" s="1"/>
  <c r="T20" i="14" s="1"/>
  <c r="X19" i="14"/>
  <c r="Y19" i="14" s="1"/>
  <c r="U23" i="13"/>
  <c r="V23" i="13" s="1"/>
  <c r="X23" i="13"/>
  <c r="Y23" i="13" s="1"/>
  <c r="Z23" i="13" s="1"/>
  <c r="T24" i="13" s="1"/>
  <c r="X16" i="12"/>
  <c r="Y16" i="12" s="1"/>
  <c r="U16" i="12"/>
  <c r="V16" i="12" s="1"/>
  <c r="Z16" i="12" s="1"/>
  <c r="T17" i="12" s="1"/>
  <c r="K36" i="4"/>
  <c r="J36" i="4"/>
  <c r="L36" i="4" s="1"/>
  <c r="O36" i="4" s="1"/>
  <c r="U20" i="14" l="1"/>
  <c r="V20" i="14" s="1"/>
  <c r="X20" i="14"/>
  <c r="Y20" i="14" s="1"/>
  <c r="U24" i="13"/>
  <c r="V24" i="13" s="1"/>
  <c r="X24" i="13"/>
  <c r="Y24" i="13" s="1"/>
  <c r="Z24" i="13" s="1"/>
  <c r="T25" i="13" s="1"/>
  <c r="X17" i="12"/>
  <c r="Y17" i="12" s="1"/>
  <c r="U17" i="12"/>
  <c r="V17" i="12" s="1"/>
  <c r="I37" i="4"/>
  <c r="K37" i="4" s="1"/>
  <c r="Z20" i="14" l="1"/>
  <c r="T21" i="14" s="1"/>
  <c r="U21" i="14"/>
  <c r="V21" i="14" s="1"/>
  <c r="X21" i="14"/>
  <c r="Y21" i="14" s="1"/>
  <c r="X25" i="13"/>
  <c r="Y25" i="13" s="1"/>
  <c r="U25" i="13"/>
  <c r="V25" i="13" s="1"/>
  <c r="Z25" i="13" s="1"/>
  <c r="T26" i="13" s="1"/>
  <c r="Z17" i="12"/>
  <c r="T18" i="12" s="1"/>
  <c r="U18" i="12" s="1"/>
  <c r="V18" i="12" s="1"/>
  <c r="X18" i="12"/>
  <c r="Y18" i="12" s="1"/>
  <c r="J37" i="4"/>
  <c r="L37" i="4" s="1"/>
  <c r="M37" i="4"/>
  <c r="N37" i="4" s="1"/>
  <c r="Z21" i="14" l="1"/>
  <c r="T22" i="14" s="1"/>
  <c r="U22" i="14" s="1"/>
  <c r="V22" i="14" s="1"/>
  <c r="X26" i="13"/>
  <c r="Y26" i="13" s="1"/>
  <c r="U26" i="13"/>
  <c r="V26" i="13" s="1"/>
  <c r="Z26" i="13" s="1"/>
  <c r="T27" i="13" s="1"/>
  <c r="Z18" i="12"/>
  <c r="T19" i="12" s="1"/>
  <c r="U19" i="12" s="1"/>
  <c r="V19" i="12" s="1"/>
  <c r="O37" i="4"/>
  <c r="I38" i="4" s="1"/>
  <c r="K38" i="4" s="1"/>
  <c r="X22" i="14" l="1"/>
  <c r="Y22" i="14" s="1"/>
  <c r="Z22" i="14" s="1"/>
  <c r="T23" i="14" s="1"/>
  <c r="U27" i="13"/>
  <c r="V27" i="13" s="1"/>
  <c r="X27" i="13"/>
  <c r="Y27" i="13" s="1"/>
  <c r="Z27" i="13" s="1"/>
  <c r="T28" i="13" s="1"/>
  <c r="X19" i="12"/>
  <c r="Y19" i="12" s="1"/>
  <c r="Z19" i="12" s="1"/>
  <c r="T20" i="12" s="1"/>
  <c r="M38" i="4"/>
  <c r="N38" i="4" s="1"/>
  <c r="J38" i="4"/>
  <c r="L38" i="4" s="1"/>
  <c r="O38" i="4" s="1"/>
  <c r="I39" i="4" s="1"/>
  <c r="U23" i="14" l="1"/>
  <c r="V23" i="14" s="1"/>
  <c r="Z23" i="14" s="1"/>
  <c r="T24" i="14" s="1"/>
  <c r="X23" i="14"/>
  <c r="Y23" i="14" s="1"/>
  <c r="U28" i="13"/>
  <c r="V28" i="13" s="1"/>
  <c r="X28" i="13"/>
  <c r="Y28" i="13" s="1"/>
  <c r="Z28" i="13" s="1"/>
  <c r="T29" i="13" s="1"/>
  <c r="U20" i="12"/>
  <c r="V20" i="12" s="1"/>
  <c r="X20" i="12"/>
  <c r="Y20" i="12" s="1"/>
  <c r="M39" i="4"/>
  <c r="N39" i="4" s="1"/>
  <c r="J39" i="4"/>
  <c r="K39" i="4"/>
  <c r="X24" i="14" l="1"/>
  <c r="Y24" i="14" s="1"/>
  <c r="U24" i="14"/>
  <c r="V24" i="14" s="1"/>
  <c r="Z24" i="14" s="1"/>
  <c r="T25" i="14" s="1"/>
  <c r="U25" i="14"/>
  <c r="V25" i="14" s="1"/>
  <c r="X25" i="14"/>
  <c r="Y25" i="14" s="1"/>
  <c r="Z25" i="14" s="1"/>
  <c r="T26" i="14" s="1"/>
  <c r="X29" i="13"/>
  <c r="Y29" i="13" s="1"/>
  <c r="U29" i="13"/>
  <c r="V29" i="13" s="1"/>
  <c r="Z20" i="12"/>
  <c r="T21" i="12" s="1"/>
  <c r="L39" i="4"/>
  <c r="U26" i="14" l="1"/>
  <c r="V26" i="14" s="1"/>
  <c r="X26" i="14"/>
  <c r="Y26" i="14" s="1"/>
  <c r="Z29" i="13"/>
  <c r="T30" i="13" s="1"/>
  <c r="X30" i="13"/>
  <c r="Y30" i="13" s="1"/>
  <c r="U30" i="13"/>
  <c r="V30" i="13" s="1"/>
  <c r="X21" i="12"/>
  <c r="Y21" i="12" s="1"/>
  <c r="U21" i="12"/>
  <c r="V21" i="12" s="1"/>
  <c r="Z21" i="12" s="1"/>
  <c r="T22" i="12" s="1"/>
  <c r="O39" i="4"/>
  <c r="I40" i="4" s="1"/>
  <c r="Z26" i="14" l="1"/>
  <c r="T27" i="14" s="1"/>
  <c r="U27" i="14"/>
  <c r="V27" i="14" s="1"/>
  <c r="X27" i="14"/>
  <c r="Y27" i="14" s="1"/>
  <c r="Z30" i="13"/>
  <c r="T31" i="13" s="1"/>
  <c r="U31" i="13"/>
  <c r="V31" i="13" s="1"/>
  <c r="Z31" i="13" s="1"/>
  <c r="T32" i="13" s="1"/>
  <c r="X31" i="13"/>
  <c r="Y31" i="13" s="1"/>
  <c r="U22" i="12"/>
  <c r="V22" i="12" s="1"/>
  <c r="X22" i="12"/>
  <c r="Y22" i="12" s="1"/>
  <c r="Z22" i="12" s="1"/>
  <c r="T23" i="12" s="1"/>
  <c r="M40" i="4"/>
  <c r="N40" i="4" s="1"/>
  <c r="J40" i="4"/>
  <c r="L40" i="4" s="1"/>
  <c r="K40" i="4"/>
  <c r="Z27" i="14" l="1"/>
  <c r="T28" i="14" s="1"/>
  <c r="U28" i="14"/>
  <c r="V28" i="14" s="1"/>
  <c r="Z28" i="14" s="1"/>
  <c r="T29" i="14" s="1"/>
  <c r="X28" i="14"/>
  <c r="Y28" i="14" s="1"/>
  <c r="U32" i="13"/>
  <c r="V32" i="13" s="1"/>
  <c r="X32" i="13"/>
  <c r="Y32" i="13" s="1"/>
  <c r="U23" i="12"/>
  <c r="V23" i="12" s="1"/>
  <c r="Z23" i="12" s="1"/>
  <c r="T24" i="12" s="1"/>
  <c r="X23" i="12"/>
  <c r="Y23" i="12" s="1"/>
  <c r="O40" i="4"/>
  <c r="I41" i="4" s="1"/>
  <c r="U29" i="14" l="1"/>
  <c r="V29" i="14" s="1"/>
  <c r="Z29" i="14" s="1"/>
  <c r="T30" i="14" s="1"/>
  <c r="X29" i="14"/>
  <c r="Y29" i="14" s="1"/>
  <c r="Z32" i="13"/>
  <c r="T33" i="13" s="1"/>
  <c r="X33" i="13"/>
  <c r="Y33" i="13" s="1"/>
  <c r="U33" i="13"/>
  <c r="V33" i="13" s="1"/>
  <c r="Z33" i="13" s="1"/>
  <c r="T34" i="13" s="1"/>
  <c r="U24" i="12"/>
  <c r="V24" i="12" s="1"/>
  <c r="X24" i="12"/>
  <c r="Y24" i="12" s="1"/>
  <c r="M41" i="4"/>
  <c r="N41" i="4" s="1"/>
  <c r="J41" i="4"/>
  <c r="K41" i="4"/>
  <c r="U30" i="14" l="1"/>
  <c r="V30" i="14" s="1"/>
  <c r="X30" i="14"/>
  <c r="Y30" i="14" s="1"/>
  <c r="U34" i="13"/>
  <c r="V34" i="13" s="1"/>
  <c r="X34" i="13"/>
  <c r="Y34" i="13" s="1"/>
  <c r="Z24" i="12"/>
  <c r="T25" i="12" s="1"/>
  <c r="L41" i="4"/>
  <c r="O41" i="4" s="1"/>
  <c r="I42" i="4" s="1"/>
  <c r="Z30" i="14" l="1"/>
  <c r="T31" i="14" s="1"/>
  <c r="Z31" i="14" s="1"/>
  <c r="T32" i="14" s="1"/>
  <c r="U31" i="14"/>
  <c r="V31" i="14" s="1"/>
  <c r="X31" i="14"/>
  <c r="Y31" i="14" s="1"/>
  <c r="Z34" i="13"/>
  <c r="T35" i="13" s="1"/>
  <c r="U35" i="13"/>
  <c r="V35" i="13" s="1"/>
  <c r="X35" i="13"/>
  <c r="Y35" i="13" s="1"/>
  <c r="Z35" i="13" s="1"/>
  <c r="T36" i="13" s="1"/>
  <c r="U25" i="12"/>
  <c r="V25" i="12" s="1"/>
  <c r="X25" i="12"/>
  <c r="Y25" i="12" s="1"/>
  <c r="M42" i="4"/>
  <c r="N42" i="4" s="1"/>
  <c r="J42" i="4"/>
  <c r="K42" i="4"/>
  <c r="U32" i="14" l="1"/>
  <c r="V32" i="14" s="1"/>
  <c r="X32" i="14"/>
  <c r="Y32" i="14" s="1"/>
  <c r="U36" i="13"/>
  <c r="V36" i="13" s="1"/>
  <c r="X36" i="13"/>
  <c r="Y36" i="13" s="1"/>
  <c r="Z36" i="13" s="1"/>
  <c r="T37" i="13" s="1"/>
  <c r="Z25" i="12"/>
  <c r="T26" i="12" s="1"/>
  <c r="L42" i="4"/>
  <c r="O42" i="4" s="1"/>
  <c r="Z32" i="14" l="1"/>
  <c r="T33" i="14" s="1"/>
  <c r="U33" i="14"/>
  <c r="V33" i="14" s="1"/>
  <c r="X33" i="14"/>
  <c r="Y33" i="14" s="1"/>
  <c r="Z33" i="14" s="1"/>
  <c r="T34" i="14" s="1"/>
  <c r="U37" i="13"/>
  <c r="V37" i="13" s="1"/>
  <c r="X37" i="13"/>
  <c r="Y37" i="13" s="1"/>
  <c r="U26" i="12"/>
  <c r="V26" i="12" s="1"/>
  <c r="X26" i="12"/>
  <c r="Y26" i="12" s="1"/>
  <c r="Z26" i="12" s="1"/>
  <c r="T27" i="12" s="1"/>
  <c r="I43" i="4"/>
  <c r="U34" i="14" l="1"/>
  <c r="V34" i="14" s="1"/>
  <c r="X34" i="14"/>
  <c r="Y34" i="14" s="1"/>
  <c r="Z37" i="13"/>
  <c r="T38" i="13" s="1"/>
  <c r="U38" i="13"/>
  <c r="V38" i="13" s="1"/>
  <c r="X38" i="13"/>
  <c r="Y38" i="13" s="1"/>
  <c r="X27" i="12"/>
  <c r="Y27" i="12" s="1"/>
  <c r="U27" i="12"/>
  <c r="V27" i="12" s="1"/>
  <c r="Z27" i="12" s="1"/>
  <c r="T28" i="12" s="1"/>
  <c r="M43" i="4"/>
  <c r="N43" i="4" s="1"/>
  <c r="J43" i="4"/>
  <c r="K43" i="4"/>
  <c r="Z34" i="14" l="1"/>
  <c r="T35" i="14" s="1"/>
  <c r="U35" i="14"/>
  <c r="V35" i="14" s="1"/>
  <c r="X35" i="14"/>
  <c r="Y35" i="14" s="1"/>
  <c r="Z38" i="13"/>
  <c r="T39" i="13" s="1"/>
  <c r="U39" i="13"/>
  <c r="V39" i="13" s="1"/>
  <c r="X39" i="13"/>
  <c r="Y39" i="13" s="1"/>
  <c r="X28" i="12"/>
  <c r="Y28" i="12" s="1"/>
  <c r="U28" i="12"/>
  <c r="V28" i="12" s="1"/>
  <c r="Z28" i="12" s="1"/>
  <c r="T29" i="12" s="1"/>
  <c r="L43" i="4"/>
  <c r="O43" i="4" s="1"/>
  <c r="Z35" i="14" l="1"/>
  <c r="T36" i="14" s="1"/>
  <c r="U36" i="14"/>
  <c r="V36" i="14" s="1"/>
  <c r="X36" i="14"/>
  <c r="Y36" i="14" s="1"/>
  <c r="Z39" i="13"/>
  <c r="T40" i="13" s="1"/>
  <c r="U40" i="13"/>
  <c r="V40" i="13" s="1"/>
  <c r="Z40" i="13" s="1"/>
  <c r="T41" i="13" s="1"/>
  <c r="X40" i="13"/>
  <c r="Y40" i="13" s="1"/>
  <c r="X29" i="12"/>
  <c r="Y29" i="12" s="1"/>
  <c r="U29" i="12"/>
  <c r="V29" i="12" s="1"/>
  <c r="Z29" i="12" s="1"/>
  <c r="T30" i="12" s="1"/>
  <c r="I44" i="4"/>
  <c r="Z36" i="14" l="1"/>
  <c r="T37" i="14" s="1"/>
  <c r="U37" i="14"/>
  <c r="V37" i="14" s="1"/>
  <c r="X37" i="14"/>
  <c r="Y37" i="14" s="1"/>
  <c r="Z37" i="14" s="1"/>
  <c r="T38" i="14" s="1"/>
  <c r="U41" i="13"/>
  <c r="V41" i="13" s="1"/>
  <c r="Z41" i="13" s="1"/>
  <c r="T42" i="13" s="1"/>
  <c r="X41" i="13"/>
  <c r="Y41" i="13" s="1"/>
  <c r="U30" i="12"/>
  <c r="V30" i="12" s="1"/>
  <c r="Z30" i="12" s="1"/>
  <c r="T31" i="12" s="1"/>
  <c r="X30" i="12"/>
  <c r="Y30" i="12" s="1"/>
  <c r="M44" i="4"/>
  <c r="N44" i="4" s="1"/>
  <c r="J44" i="4"/>
  <c r="K44" i="4"/>
  <c r="U38" i="14" l="1"/>
  <c r="V38" i="14" s="1"/>
  <c r="Z38" i="14" s="1"/>
  <c r="T39" i="14" s="1"/>
  <c r="X38" i="14"/>
  <c r="Y38" i="14" s="1"/>
  <c r="U42" i="13"/>
  <c r="V42" i="13" s="1"/>
  <c r="Z42" i="13" s="1"/>
  <c r="T43" i="13" s="1"/>
  <c r="X42" i="13"/>
  <c r="Y42" i="13" s="1"/>
  <c r="U31" i="12"/>
  <c r="V31" i="12" s="1"/>
  <c r="X31" i="12"/>
  <c r="Y31" i="12" s="1"/>
  <c r="L44" i="4"/>
  <c r="O44" i="4" s="1"/>
  <c r="X39" i="14" l="1"/>
  <c r="Y39" i="14" s="1"/>
  <c r="U39" i="14"/>
  <c r="V39" i="14" s="1"/>
  <c r="Z39" i="14" s="1"/>
  <c r="T40" i="14" s="1"/>
  <c r="X43" i="13"/>
  <c r="Y43" i="13" s="1"/>
  <c r="U43" i="13"/>
  <c r="V43" i="13" s="1"/>
  <c r="Z43" i="13" s="1"/>
  <c r="T44" i="13" s="1"/>
  <c r="Z31" i="12"/>
  <c r="T32" i="12" s="1"/>
  <c r="I45" i="4"/>
  <c r="X40" i="14" l="1"/>
  <c r="Y40" i="14" s="1"/>
  <c r="U40" i="14"/>
  <c r="V40" i="14" s="1"/>
  <c r="Z40" i="14" s="1"/>
  <c r="T41" i="14" s="1"/>
  <c r="X44" i="13"/>
  <c r="Y44" i="13" s="1"/>
  <c r="U44" i="13"/>
  <c r="V44" i="13" s="1"/>
  <c r="Z44" i="13" s="1"/>
  <c r="T45" i="13" s="1"/>
  <c r="X32" i="12"/>
  <c r="Y32" i="12" s="1"/>
  <c r="U32" i="12"/>
  <c r="V32" i="12" s="1"/>
  <c r="Z32" i="12"/>
  <c r="T33" i="12" s="1"/>
  <c r="M45" i="4"/>
  <c r="N45" i="4" s="1"/>
  <c r="K45" i="4"/>
  <c r="J45" i="4"/>
  <c r="U41" i="14" l="1"/>
  <c r="V41" i="14" s="1"/>
  <c r="Z41" i="14" s="1"/>
  <c r="T42" i="14" s="1"/>
  <c r="X41" i="14"/>
  <c r="Y41" i="14" s="1"/>
  <c r="U45" i="13"/>
  <c r="V45" i="13" s="1"/>
  <c r="X45" i="13"/>
  <c r="Y45" i="13" s="1"/>
  <c r="Z45" i="13"/>
  <c r="T46" i="13" s="1"/>
  <c r="U33" i="12"/>
  <c r="V33" i="12" s="1"/>
  <c r="X33" i="12"/>
  <c r="Y33" i="12" s="1"/>
  <c r="L45" i="4"/>
  <c r="O45" i="4" s="1"/>
  <c r="U42" i="14" l="1"/>
  <c r="V42" i="14" s="1"/>
  <c r="X42" i="14"/>
  <c r="Y42" i="14" s="1"/>
  <c r="U46" i="13"/>
  <c r="V46" i="13" s="1"/>
  <c r="X46" i="13"/>
  <c r="Y46" i="13" s="1"/>
  <c r="Z46" i="13"/>
  <c r="T47" i="13" s="1"/>
  <c r="Z33" i="12"/>
  <c r="T34" i="12" s="1"/>
  <c r="I46" i="4"/>
  <c r="Z42" i="14" l="1"/>
  <c r="T43" i="14" s="1"/>
  <c r="U43" i="14"/>
  <c r="V43" i="14" s="1"/>
  <c r="X43" i="14"/>
  <c r="Y43" i="14" s="1"/>
  <c r="U47" i="13"/>
  <c r="V47" i="13" s="1"/>
  <c r="X47" i="13"/>
  <c r="Y47" i="13" s="1"/>
  <c r="U34" i="12"/>
  <c r="V34" i="12" s="1"/>
  <c r="X34" i="12"/>
  <c r="Y34" i="12" s="1"/>
  <c r="Z34" i="12" s="1"/>
  <c r="T35" i="12" s="1"/>
  <c r="M46" i="4"/>
  <c r="N46" i="4" s="1"/>
  <c r="J46" i="4"/>
  <c r="K46" i="4"/>
  <c r="Z43" i="14" l="1"/>
  <c r="T44" i="14" s="1"/>
  <c r="U44" i="14"/>
  <c r="V44" i="14" s="1"/>
  <c r="Z44" i="14" s="1"/>
  <c r="T45" i="14" s="1"/>
  <c r="X44" i="14"/>
  <c r="Y44" i="14" s="1"/>
  <c r="Z47" i="13"/>
  <c r="T48" i="13" s="1"/>
  <c r="U48" i="13"/>
  <c r="V48" i="13" s="1"/>
  <c r="Z48" i="13" s="1"/>
  <c r="X48" i="13"/>
  <c r="Y48" i="13" s="1"/>
  <c r="U35" i="12"/>
  <c r="V35" i="12" s="1"/>
  <c r="X35" i="12"/>
  <c r="Y35" i="12" s="1"/>
  <c r="L46" i="4"/>
  <c r="O46" i="4" s="1"/>
  <c r="I47" i="4" s="1"/>
  <c r="U45" i="14" l="1"/>
  <c r="V45" i="14" s="1"/>
  <c r="Z45" i="14" s="1"/>
  <c r="T46" i="14" s="1"/>
  <c r="X45" i="14"/>
  <c r="Y45" i="14" s="1"/>
  <c r="Z35" i="12"/>
  <c r="T36" i="12" s="1"/>
  <c r="J47" i="4"/>
  <c r="K47" i="4"/>
  <c r="M47" i="4"/>
  <c r="N47" i="4" s="1"/>
  <c r="U46" i="14" l="1"/>
  <c r="V46" i="14" s="1"/>
  <c r="Z46" i="14" s="1"/>
  <c r="T47" i="14" s="1"/>
  <c r="X46" i="14"/>
  <c r="Y46" i="14" s="1"/>
  <c r="X36" i="12"/>
  <c r="Y36" i="12" s="1"/>
  <c r="U36" i="12"/>
  <c r="V36" i="12" s="1"/>
  <c r="Z36" i="12" s="1"/>
  <c r="T37" i="12" s="1"/>
  <c r="L47" i="4"/>
  <c r="O47" i="4" s="1"/>
  <c r="I48" i="4" s="1"/>
  <c r="X47" i="14" l="1"/>
  <c r="Y47" i="14" s="1"/>
  <c r="U47" i="14"/>
  <c r="V47" i="14" s="1"/>
  <c r="Z47" i="14" s="1"/>
  <c r="T48" i="14" s="1"/>
  <c r="X37" i="12"/>
  <c r="Y37" i="12" s="1"/>
  <c r="U37" i="12"/>
  <c r="V37" i="12" s="1"/>
  <c r="Z37" i="12" s="1"/>
  <c r="T38" i="12" s="1"/>
  <c r="J48" i="4"/>
  <c r="K48" i="4"/>
  <c r="M48" i="4"/>
  <c r="N48" i="4" s="1"/>
  <c r="X48" i="14" l="1"/>
  <c r="Y48" i="14" s="1"/>
  <c r="U48" i="14"/>
  <c r="V48" i="14" s="1"/>
  <c r="Z48" i="14" s="1"/>
  <c r="X38" i="12"/>
  <c r="Y38" i="12" s="1"/>
  <c r="U38" i="12"/>
  <c r="V38" i="12" s="1"/>
  <c r="L48" i="4"/>
  <c r="O48" i="4" s="1"/>
  <c r="I49" i="4" s="1"/>
  <c r="Z38" i="12" l="1"/>
  <c r="T39" i="12" s="1"/>
  <c r="J49" i="4"/>
  <c r="M49" i="4"/>
  <c r="N49" i="4" s="1"/>
  <c r="K49" i="4"/>
  <c r="U39" i="12" l="1"/>
  <c r="V39" i="12" s="1"/>
  <c r="X39" i="12"/>
  <c r="Y39" i="12" s="1"/>
  <c r="L49" i="4"/>
  <c r="O49" i="4" s="1"/>
  <c r="C21" i="4" s="1"/>
  <c r="Z39" i="12" l="1"/>
  <c r="T40" i="12" s="1"/>
  <c r="T9" i="4"/>
  <c r="X40" i="12" l="1"/>
  <c r="Y40" i="12" s="1"/>
  <c r="U40" i="12"/>
  <c r="V40" i="12" s="1"/>
  <c r="X9" i="4"/>
  <c r="Y9" i="4" s="1"/>
  <c r="U9" i="4"/>
  <c r="V9" i="4" s="1"/>
  <c r="Z40" i="12" l="1"/>
  <c r="T41" i="12" s="1"/>
  <c r="Z9" i="4"/>
  <c r="T10" i="4" s="1"/>
  <c r="X41" i="12" l="1"/>
  <c r="Y41" i="12" s="1"/>
  <c r="U41" i="12"/>
  <c r="V41" i="12" s="1"/>
  <c r="Z41" i="12" s="1"/>
  <c r="T42" i="12" s="1"/>
  <c r="X10" i="4"/>
  <c r="Y10" i="4" s="1"/>
  <c r="U10" i="4"/>
  <c r="V10" i="4" s="1"/>
  <c r="U42" i="12" l="1"/>
  <c r="V42" i="12" s="1"/>
  <c r="X42" i="12"/>
  <c r="Y42" i="12" s="1"/>
  <c r="Z42" i="12" s="1"/>
  <c r="T43" i="12" s="1"/>
  <c r="Z10" i="4"/>
  <c r="T11" i="4" s="1"/>
  <c r="U11" i="4" s="1"/>
  <c r="V11" i="4" s="1"/>
  <c r="X43" i="12" l="1"/>
  <c r="Y43" i="12" s="1"/>
  <c r="U43" i="12"/>
  <c r="V43" i="12" s="1"/>
  <c r="X11" i="4"/>
  <c r="Y11" i="4" s="1"/>
  <c r="Z11" i="4"/>
  <c r="T12" i="4" s="1"/>
  <c r="U12" i="4" s="1"/>
  <c r="V12" i="4" s="1"/>
  <c r="Z43" i="12" l="1"/>
  <c r="T44" i="12" s="1"/>
  <c r="X12" i="4"/>
  <c r="Y12" i="4" s="1"/>
  <c r="Z12" i="4"/>
  <c r="T13" i="4" s="1"/>
  <c r="X13" i="4" s="1"/>
  <c r="Y13" i="4" s="1"/>
  <c r="X44" i="12" l="1"/>
  <c r="Y44" i="12" s="1"/>
  <c r="U44" i="12"/>
  <c r="V44" i="12" s="1"/>
  <c r="U13" i="4"/>
  <c r="V13" i="4" s="1"/>
  <c r="Z13" i="4" s="1"/>
  <c r="T14" i="4" s="1"/>
  <c r="U14" i="4" s="1"/>
  <c r="V14" i="4" s="1"/>
  <c r="Z44" i="12" l="1"/>
  <c r="T45" i="12" s="1"/>
  <c r="X14" i="4"/>
  <c r="Y14" i="4" s="1"/>
  <c r="Z14" i="4" s="1"/>
  <c r="T15" i="4" s="1"/>
  <c r="X45" i="12" l="1"/>
  <c r="Y45" i="12" s="1"/>
  <c r="U45" i="12"/>
  <c r="V45" i="12" s="1"/>
  <c r="Z45" i="12" s="1"/>
  <c r="T46" i="12" s="1"/>
  <c r="U15" i="4"/>
  <c r="V15" i="4" s="1"/>
  <c r="X15" i="4"/>
  <c r="Y15" i="4" s="1"/>
  <c r="X46" i="12" l="1"/>
  <c r="Y46" i="12" s="1"/>
  <c r="U46" i="12"/>
  <c r="V46" i="12" s="1"/>
  <c r="Z46" i="12" s="1"/>
  <c r="T47" i="12" s="1"/>
  <c r="Z15" i="4"/>
  <c r="T16" i="4" s="1"/>
  <c r="U47" i="12" l="1"/>
  <c r="V47" i="12" s="1"/>
  <c r="X47" i="12"/>
  <c r="Y47" i="12" s="1"/>
  <c r="U16" i="4"/>
  <c r="V16" i="4" s="1"/>
  <c r="X16" i="4"/>
  <c r="Y16" i="4" s="1"/>
  <c r="Z47" i="12" l="1"/>
  <c r="T48" i="12" s="1"/>
  <c r="Z16" i="4"/>
  <c r="T17" i="4" s="1"/>
  <c r="U48" i="12" l="1"/>
  <c r="V48" i="12" s="1"/>
  <c r="X48" i="12"/>
  <c r="Y48" i="12" s="1"/>
  <c r="U17" i="4"/>
  <c r="V17" i="4" s="1"/>
  <c r="X17" i="4"/>
  <c r="Y17" i="4" s="1"/>
  <c r="Z48" i="12" l="1"/>
  <c r="Z17" i="4"/>
  <c r="T18" i="4" s="1"/>
  <c r="U18" i="4" l="1"/>
  <c r="V18" i="4" s="1"/>
  <c r="X18" i="4"/>
  <c r="Y18" i="4" s="1"/>
  <c r="Z18" i="4" l="1"/>
  <c r="T19" i="4"/>
  <c r="U19" i="4" l="1"/>
  <c r="V19" i="4" s="1"/>
  <c r="X19" i="4"/>
  <c r="Y19" i="4" s="1"/>
  <c r="Z19" i="4" l="1"/>
  <c r="T20" i="4" s="1"/>
  <c r="X20" i="4" l="1"/>
  <c r="Y20" i="4" s="1"/>
  <c r="U20" i="4"/>
  <c r="V20" i="4" s="1"/>
  <c r="Z20" i="4" l="1"/>
  <c r="T21" i="4" s="1"/>
  <c r="U21" i="4" l="1"/>
  <c r="V21" i="4" s="1"/>
  <c r="X21" i="4"/>
  <c r="Y21" i="4" s="1"/>
  <c r="Z21" i="4" l="1"/>
  <c r="T22" i="4" s="1"/>
  <c r="U22" i="4" l="1"/>
  <c r="V22" i="4" s="1"/>
  <c r="X22" i="4"/>
  <c r="Y22" i="4" s="1"/>
  <c r="Z22" i="4" l="1"/>
  <c r="T23" i="4" s="1"/>
  <c r="U23" i="4" l="1"/>
  <c r="V23" i="4" s="1"/>
  <c r="X23" i="4"/>
  <c r="Y23" i="4" s="1"/>
  <c r="Z23" i="4" l="1"/>
  <c r="T24" i="4" s="1"/>
  <c r="X24" i="4" l="1"/>
  <c r="Y24" i="4" s="1"/>
  <c r="U24" i="4"/>
  <c r="V24" i="4" s="1"/>
  <c r="Z24" i="4" l="1"/>
  <c r="T25" i="4" s="1"/>
  <c r="X25" i="4" l="1"/>
  <c r="Y25" i="4" s="1"/>
  <c r="U25" i="4"/>
  <c r="V25" i="4" s="1"/>
  <c r="Z25" i="4" s="1"/>
  <c r="T26" i="4" l="1"/>
  <c r="U26" i="4" l="1"/>
  <c r="V26" i="4" s="1"/>
  <c r="X26" i="4"/>
  <c r="Y26" i="4" s="1"/>
  <c r="Z26" i="4" l="1"/>
  <c r="T27" i="4" s="1"/>
  <c r="X27" i="4" l="1"/>
  <c r="Y27" i="4" s="1"/>
  <c r="U27" i="4"/>
  <c r="V27" i="4" s="1"/>
  <c r="Z27" i="4" l="1"/>
  <c r="T28" i="4" s="1"/>
  <c r="X28" i="4" l="1"/>
  <c r="Y28" i="4" s="1"/>
  <c r="U28" i="4"/>
  <c r="V28" i="4" s="1"/>
  <c r="Z28" i="4" s="1"/>
  <c r="T29" i="4" l="1"/>
  <c r="X29" i="4" l="1"/>
  <c r="Y29" i="4" s="1"/>
  <c r="U29" i="4"/>
  <c r="V29" i="4" s="1"/>
  <c r="Z29" i="4" s="1"/>
  <c r="T30" i="4" l="1"/>
  <c r="X30" i="4" l="1"/>
  <c r="Y30" i="4" s="1"/>
  <c r="U30" i="4"/>
  <c r="V30" i="4" s="1"/>
  <c r="Z30" i="4" l="1"/>
  <c r="T31" i="4" s="1"/>
  <c r="X31" i="4" l="1"/>
  <c r="Y31" i="4" s="1"/>
  <c r="U31" i="4"/>
  <c r="V31" i="4" s="1"/>
  <c r="Z31" i="4" l="1"/>
  <c r="T32" i="4"/>
  <c r="U32" i="4" l="1"/>
  <c r="V32" i="4" s="1"/>
  <c r="X32" i="4"/>
  <c r="Y32" i="4" s="1"/>
  <c r="Z32" i="4" l="1"/>
  <c r="T33" i="4" s="1"/>
  <c r="X33" i="4" l="1"/>
  <c r="Y33" i="4" s="1"/>
  <c r="U33" i="4"/>
  <c r="V33" i="4" s="1"/>
  <c r="Z33" i="4" s="1"/>
  <c r="T34" i="4" l="1"/>
  <c r="X34" i="4" l="1"/>
  <c r="Y34" i="4" s="1"/>
  <c r="U34" i="4"/>
  <c r="V34" i="4" s="1"/>
  <c r="Z34" i="4" l="1"/>
  <c r="T35" i="4"/>
  <c r="X35" i="4" l="1"/>
  <c r="Y35" i="4" s="1"/>
  <c r="U35" i="4"/>
  <c r="V35" i="4" s="1"/>
  <c r="Z35" i="4" s="1"/>
  <c r="T36" i="4" l="1"/>
  <c r="U36" i="4" l="1"/>
  <c r="V36" i="4" s="1"/>
  <c r="X36" i="4"/>
  <c r="Y36" i="4" s="1"/>
  <c r="Z36" i="4" l="1"/>
  <c r="T37" i="4" s="1"/>
  <c r="X37" i="4" l="1"/>
  <c r="Y37" i="4" s="1"/>
  <c r="U37" i="4"/>
  <c r="V37" i="4" s="1"/>
  <c r="Z37" i="4" s="1"/>
  <c r="T38" i="4" l="1"/>
  <c r="X38" i="4" l="1"/>
  <c r="Y38" i="4" s="1"/>
  <c r="U38" i="4"/>
  <c r="V38" i="4" s="1"/>
  <c r="Z38" i="4" l="1"/>
  <c r="T39" i="4" s="1"/>
  <c r="X39" i="4" l="1"/>
  <c r="Y39" i="4" s="1"/>
  <c r="U39" i="4"/>
  <c r="V39" i="4" s="1"/>
  <c r="Z39" i="4" l="1"/>
  <c r="T40" i="4" s="1"/>
  <c r="U40" i="4" l="1"/>
  <c r="V40" i="4" s="1"/>
  <c r="X40" i="4"/>
  <c r="Y40" i="4" s="1"/>
  <c r="Z40" i="4" l="1"/>
  <c r="T41" i="4" s="1"/>
  <c r="X41" i="4" l="1"/>
  <c r="Y41" i="4" s="1"/>
  <c r="U41" i="4"/>
  <c r="V41" i="4" s="1"/>
  <c r="Z41" i="4" l="1"/>
  <c r="T42" i="4" s="1"/>
  <c r="U42" i="4" l="1"/>
  <c r="V42" i="4" s="1"/>
  <c r="X42" i="4"/>
  <c r="Y42" i="4" s="1"/>
  <c r="Z42" i="4" l="1"/>
  <c r="T43" i="4" s="1"/>
  <c r="X43" i="4" l="1"/>
  <c r="Y43" i="4" s="1"/>
  <c r="U43" i="4"/>
  <c r="V43" i="4" s="1"/>
  <c r="Z43" i="4" l="1"/>
  <c r="T44" i="4" s="1"/>
  <c r="U44" i="4" l="1"/>
  <c r="V44" i="4" s="1"/>
  <c r="X44" i="4"/>
  <c r="Y44" i="4" s="1"/>
  <c r="Z44" i="4" l="1"/>
  <c r="T45" i="4" s="1"/>
  <c r="U45" i="4" l="1"/>
  <c r="V45" i="4" s="1"/>
  <c r="X45" i="4"/>
  <c r="Y45" i="4" s="1"/>
  <c r="Z45" i="4" l="1"/>
  <c r="T46" i="4" s="1"/>
  <c r="U46" i="4" l="1"/>
  <c r="V46" i="4" s="1"/>
  <c r="X46" i="4"/>
  <c r="Y46" i="4" s="1"/>
  <c r="Z46" i="4" l="1"/>
  <c r="T47" i="4" s="1"/>
  <c r="X47" i="4" l="1"/>
  <c r="Y47" i="4" s="1"/>
  <c r="U47" i="4"/>
  <c r="V47" i="4" s="1"/>
  <c r="Z47" i="4" l="1"/>
  <c r="T48" i="4" s="1"/>
  <c r="U48" i="4" l="1"/>
  <c r="V48" i="4" s="1"/>
  <c r="X48" i="4"/>
  <c r="Y48" i="4" s="1"/>
  <c r="Z48" i="4" l="1"/>
</calcChain>
</file>

<file path=xl/sharedStrings.xml><?xml version="1.0" encoding="utf-8"?>
<sst xmlns="http://schemas.openxmlformats.org/spreadsheetml/2006/main" count="282" uniqueCount="61">
  <si>
    <t>Rental return</t>
  </si>
  <si>
    <t>Reinvestment from rental return</t>
  </si>
  <si>
    <t>Inflation</t>
  </si>
  <si>
    <t>Year</t>
  </si>
  <si>
    <t>Property growth rate</t>
  </si>
  <si>
    <t>Cash saving rate</t>
  </si>
  <si>
    <t>Yearly expense</t>
  </si>
  <si>
    <t>Market value at end of year</t>
  </si>
  <si>
    <t>Parameters</t>
  </si>
  <si>
    <t>Model</t>
  </si>
  <si>
    <t>GST</t>
  </si>
  <si>
    <t>Total cash inflow</t>
  </si>
  <si>
    <t>Total cash outflow</t>
  </si>
  <si>
    <t>Alex's Age</t>
  </si>
  <si>
    <t>Cash Inflows</t>
  </si>
  <si>
    <t>Cash Outflows</t>
  </si>
  <si>
    <t>Market value at start of year</t>
  </si>
  <si>
    <t>n</t>
  </si>
  <si>
    <t>Account balance at start of year</t>
  </si>
  <si>
    <t>Total yearly expense</t>
  </si>
  <si>
    <t>Account balance at end of year</t>
  </si>
  <si>
    <t>Interest</t>
  </si>
  <si>
    <t>Dividend distribution (%)</t>
  </si>
  <si>
    <t>Dividend distribution p.a. (%)</t>
  </si>
  <si>
    <t>Reinvestment from distribution</t>
  </si>
  <si>
    <t>Family expenses from rental return</t>
  </si>
  <si>
    <t xml:space="preserve">Life expectancy </t>
  </si>
  <si>
    <t>Family expenses from distribution</t>
  </si>
  <si>
    <t>Market value of property at 2020 ($)</t>
  </si>
  <si>
    <t>Mutual fund growth rate</t>
  </si>
  <si>
    <t>Balance of mutual fund</t>
  </si>
  <si>
    <t>Simulations</t>
  </si>
  <si>
    <t>Mutual fund growth rate (%)</t>
  </si>
  <si>
    <t>Mutual fund balance ($)</t>
  </si>
  <si>
    <t>Dividend distribution p.a. (%) [uniform distribution]</t>
  </si>
  <si>
    <t>Lower bound</t>
  </si>
  <si>
    <t>Upper bound</t>
  </si>
  <si>
    <t>Mutual fund growth rate (%) [normal distribution]</t>
  </si>
  <si>
    <t>Mean</t>
  </si>
  <si>
    <t>Standard deviation</t>
  </si>
  <si>
    <t>Mutual fund balance summary statistics</t>
  </si>
  <si>
    <t>Standard Deviation</t>
  </si>
  <si>
    <t>Minimum Balance</t>
  </si>
  <si>
    <t>Maximum Balance</t>
  </si>
  <si>
    <t>Bin</t>
  </si>
  <si>
    <t>Frequency</t>
  </si>
  <si>
    <t>(a) Calculation of Property Market Value at 2060:</t>
  </si>
  <si>
    <t>(b) Calculation of Accumulated Savings at 2090:</t>
  </si>
  <si>
    <t>Simulation Trial</t>
  </si>
  <si>
    <t>Count</t>
  </si>
  <si>
    <t>More</t>
  </si>
  <si>
    <t>Cumulative %</t>
  </si>
  <si>
    <t>Alex's parent's age</t>
  </si>
  <si>
    <t>Initial market value at 2020</t>
  </si>
  <si>
    <t>Average yearly expense</t>
  </si>
  <si>
    <t>Market value at 2060 i.e. sale price</t>
  </si>
  <si>
    <t>Prob(Balance &lt; $0)</t>
  </si>
  <si>
    <t>Prob(Balance &gt; $0)</t>
  </si>
  <si>
    <t>Scenario 1</t>
  </si>
  <si>
    <t>Scenario 2</t>
  </si>
  <si>
    <t>Scenario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</si>
</sst>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&quot;$&quot;#,##0.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3" fillId="2" borderId="1" applyNumberFormat="0" applyAlignment="0" applyProtection="0"/>
    <xf numFmtId="0" fontId="4" fillId="3" borderId="2" applyNumberFormat="0" applyAlignment="0" applyProtection="0"/>
    <xf numFmtId="0" fontId="5" fillId="3" borderId="1" applyNumberFormat="0" applyAlignment="0" applyProtection="0"/>
  </cellStyleXfs>
  <cellXfs count="99">
    <xf numFmtId="0" fontId="0" fillId="0" borderId="0" xfId="0"/>
    <xf numFmtId="0" fontId="0" fillId="4" borderId="0" xfId="0" applyFill="1"/>
    <xf numFmtId="0" fontId="0" fillId="4" borderId="0" xfId="0" applyFill="1" applyAlignment="1">
      <alignment horizontal="left" indent="2"/>
    </xf>
    <xf numFmtId="0" fontId="0" fillId="4" borderId="0" xfId="0" applyFill="1" applyAlignment="1">
      <alignment horizontal="center" vertical="center"/>
    </xf>
    <xf numFmtId="44" fontId="3" fillId="2" borderId="1" xfId="2" applyNumberFormat="1" applyAlignment="1">
      <alignment horizontal="center" vertical="center"/>
    </xf>
    <xf numFmtId="164" fontId="3" fillId="2" borderId="1" xfId="2" applyNumberFormat="1" applyAlignment="1">
      <alignment horizontal="center" vertical="center"/>
    </xf>
    <xf numFmtId="9" fontId="3" fillId="2" borderId="1" xfId="2" applyNumberFormat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0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6" xfId="0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165" fontId="0" fillId="4" borderId="0" xfId="1" applyNumberFormat="1" applyFont="1" applyFill="1" applyBorder="1" applyAlignment="1">
      <alignment horizontal="center"/>
    </xf>
    <xf numFmtId="165" fontId="0" fillId="4" borderId="14" xfId="0" applyNumberFormat="1" applyFill="1" applyBorder="1" applyAlignment="1">
      <alignment horizontal="center"/>
    </xf>
    <xf numFmtId="44" fontId="0" fillId="4" borderId="0" xfId="0" applyNumberFormat="1" applyFill="1" applyBorder="1" applyAlignment="1">
      <alignment horizontal="center"/>
    </xf>
    <xf numFmtId="0" fontId="0" fillId="4" borderId="7" xfId="0" applyFill="1" applyBorder="1"/>
    <xf numFmtId="0" fontId="0" fillId="4" borderId="7" xfId="0" applyFill="1" applyBorder="1" applyAlignment="1">
      <alignment horizontal="center"/>
    </xf>
    <xf numFmtId="165" fontId="0" fillId="4" borderId="16" xfId="1" applyNumberFormat="1" applyFont="1" applyFill="1" applyBorder="1" applyAlignment="1">
      <alignment horizontal="center"/>
    </xf>
    <xf numFmtId="165" fontId="0" fillId="4" borderId="15" xfId="0" applyNumberForma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165" fontId="0" fillId="4" borderId="10" xfId="0" applyNumberFormat="1" applyFill="1" applyBorder="1" applyAlignment="1">
      <alignment horizontal="center"/>
    </xf>
    <xf numFmtId="165" fontId="0" fillId="4" borderId="9" xfId="0" applyNumberFormat="1" applyFill="1" applyBorder="1" applyAlignment="1">
      <alignment horizontal="center"/>
    </xf>
    <xf numFmtId="165" fontId="0" fillId="4" borderId="12" xfId="0" applyNumberFormat="1" applyFill="1" applyBorder="1" applyAlignment="1">
      <alignment horizontal="center"/>
    </xf>
    <xf numFmtId="165" fontId="0" fillId="4" borderId="11" xfId="0" applyNumberFormat="1" applyFill="1" applyBorder="1" applyAlignment="1">
      <alignment horizontal="center"/>
    </xf>
    <xf numFmtId="165" fontId="0" fillId="4" borderId="0" xfId="0" applyNumberFormat="1" applyFill="1"/>
    <xf numFmtId="165" fontId="0" fillId="4" borderId="0" xfId="0" applyNumberFormat="1" applyFill="1" applyAlignment="1">
      <alignment horizontal="center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165" fontId="0" fillId="4" borderId="0" xfId="0" applyNumberForma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165" fontId="0" fillId="4" borderId="0" xfId="0" applyNumberFormat="1" applyFill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4" borderId="17" xfId="0" applyFill="1" applyBorder="1" applyAlignment="1">
      <alignment horizontal="center"/>
    </xf>
    <xf numFmtId="165" fontId="0" fillId="4" borderId="8" xfId="0" applyNumberFormat="1" applyFill="1" applyBorder="1" applyAlignment="1">
      <alignment horizontal="center"/>
    </xf>
    <xf numFmtId="165" fontId="0" fillId="4" borderId="17" xfId="1" applyNumberFormat="1" applyFont="1" applyFill="1" applyBorder="1" applyAlignment="1">
      <alignment horizontal="center"/>
    </xf>
    <xf numFmtId="165" fontId="0" fillId="4" borderId="13" xfId="0" applyNumberFormat="1" applyFill="1" applyBorder="1" applyAlignment="1">
      <alignment horizontal="center"/>
    </xf>
    <xf numFmtId="165" fontId="0" fillId="4" borderId="7" xfId="0" applyNumberFormat="1" applyFill="1" applyBorder="1" applyAlignment="1">
      <alignment horizontal="center"/>
    </xf>
    <xf numFmtId="165" fontId="0" fillId="5" borderId="13" xfId="0" applyNumberFormat="1" applyFill="1" applyBorder="1" applyAlignment="1">
      <alignment horizontal="center"/>
    </xf>
    <xf numFmtId="165" fontId="0" fillId="5" borderId="14" xfId="0" applyNumberFormat="1" applyFill="1" applyBorder="1" applyAlignment="1">
      <alignment horizontal="center"/>
    </xf>
    <xf numFmtId="165" fontId="0" fillId="5" borderId="15" xfId="0" applyNumberFormat="1" applyFill="1" applyBorder="1" applyAlignment="1">
      <alignment horizontal="center"/>
    </xf>
    <xf numFmtId="0" fontId="3" fillId="2" borderId="1" xfId="2" applyNumberFormat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9" fontId="0" fillId="4" borderId="0" xfId="0" applyNumberFormat="1" applyFill="1" applyBorder="1"/>
    <xf numFmtId="164" fontId="5" fillId="3" borderId="1" xfId="4" applyNumberFormat="1" applyAlignment="1">
      <alignment horizontal="center" vertical="center"/>
    </xf>
    <xf numFmtId="0" fontId="2" fillId="4" borderId="0" xfId="0" applyFont="1" applyFill="1" applyAlignment="1"/>
    <xf numFmtId="165" fontId="0" fillId="5" borderId="10" xfId="0" applyNumberFormat="1" applyFill="1" applyBorder="1" applyAlignment="1">
      <alignment horizont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18" xfId="0" applyFill="1" applyBorder="1" applyAlignment="1"/>
    <xf numFmtId="10" fontId="0" fillId="0" borderId="18" xfId="0" applyNumberFormat="1" applyFill="1" applyBorder="1" applyAlignment="1"/>
    <xf numFmtId="0" fontId="0" fillId="0" borderId="18" xfId="0" applyNumberFormat="1" applyFill="1" applyBorder="1" applyAlignment="1"/>
    <xf numFmtId="0" fontId="6" fillId="0" borderId="19" xfId="0" applyFont="1" applyFill="1" applyBorder="1" applyAlignment="1">
      <alignment horizontal="center"/>
    </xf>
    <xf numFmtId="165" fontId="4" fillId="3" borderId="2" xfId="3" applyNumberFormat="1" applyAlignment="1">
      <alignment horizontal="center" vertical="center"/>
    </xf>
    <xf numFmtId="0" fontId="0" fillId="4" borderId="0" xfId="0" applyFont="1" applyFill="1"/>
    <xf numFmtId="165" fontId="0" fillId="6" borderId="10" xfId="0" applyNumberFormat="1" applyFill="1" applyBorder="1" applyAlignment="1">
      <alignment horizontal="center"/>
    </xf>
    <xf numFmtId="165" fontId="0" fillId="4" borderId="17" xfId="0" applyNumberFormat="1" applyFill="1" applyBorder="1" applyAlignment="1">
      <alignment horizontal="center"/>
    </xf>
    <xf numFmtId="44" fontId="0" fillId="4" borderId="17" xfId="0" applyNumberFormat="1" applyFill="1" applyBorder="1" applyAlignment="1">
      <alignment horizontal="center"/>
    </xf>
    <xf numFmtId="165" fontId="0" fillId="5" borderId="8" xfId="0" applyNumberFormat="1" applyFill="1" applyBorder="1" applyAlignment="1">
      <alignment horizontal="center"/>
    </xf>
    <xf numFmtId="0" fontId="0" fillId="4" borderId="0" xfId="0" applyNumberFormat="1" applyFill="1" applyBorder="1" applyAlignment="1"/>
    <xf numFmtId="0" fontId="0" fillId="4" borderId="0" xfId="0" applyFill="1" applyBorder="1" applyAlignment="1"/>
    <xf numFmtId="10" fontId="0" fillId="4" borderId="0" xfId="0" applyNumberFormat="1" applyFill="1" applyBorder="1" applyAlignment="1"/>
    <xf numFmtId="0" fontId="2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9" fontId="0" fillId="7" borderId="8" xfId="0" applyNumberFormat="1" applyFill="1" applyBorder="1"/>
    <xf numFmtId="9" fontId="0" fillId="7" borderId="12" xfId="0" applyNumberFormat="1" applyFill="1" applyBorder="1"/>
    <xf numFmtId="0" fontId="2" fillId="4" borderId="4" xfId="0" applyFont="1" applyFill="1" applyBorder="1" applyAlignment="1">
      <alignment horizontal="right"/>
    </xf>
    <xf numFmtId="0" fontId="2" fillId="4" borderId="7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left"/>
    </xf>
    <xf numFmtId="165" fontId="0" fillId="4" borderId="8" xfId="0" applyNumberFormat="1" applyFill="1" applyBorder="1"/>
    <xf numFmtId="165" fontId="0" fillId="4" borderId="10" xfId="0" applyNumberFormat="1" applyFill="1" applyBorder="1"/>
    <xf numFmtId="164" fontId="0" fillId="4" borderId="0" xfId="0" applyNumberFormat="1" applyFill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2" fontId="0" fillId="4" borderId="10" xfId="1" applyNumberFormat="1" applyFont="1" applyFill="1" applyBorder="1"/>
    <xf numFmtId="2" fontId="0" fillId="4" borderId="10" xfId="0" applyNumberFormat="1" applyFill="1" applyBorder="1"/>
    <xf numFmtId="0" fontId="0" fillId="4" borderId="12" xfId="0" applyFill="1" applyBorder="1"/>
    <xf numFmtId="0" fontId="2" fillId="4" borderId="9" xfId="0" applyFont="1" applyFill="1" applyBorder="1"/>
    <xf numFmtId="0" fontId="2" fillId="4" borderId="11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5">
    <cellStyle name="Calculation" xfId="4" builtinId="22"/>
    <cellStyle name="Currency" xfId="1" builtinId="4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Market</a:t>
            </a:r>
            <a:r>
              <a:rPr lang="en-US" sz="1800" b="1" baseline="0"/>
              <a:t> Value of the Investment Property</a:t>
            </a:r>
          </a:p>
          <a:p>
            <a:pPr>
              <a:defRPr/>
            </a:pPr>
            <a:r>
              <a:rPr lang="en-US" baseline="0"/>
              <a:t>2020 - 2060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1'!$O$8</c:f>
              <c:strCache>
                <c:ptCount val="1"/>
                <c:pt idx="0">
                  <c:v>Market value at end of year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'Task 1'!$H$9:$H$49</c:f>
              <c:numCache>
                <c:formatCode>General</c:formatCode>
                <c:ptCount val="4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</c:numCache>
            </c:numRef>
          </c:cat>
          <c:val>
            <c:numRef>
              <c:f>'Task 1'!$O$9:$O$49</c:f>
              <c:numCache>
                <c:formatCode>"$"#,##0.00</c:formatCode>
                <c:ptCount val="41"/>
                <c:pt idx="0">
                  <c:v>752103.85250000004</c:v>
                </c:pt>
                <c:pt idx="1">
                  <c:v>787076.68164125003</c:v>
                </c:pt>
                <c:pt idx="2">
                  <c:v>823675.7473375682</c:v>
                </c:pt>
                <c:pt idx="3">
                  <c:v>861976.66958876501</c:v>
                </c:pt>
                <c:pt idx="4">
                  <c:v>902058.58472464257</c:v>
                </c:pt>
                <c:pt idx="5">
                  <c:v>944004.30891433847</c:v>
                </c:pt>
                <c:pt idx="6">
                  <c:v>987900.50927885517</c:v>
                </c:pt>
                <c:pt idx="7">
                  <c:v>1033837.882960322</c:v>
                </c:pt>
                <c:pt idx="8">
                  <c:v>1081911.344517977</c:v>
                </c:pt>
                <c:pt idx="9">
                  <c:v>1132220.222038063</c:v>
                </c:pt>
                <c:pt idx="10">
                  <c:v>1184868.4623628329</c:v>
                </c:pt>
                <c:pt idx="11">
                  <c:v>1239964.8458627048</c:v>
                </c:pt>
                <c:pt idx="12">
                  <c:v>1297623.2111953206</c:v>
                </c:pt>
                <c:pt idx="13">
                  <c:v>1357962.6905159031</c:v>
                </c:pt>
                <c:pt idx="14">
                  <c:v>1421107.9556248926</c:v>
                </c:pt>
                <c:pt idx="15">
                  <c:v>1487189.47556145</c:v>
                </c:pt>
                <c:pt idx="16">
                  <c:v>1556343.7861750575</c:v>
                </c:pt>
                <c:pt idx="17">
                  <c:v>1628713.7722321977</c:v>
                </c:pt>
                <c:pt idx="18">
                  <c:v>1704448.9626409947</c:v>
                </c:pt>
                <c:pt idx="19">
                  <c:v>1783705.8394038009</c:v>
                </c:pt>
                <c:pt idx="20">
                  <c:v>1866648.1609360776</c:v>
                </c:pt>
                <c:pt idx="21">
                  <c:v>1953447.3004196051</c:v>
                </c:pt>
                <c:pt idx="22">
                  <c:v>2044282.5998891168</c:v>
                </c:pt>
                <c:pt idx="23">
                  <c:v>2139341.740783961</c:v>
                </c:pt>
                <c:pt idx="24">
                  <c:v>2238821.1317304154</c:v>
                </c:pt>
                <c:pt idx="25">
                  <c:v>2342926.31435588</c:v>
                </c:pt>
                <c:pt idx="26">
                  <c:v>2451872.3879734287</c:v>
                </c:pt>
                <c:pt idx="27">
                  <c:v>2565884.4540141933</c:v>
                </c:pt>
                <c:pt idx="28">
                  <c:v>2685198.0811258531</c:v>
                </c:pt>
                <c:pt idx="29">
                  <c:v>2810059.7918982054</c:v>
                </c:pt>
                <c:pt idx="30">
                  <c:v>2940727.5722214719</c:v>
                </c:pt>
                <c:pt idx="31">
                  <c:v>3077471.4043297702</c:v>
                </c:pt>
                <c:pt idx="32">
                  <c:v>3220573.8246311042</c:v>
                </c:pt>
                <c:pt idx="33">
                  <c:v>3370330.5074764509</c:v>
                </c:pt>
                <c:pt idx="34">
                  <c:v>3527050.876074106</c:v>
                </c:pt>
                <c:pt idx="35">
                  <c:v>3691058.7418115521</c:v>
                </c:pt>
                <c:pt idx="36">
                  <c:v>3862692.9733057893</c:v>
                </c:pt>
                <c:pt idx="37">
                  <c:v>4042308.1965645081</c:v>
                </c:pt>
                <c:pt idx="38">
                  <c:v>4230275.5277047576</c:v>
                </c:pt>
                <c:pt idx="39">
                  <c:v>4426983.3397430293</c:v>
                </c:pt>
                <c:pt idx="40">
                  <c:v>4632838.0650410801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57-DE44-81E1-660421054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2961599"/>
        <c:axId val="1863087567"/>
      </c:barChart>
      <c:catAx>
        <c:axId val="1862961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Age of</a:t>
                </a:r>
                <a:r>
                  <a:rPr lang="en-GB" sz="1400" baseline="0"/>
                  <a:t> Alex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087567"/>
        <c:crosses val="autoZero"/>
        <c:auto val="1"/>
        <c:lblAlgn val="ctr"/>
        <c:lblOffset val="100"/>
        <c:noMultiLvlLbl val="0"/>
      </c:catAx>
      <c:valAx>
        <c:axId val="186308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Market Value</a:t>
                </a:r>
                <a:r>
                  <a:rPr lang="en-GB" sz="1200" baseline="0"/>
                  <a:t> of Property ($)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961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Accumulated</a:t>
            </a:r>
            <a:r>
              <a:rPr lang="en-US" sz="1800" b="1" baseline="0"/>
              <a:t> Savings in Bank Account</a:t>
            </a:r>
          </a:p>
          <a:p>
            <a:pPr>
              <a:defRPr/>
            </a:pPr>
            <a:r>
              <a:rPr lang="en-US" baseline="0"/>
              <a:t>2060 - 2080</a:t>
            </a:r>
            <a:endParaRPr lang="en-US"/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1'!$Z$8</c:f>
              <c:strCache>
                <c:ptCount val="1"/>
                <c:pt idx="0">
                  <c:v>Account balance at end of year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'Task 1'!$S$9:$S$48</c:f>
              <c:numCache>
                <c:formatCode>General</c:formatCode>
                <c:ptCount val="40"/>
                <c:pt idx="0">
                  <c:v>65</c:v>
                </c:pt>
                <c:pt idx="1">
                  <c:v>66</c:v>
                </c:pt>
                <c:pt idx="2">
                  <c:v>66</c:v>
                </c:pt>
                <c:pt idx="3">
                  <c:v>67</c:v>
                </c:pt>
                <c:pt idx="4">
                  <c:v>67</c:v>
                </c:pt>
                <c:pt idx="5">
                  <c:v>68</c:v>
                </c:pt>
                <c:pt idx="6">
                  <c:v>68</c:v>
                </c:pt>
                <c:pt idx="7">
                  <c:v>69</c:v>
                </c:pt>
                <c:pt idx="8">
                  <c:v>69</c:v>
                </c:pt>
                <c:pt idx="9">
                  <c:v>70</c:v>
                </c:pt>
                <c:pt idx="10">
                  <c:v>70</c:v>
                </c:pt>
                <c:pt idx="11">
                  <c:v>71</c:v>
                </c:pt>
                <c:pt idx="12">
                  <c:v>71</c:v>
                </c:pt>
                <c:pt idx="13">
                  <c:v>72</c:v>
                </c:pt>
                <c:pt idx="14">
                  <c:v>72</c:v>
                </c:pt>
                <c:pt idx="15">
                  <c:v>73</c:v>
                </c:pt>
                <c:pt idx="16">
                  <c:v>73</c:v>
                </c:pt>
                <c:pt idx="17">
                  <c:v>74</c:v>
                </c:pt>
                <c:pt idx="18">
                  <c:v>74</c:v>
                </c:pt>
                <c:pt idx="19">
                  <c:v>75</c:v>
                </c:pt>
                <c:pt idx="20">
                  <c:v>75</c:v>
                </c:pt>
                <c:pt idx="21">
                  <c:v>76</c:v>
                </c:pt>
                <c:pt idx="22">
                  <c:v>76</c:v>
                </c:pt>
                <c:pt idx="23">
                  <c:v>77</c:v>
                </c:pt>
                <c:pt idx="24">
                  <c:v>77</c:v>
                </c:pt>
                <c:pt idx="25">
                  <c:v>78</c:v>
                </c:pt>
                <c:pt idx="26">
                  <c:v>78</c:v>
                </c:pt>
                <c:pt idx="27">
                  <c:v>79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</c:numCache>
            </c:numRef>
          </c:cat>
          <c:val>
            <c:numRef>
              <c:f>'Task 1'!$Z$9:$Z$48</c:f>
              <c:numCache>
                <c:formatCode>"$"#,##0.00</c:formatCode>
                <c:ptCount val="40"/>
                <c:pt idx="0">
                  <c:v>4521673.8747158749</c:v>
                </c:pt>
                <c:pt idx="1">
                  <c:v>4411065.5053422963</c:v>
                </c:pt>
                <c:pt idx="2">
                  <c:v>4301010.1778155854</c:v>
                </c:pt>
                <c:pt idx="3">
                  <c:v>4191505.1269265073</c:v>
                </c:pt>
                <c:pt idx="4">
                  <c:v>4082547.6012918749</c:v>
                </c:pt>
                <c:pt idx="5">
                  <c:v>3974134.8632854158</c:v>
                </c:pt>
                <c:pt idx="6">
                  <c:v>3866264.1889689886</c:v>
                </c:pt>
                <c:pt idx="7">
                  <c:v>3758932.8680241434</c:v>
                </c:pt>
                <c:pt idx="8">
                  <c:v>3652138.2036840227</c:v>
                </c:pt>
                <c:pt idx="9">
                  <c:v>3545877.5126656024</c:v>
                </c:pt>
                <c:pt idx="10">
                  <c:v>3440148.1251022741</c:v>
                </c:pt>
                <c:pt idx="11">
                  <c:v>3334947.3844767627</c:v>
                </c:pt>
                <c:pt idx="12">
                  <c:v>3230272.647554379</c:v>
                </c:pt>
                <c:pt idx="13">
                  <c:v>3126121.2843166068</c:v>
                </c:pt>
                <c:pt idx="14">
                  <c:v>3022490.677895024</c:v>
                </c:pt>
                <c:pt idx="15">
                  <c:v>2919378.2245055488</c:v>
                </c:pt>
                <c:pt idx="16">
                  <c:v>2816781.3333830209</c:v>
                </c:pt>
                <c:pt idx="17">
                  <c:v>2714697.426716106</c:v>
                </c:pt>
                <c:pt idx="18">
                  <c:v>2613123.9395825258</c:v>
                </c:pt>
                <c:pt idx="19">
                  <c:v>2512058.3198846132</c:v>
                </c:pt>
                <c:pt idx="20">
                  <c:v>2411498.02828519</c:v>
                </c:pt>
                <c:pt idx="21">
                  <c:v>2311440.5381437638</c:v>
                </c:pt>
                <c:pt idx="22">
                  <c:v>2211883.3354530451</c:v>
                </c:pt>
                <c:pt idx="23">
                  <c:v>2112823.9187757801</c:v>
                </c:pt>
                <c:pt idx="24">
                  <c:v>2014259.7991819012</c:v>
                </c:pt>
                <c:pt idx="25">
                  <c:v>1916188.5001859916</c:v>
                </c:pt>
                <c:pt idx="26">
                  <c:v>1818607.5576850618</c:v>
                </c:pt>
                <c:pt idx="27">
                  <c:v>1721514.5198966367</c:v>
                </c:pt>
                <c:pt idx="28">
                  <c:v>1624906.9472971535</c:v>
                </c:pt>
                <c:pt idx="29">
                  <c:v>1528782.4125606678</c:v>
                </c:pt>
                <c:pt idx="30">
                  <c:v>1433138.5004978646</c:v>
                </c:pt>
                <c:pt idx="31">
                  <c:v>1337972.8079953752</c:v>
                </c:pt>
                <c:pt idx="32">
                  <c:v>1243282.9439553982</c:v>
                </c:pt>
                <c:pt idx="33">
                  <c:v>1149066.5292356212</c:v>
                </c:pt>
                <c:pt idx="34">
                  <c:v>1055321.1965894431</c:v>
                </c:pt>
                <c:pt idx="35">
                  <c:v>962044.59060649597</c:v>
                </c:pt>
                <c:pt idx="36">
                  <c:v>869234.3676534635</c:v>
                </c:pt>
                <c:pt idx="37">
                  <c:v>776888.19581519614</c:v>
                </c:pt>
                <c:pt idx="38">
                  <c:v>685003.75483612018</c:v>
                </c:pt>
                <c:pt idx="39">
                  <c:v>593578.7360619395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FF-7B4A-A0F3-8C6132919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6748751"/>
        <c:axId val="1866750383"/>
      </c:barChart>
      <c:catAx>
        <c:axId val="1866748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Age of Alex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750383"/>
        <c:crosses val="autoZero"/>
        <c:auto val="1"/>
        <c:lblAlgn val="ctr"/>
        <c:lblOffset val="100"/>
        <c:noMultiLvlLbl val="0"/>
      </c:catAx>
      <c:valAx>
        <c:axId val="186675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Bank Account Balance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748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Market</a:t>
            </a:r>
            <a:r>
              <a:rPr lang="en-US" sz="1800" b="1" baseline="0"/>
              <a:t> Value of the Investment Property (Scenario 1)</a:t>
            </a:r>
          </a:p>
          <a:p>
            <a:pPr>
              <a:defRPr/>
            </a:pPr>
            <a:r>
              <a:rPr lang="en-US" baseline="0"/>
              <a:t>2020 - 2060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 Scenario 1'!$O$8</c:f>
              <c:strCache>
                <c:ptCount val="1"/>
                <c:pt idx="0">
                  <c:v>Market value at end of year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'Task 1 Scenario 1'!$H$9:$H$49</c:f>
              <c:numCache>
                <c:formatCode>General</c:formatCode>
                <c:ptCount val="4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</c:numCache>
            </c:numRef>
          </c:cat>
          <c:val>
            <c:numRef>
              <c:f>'Task 1 Scenario 1'!$O$9:$O$49</c:f>
              <c:numCache>
                <c:formatCode>"$"#,##0.00</c:formatCode>
                <c:ptCount val="41"/>
                <c:pt idx="0">
                  <c:v>737730.15249999997</c:v>
                </c:pt>
                <c:pt idx="1">
                  <c:v>757280.00154125004</c:v>
                </c:pt>
                <c:pt idx="2">
                  <c:v>777347.92158209311</c:v>
                </c:pt>
                <c:pt idx="3">
                  <c:v>797947.64150401857</c:v>
                </c:pt>
                <c:pt idx="4">
                  <c:v>819093.25400387507</c:v>
                </c:pt>
                <c:pt idx="5">
                  <c:v>840799.22523497778</c:v>
                </c:pt>
                <c:pt idx="6">
                  <c:v>863080.40470370476</c:v>
                </c:pt>
                <c:pt idx="7">
                  <c:v>885952.03542835289</c:v>
                </c:pt>
                <c:pt idx="8">
                  <c:v>909429.76436720416</c:v>
                </c:pt>
                <c:pt idx="9">
                  <c:v>933529.65312293509</c:v>
                </c:pt>
                <c:pt idx="10">
                  <c:v>958268.18893069297</c:v>
                </c:pt>
                <c:pt idx="11">
                  <c:v>983662.29593735631</c:v>
                </c:pt>
                <c:pt idx="12">
                  <c:v>1009729.3467796962</c:v>
                </c:pt>
                <c:pt idx="13">
                  <c:v>1036487.1744693582</c:v>
                </c:pt>
                <c:pt idx="14">
                  <c:v>1063954.0845927962</c:v>
                </c:pt>
                <c:pt idx="15">
                  <c:v>1092148.8678345054</c:v>
                </c:pt>
                <c:pt idx="16">
                  <c:v>1121090.8128321199</c:v>
                </c:pt>
                <c:pt idx="17">
                  <c:v>1150799.7193721712</c:v>
                </c:pt>
                <c:pt idx="18">
                  <c:v>1181295.9119355339</c:v>
                </c:pt>
                <c:pt idx="19">
                  <c:v>1212600.2536018253</c:v>
                </c:pt>
                <c:pt idx="20">
                  <c:v>1244734.1603222736</c:v>
                </c:pt>
                <c:pt idx="21">
                  <c:v>1277719.6155708139</c:v>
                </c:pt>
                <c:pt idx="22">
                  <c:v>1311579.1853834405</c:v>
                </c:pt>
                <c:pt idx="23">
                  <c:v>1346336.0337961016</c:v>
                </c:pt>
                <c:pt idx="24">
                  <c:v>1382013.9386916982</c:v>
                </c:pt>
                <c:pt idx="25">
                  <c:v>1418637.3080670282</c:v>
                </c:pt>
                <c:pt idx="26">
                  <c:v>1456231.1967308044</c:v>
                </c:pt>
                <c:pt idx="27">
                  <c:v>1494821.3234441706</c:v>
                </c:pt>
                <c:pt idx="28">
                  <c:v>1534434.0885154412</c:v>
                </c:pt>
                <c:pt idx="29">
                  <c:v>1575096.5918611002</c:v>
                </c:pt>
                <c:pt idx="30">
                  <c:v>1616836.6515454194</c:v>
                </c:pt>
                <c:pt idx="31">
                  <c:v>1659682.822811373</c:v>
                </c:pt>
                <c:pt idx="32">
                  <c:v>1703664.4176158744</c:v>
                </c:pt>
                <c:pt idx="33">
                  <c:v>1748811.524682695</c:v>
                </c:pt>
                <c:pt idx="34">
                  <c:v>1795155.0300867865</c:v>
                </c:pt>
                <c:pt idx="35">
                  <c:v>1842726.6383840863</c:v>
                </c:pt>
                <c:pt idx="36">
                  <c:v>1891558.8943012645</c:v>
                </c:pt>
                <c:pt idx="37">
                  <c:v>1941685.205000248</c:v>
                </c:pt>
                <c:pt idx="38">
                  <c:v>1993139.8629327547</c:v>
                </c:pt>
                <c:pt idx="39">
                  <c:v>2045958.0693004727</c:v>
                </c:pt>
                <c:pt idx="40">
                  <c:v>2100175.9581369353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E1-C04B-A6B1-578B2B509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2961599"/>
        <c:axId val="1863087567"/>
      </c:barChart>
      <c:catAx>
        <c:axId val="1862961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Age of</a:t>
                </a:r>
                <a:r>
                  <a:rPr lang="en-GB" sz="1400" baseline="0"/>
                  <a:t> Alex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087567"/>
        <c:crosses val="autoZero"/>
        <c:auto val="1"/>
        <c:lblAlgn val="ctr"/>
        <c:lblOffset val="100"/>
        <c:noMultiLvlLbl val="0"/>
      </c:catAx>
      <c:valAx>
        <c:axId val="186308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Market Value</a:t>
                </a:r>
                <a:r>
                  <a:rPr lang="en-GB" sz="1200" baseline="0"/>
                  <a:t> of Property ($)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961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Accumulated</a:t>
            </a:r>
            <a:r>
              <a:rPr lang="en-US" sz="1800" b="1" baseline="0"/>
              <a:t> Savings in Bank Account (Scenario 1)</a:t>
            </a:r>
          </a:p>
          <a:p>
            <a:pPr>
              <a:defRPr/>
            </a:pPr>
            <a:r>
              <a:rPr lang="en-US" baseline="0"/>
              <a:t>2060 - 2080</a:t>
            </a:r>
            <a:endParaRPr lang="en-US"/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 Scenario 1'!$Z$8</c:f>
              <c:strCache>
                <c:ptCount val="1"/>
                <c:pt idx="0">
                  <c:v>Account balance at end of year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'Task 1 Scenario 1'!$S$9:$S$48</c:f>
              <c:numCache>
                <c:formatCode>General</c:formatCode>
                <c:ptCount val="40"/>
                <c:pt idx="0">
                  <c:v>65</c:v>
                </c:pt>
                <c:pt idx="1">
                  <c:v>66</c:v>
                </c:pt>
                <c:pt idx="2">
                  <c:v>66</c:v>
                </c:pt>
                <c:pt idx="3">
                  <c:v>67</c:v>
                </c:pt>
                <c:pt idx="4">
                  <c:v>67</c:v>
                </c:pt>
                <c:pt idx="5">
                  <c:v>68</c:v>
                </c:pt>
                <c:pt idx="6">
                  <c:v>68</c:v>
                </c:pt>
                <c:pt idx="7">
                  <c:v>69</c:v>
                </c:pt>
                <c:pt idx="8">
                  <c:v>69</c:v>
                </c:pt>
                <c:pt idx="9">
                  <c:v>70</c:v>
                </c:pt>
                <c:pt idx="10">
                  <c:v>70</c:v>
                </c:pt>
                <c:pt idx="11">
                  <c:v>71</c:v>
                </c:pt>
                <c:pt idx="12">
                  <c:v>71</c:v>
                </c:pt>
                <c:pt idx="13">
                  <c:v>72</c:v>
                </c:pt>
                <c:pt idx="14">
                  <c:v>72</c:v>
                </c:pt>
                <c:pt idx="15">
                  <c:v>73</c:v>
                </c:pt>
                <c:pt idx="16">
                  <c:v>73</c:v>
                </c:pt>
                <c:pt idx="17">
                  <c:v>74</c:v>
                </c:pt>
                <c:pt idx="18">
                  <c:v>74</c:v>
                </c:pt>
                <c:pt idx="19">
                  <c:v>75</c:v>
                </c:pt>
                <c:pt idx="20">
                  <c:v>75</c:v>
                </c:pt>
                <c:pt idx="21">
                  <c:v>76</c:v>
                </c:pt>
                <c:pt idx="22">
                  <c:v>76</c:v>
                </c:pt>
                <c:pt idx="23">
                  <c:v>77</c:v>
                </c:pt>
                <c:pt idx="24">
                  <c:v>77</c:v>
                </c:pt>
                <c:pt idx="25">
                  <c:v>78</c:v>
                </c:pt>
                <c:pt idx="26">
                  <c:v>78</c:v>
                </c:pt>
                <c:pt idx="27">
                  <c:v>79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</c:numCache>
            </c:numRef>
          </c:cat>
          <c:val>
            <c:numRef>
              <c:f>'Task 1 Scenario 1'!$Z$9:$Z$48</c:f>
              <c:numCache>
                <c:formatCode>"$"#,##0.00</c:formatCode>
                <c:ptCount val="40"/>
                <c:pt idx="0">
                  <c:v>1855671.5591835119</c:v>
                </c:pt>
                <c:pt idx="1">
                  <c:v>1617279.7702039243</c:v>
                </c:pt>
                <c:pt idx="2">
                  <c:v>1384847.7759488262</c:v>
                </c:pt>
                <c:pt idx="3">
                  <c:v>1158226.5815501055</c:v>
                </c:pt>
                <c:pt idx="4">
                  <c:v>937270.91701135295</c:v>
                </c:pt>
                <c:pt idx="5">
                  <c:v>721839.14408606919</c:v>
                </c:pt>
                <c:pt idx="6">
                  <c:v>511793.16548391746</c:v>
                </c:pt>
                <c:pt idx="7">
                  <c:v>306998.33634681953</c:v>
                </c:pt>
                <c:pt idx="8">
                  <c:v>107323.37793814906</c:v>
                </c:pt>
                <c:pt idx="9">
                  <c:v>-87359.706510304648</c:v>
                </c:pt>
                <c:pt idx="10">
                  <c:v>-277175.71384754707</c:v>
                </c:pt>
                <c:pt idx="11">
                  <c:v>-462246.32100135839</c:v>
                </c:pt>
                <c:pt idx="12">
                  <c:v>-642690.16297632444</c:v>
                </c:pt>
                <c:pt idx="13">
                  <c:v>-818622.90890191635</c:v>
                </c:pt>
                <c:pt idx="14">
                  <c:v>-990157.33617936843</c:v>
                </c:pt>
                <c:pt idx="15">
                  <c:v>-1157403.4027748841</c:v>
                </c:pt>
                <c:pt idx="16">
                  <c:v>-1320468.317705512</c:v>
                </c:pt>
                <c:pt idx="17">
                  <c:v>-1479456.6097628744</c:v>
                </c:pt>
                <c:pt idx="18">
                  <c:v>-1634470.1945188027</c:v>
                </c:pt>
                <c:pt idx="19">
                  <c:v>-1785608.4396558325</c:v>
                </c:pt>
                <c:pt idx="20">
                  <c:v>-1932968.2286644366</c:v>
                </c:pt>
                <c:pt idx="21">
                  <c:v>-2076644.0229478257</c:v>
                </c:pt>
                <c:pt idx="22">
                  <c:v>-2216727.9223741298</c:v>
                </c:pt>
                <c:pt idx="23">
                  <c:v>-2353309.7243147767</c:v>
                </c:pt>
                <c:pt idx="24">
                  <c:v>-2486476.9812069074</c:v>
                </c:pt>
                <c:pt idx="25">
                  <c:v>-2616315.0566767352</c:v>
                </c:pt>
                <c:pt idx="26">
                  <c:v>-2742907.1802598168</c:v>
                </c:pt>
                <c:pt idx="27">
                  <c:v>-2866334.5007533212</c:v>
                </c:pt>
                <c:pt idx="28">
                  <c:v>-2986676.1382344882</c:v>
                </c:pt>
                <c:pt idx="29">
                  <c:v>-3104009.2347786259</c:v>
                </c:pt>
                <c:pt idx="30">
                  <c:v>-3218409.0039091599</c:v>
                </c:pt>
                <c:pt idx="31">
                  <c:v>-3329948.7788114306</c:v>
                </c:pt>
                <c:pt idx="32">
                  <c:v>-3438700.0593411447</c:v>
                </c:pt>
                <c:pt idx="33">
                  <c:v>-3544732.5578576159</c:v>
                </c:pt>
                <c:pt idx="34">
                  <c:v>-3648114.2439111755</c:v>
                </c:pt>
                <c:pt idx="35">
                  <c:v>-3748911.3878133963</c:v>
                </c:pt>
                <c:pt idx="36">
                  <c:v>-3847188.6031180616</c:v>
                </c:pt>
                <c:pt idx="37">
                  <c:v>-3943008.88804011</c:v>
                </c:pt>
                <c:pt idx="38">
                  <c:v>-4036433.6658391072</c:v>
                </c:pt>
                <c:pt idx="39">
                  <c:v>-4127522.8241931298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3A-1D46-AD6C-E417228C3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6748751"/>
        <c:axId val="1866750383"/>
      </c:barChart>
      <c:catAx>
        <c:axId val="1866748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Age of Alex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750383"/>
        <c:crosses val="autoZero"/>
        <c:auto val="1"/>
        <c:lblAlgn val="ctr"/>
        <c:lblOffset val="100"/>
        <c:noMultiLvlLbl val="0"/>
      </c:catAx>
      <c:valAx>
        <c:axId val="186675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Bank Account Balance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748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Market</a:t>
            </a:r>
            <a:r>
              <a:rPr lang="en-US" sz="1800" b="1" baseline="0"/>
              <a:t> Value of the Investment Property (Scenario 2)</a:t>
            </a:r>
          </a:p>
          <a:p>
            <a:pPr>
              <a:defRPr/>
            </a:pPr>
            <a:r>
              <a:rPr lang="en-US" baseline="0"/>
              <a:t>2020 - 2060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 Scenario 2'!$O$8</c:f>
              <c:strCache>
                <c:ptCount val="1"/>
                <c:pt idx="0">
                  <c:v>Market value at end of year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'Task 1 Scenario 2'!$H$9:$H$49</c:f>
              <c:numCache>
                <c:formatCode>General</c:formatCode>
                <c:ptCount val="4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</c:numCache>
            </c:numRef>
          </c:cat>
          <c:val>
            <c:numRef>
              <c:f>'Task 1 Scenario 2'!$O$9:$O$49</c:f>
              <c:numCache>
                <c:formatCode>"$"#,##0.00</c:formatCode>
                <c:ptCount val="41"/>
                <c:pt idx="0">
                  <c:v>799896.40500000003</c:v>
                </c:pt>
                <c:pt idx="1">
                  <c:v>890284.69876499998</c:v>
                </c:pt>
                <c:pt idx="2">
                  <c:v>990886.86972544505</c:v>
                </c:pt>
                <c:pt idx="3">
                  <c:v>1102857.0860044204</c:v>
                </c:pt>
                <c:pt idx="4">
                  <c:v>1227479.9367229198</c:v>
                </c:pt>
                <c:pt idx="5">
                  <c:v>1366185.1695726097</c:v>
                </c:pt>
                <c:pt idx="6">
                  <c:v>1520564.0937343147</c:v>
                </c:pt>
                <c:pt idx="7">
                  <c:v>1692387.8363262923</c:v>
                </c:pt>
                <c:pt idx="8">
                  <c:v>1883627.6618311631</c:v>
                </c:pt>
                <c:pt idx="9">
                  <c:v>2096477.5876180846</c:v>
                </c:pt>
                <c:pt idx="10">
                  <c:v>2333379.5550189284</c:v>
                </c:pt>
                <c:pt idx="11">
                  <c:v>2597051.4447360677</c:v>
                </c:pt>
                <c:pt idx="12">
                  <c:v>2890518.2579912432</c:v>
                </c:pt>
                <c:pt idx="13">
                  <c:v>3217146.8211442535</c:v>
                </c:pt>
                <c:pt idx="14">
                  <c:v>3580684.4119335543</c:v>
                </c:pt>
                <c:pt idx="15">
                  <c:v>3985301.750482046</c:v>
                </c:pt>
                <c:pt idx="16">
                  <c:v>4435640.848286517</c:v>
                </c:pt>
                <c:pt idx="17">
                  <c:v>4936868.2641428942</c:v>
                </c:pt>
                <c:pt idx="18">
                  <c:v>5494734.3779910412</c:v>
                </c:pt>
                <c:pt idx="19">
                  <c:v>6115639.3627040293</c:v>
                </c:pt>
                <c:pt idx="20">
                  <c:v>6806706.6106895851</c:v>
                </c:pt>
                <c:pt idx="21">
                  <c:v>7575864.4576975079</c:v>
                </c:pt>
                <c:pt idx="22">
                  <c:v>8431937.1414173264</c:v>
                </c:pt>
                <c:pt idx="23">
                  <c:v>9384746.0383974835</c:v>
                </c:pt>
                <c:pt idx="24">
                  <c:v>10445222.340736398</c:v>
                </c:pt>
                <c:pt idx="25">
                  <c:v>11625532.465239611</c:v>
                </c:pt>
                <c:pt idx="26">
                  <c:v>12939217.633811686</c:v>
                </c:pt>
                <c:pt idx="27">
                  <c:v>14401349.226432407</c:v>
                </c:pt>
                <c:pt idx="28">
                  <c:v>16028701.68901927</c:v>
                </c:pt>
                <c:pt idx="29">
                  <c:v>17839944.979878448</c:v>
                </c:pt>
                <c:pt idx="30">
                  <c:v>19855858.76260471</c:v>
                </c:pt>
                <c:pt idx="31">
                  <c:v>22099570.802779041</c:v>
                </c:pt>
                <c:pt idx="32">
                  <c:v>24596822.303493071</c:v>
                </c:pt>
                <c:pt idx="33">
                  <c:v>27376263.223787788</c:v>
                </c:pt>
                <c:pt idx="34">
                  <c:v>30469780.968075808</c:v>
                </c:pt>
                <c:pt idx="35">
                  <c:v>33912866.217468373</c:v>
                </c:pt>
                <c:pt idx="36">
                  <c:v>37745020.100042298</c:v>
                </c:pt>
                <c:pt idx="37">
                  <c:v>42010207.371347077</c:v>
                </c:pt>
                <c:pt idx="38">
                  <c:v>46757360.804309301</c:v>
                </c:pt>
                <c:pt idx="39">
                  <c:v>52040942.575196251</c:v>
                </c:pt>
                <c:pt idx="40">
                  <c:v>57921569.086193427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F4-2C48-AEBB-787F0508D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2961599"/>
        <c:axId val="1863087567"/>
      </c:barChart>
      <c:catAx>
        <c:axId val="1862961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Age of</a:t>
                </a:r>
                <a:r>
                  <a:rPr lang="en-GB" sz="1400" baseline="0"/>
                  <a:t> Alex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087567"/>
        <c:crosses val="autoZero"/>
        <c:auto val="1"/>
        <c:lblAlgn val="ctr"/>
        <c:lblOffset val="100"/>
        <c:noMultiLvlLbl val="0"/>
      </c:catAx>
      <c:valAx>
        <c:axId val="186308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Market Value</a:t>
                </a:r>
                <a:r>
                  <a:rPr lang="en-GB" sz="1200" baseline="0"/>
                  <a:t> of Property ($)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961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Accumulated</a:t>
            </a:r>
            <a:r>
              <a:rPr lang="en-US" sz="1800" b="1" baseline="0"/>
              <a:t> Savings in Bank Account (Scenario 2</a:t>
            </a:r>
          </a:p>
          <a:p>
            <a:pPr>
              <a:defRPr/>
            </a:pPr>
            <a:r>
              <a:rPr lang="en-US" baseline="0"/>
              <a:t>2060 - 2080</a:t>
            </a:r>
            <a:endParaRPr lang="en-US"/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 Scenario 2'!$Z$8</c:f>
              <c:strCache>
                <c:ptCount val="1"/>
                <c:pt idx="0">
                  <c:v>Account balance at end of year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'Task 1 Scenario 2'!$S$9:$S$48</c:f>
              <c:numCache>
                <c:formatCode>General</c:formatCode>
                <c:ptCount val="40"/>
                <c:pt idx="0">
                  <c:v>65</c:v>
                </c:pt>
                <c:pt idx="1">
                  <c:v>66</c:v>
                </c:pt>
                <c:pt idx="2">
                  <c:v>66</c:v>
                </c:pt>
                <c:pt idx="3">
                  <c:v>67</c:v>
                </c:pt>
                <c:pt idx="4">
                  <c:v>67</c:v>
                </c:pt>
                <c:pt idx="5">
                  <c:v>68</c:v>
                </c:pt>
                <c:pt idx="6">
                  <c:v>68</c:v>
                </c:pt>
                <c:pt idx="7">
                  <c:v>69</c:v>
                </c:pt>
                <c:pt idx="8">
                  <c:v>69</c:v>
                </c:pt>
                <c:pt idx="9">
                  <c:v>70</c:v>
                </c:pt>
                <c:pt idx="10">
                  <c:v>70</c:v>
                </c:pt>
                <c:pt idx="11">
                  <c:v>71</c:v>
                </c:pt>
                <c:pt idx="12">
                  <c:v>71</c:v>
                </c:pt>
                <c:pt idx="13">
                  <c:v>72</c:v>
                </c:pt>
                <c:pt idx="14">
                  <c:v>72</c:v>
                </c:pt>
                <c:pt idx="15">
                  <c:v>73</c:v>
                </c:pt>
                <c:pt idx="16">
                  <c:v>73</c:v>
                </c:pt>
                <c:pt idx="17">
                  <c:v>74</c:v>
                </c:pt>
                <c:pt idx="18">
                  <c:v>74</c:v>
                </c:pt>
                <c:pt idx="19">
                  <c:v>75</c:v>
                </c:pt>
                <c:pt idx="20">
                  <c:v>75</c:v>
                </c:pt>
                <c:pt idx="21">
                  <c:v>76</c:v>
                </c:pt>
                <c:pt idx="22">
                  <c:v>76</c:v>
                </c:pt>
                <c:pt idx="23">
                  <c:v>77</c:v>
                </c:pt>
                <c:pt idx="24">
                  <c:v>77</c:v>
                </c:pt>
                <c:pt idx="25">
                  <c:v>78</c:v>
                </c:pt>
                <c:pt idx="26">
                  <c:v>78</c:v>
                </c:pt>
                <c:pt idx="27">
                  <c:v>79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</c:numCache>
            </c:numRef>
          </c:cat>
          <c:val>
            <c:numRef>
              <c:f>'Task 1 Scenario 2'!$Z$9:$Z$48</c:f>
              <c:numCache>
                <c:formatCode>"$"#,##0.00</c:formatCode>
                <c:ptCount val="40"/>
                <c:pt idx="0">
                  <c:v>58412784.777055368</c:v>
                </c:pt>
                <c:pt idx="1">
                  <c:v>58908912.624825925</c:v>
                </c:pt>
                <c:pt idx="2">
                  <c:v>59410001.751074187</c:v>
                </c:pt>
                <c:pt idx="3">
                  <c:v>59916101.768584929</c:v>
                </c:pt>
                <c:pt idx="4">
                  <c:v>60427262.786270782</c:v>
                </c:pt>
                <c:pt idx="5">
                  <c:v>60943535.414133489</c:v>
                </c:pt>
                <c:pt idx="6">
                  <c:v>61464970.768274821</c:v>
                </c:pt>
                <c:pt idx="7">
                  <c:v>61991620.475957572</c:v>
                </c:pt>
                <c:pt idx="8">
                  <c:v>62523536.680717148</c:v>
                </c:pt>
                <c:pt idx="9">
                  <c:v>63060772.047524318</c:v>
                </c:pt>
                <c:pt idx="10">
                  <c:v>63603379.767999567</c:v>
                </c:pt>
                <c:pt idx="11">
                  <c:v>64151413.565679565</c:v>
                </c:pt>
                <c:pt idx="12">
                  <c:v>64704927.701336361</c:v>
                </c:pt>
                <c:pt idx="13">
                  <c:v>65263976.978349723</c:v>
                </c:pt>
                <c:pt idx="14">
                  <c:v>65828616.748133227</c:v>
                </c:pt>
                <c:pt idx="15">
                  <c:v>66398902.91561456</c:v>
                </c:pt>
                <c:pt idx="16">
                  <c:v>66974891.944770701</c:v>
                </c:pt>
                <c:pt idx="17">
                  <c:v>67556640.864218414</c:v>
                </c:pt>
                <c:pt idx="18">
                  <c:v>68144207.272860587</c:v>
                </c:pt>
                <c:pt idx="19">
                  <c:v>68737649.345589191</c:v>
                </c:pt>
                <c:pt idx="20">
                  <c:v>69337025.839045078</c:v>
                </c:pt>
                <c:pt idx="21">
                  <c:v>69942396.097435534</c:v>
                </c:pt>
                <c:pt idx="22">
                  <c:v>70553820.058409885</c:v>
                </c:pt>
                <c:pt idx="23">
                  <c:v>71171358.258993983</c:v>
                </c:pt>
                <c:pt idx="24">
                  <c:v>71795071.841583923</c:v>
                </c:pt>
                <c:pt idx="25">
                  <c:v>72425022.559999764</c:v>
                </c:pt>
                <c:pt idx="26">
                  <c:v>73061272.785599768</c:v>
                </c:pt>
                <c:pt idx="27">
                  <c:v>73703885.513455763</c:v>
                </c:pt>
                <c:pt idx="28">
                  <c:v>74352924.368590325</c:v>
                </c:pt>
                <c:pt idx="29">
                  <c:v>75008453.612276226</c:v>
                </c:pt>
                <c:pt idx="30">
                  <c:v>75670538.148398995</c:v>
                </c:pt>
                <c:pt idx="31">
                  <c:v>76339243.529882997</c:v>
                </c:pt>
                <c:pt idx="32">
                  <c:v>77014635.965181828</c:v>
                </c:pt>
                <c:pt idx="33">
                  <c:v>77696782.324833646</c:v>
                </c:pt>
                <c:pt idx="34">
                  <c:v>78385750.148081988</c:v>
                </c:pt>
                <c:pt idx="35">
                  <c:v>79081607.649562806</c:v>
                </c:pt>
                <c:pt idx="36">
                  <c:v>79784423.726058438</c:v>
                </c:pt>
                <c:pt idx="37">
                  <c:v>80494267.963319018</c:v>
                </c:pt>
                <c:pt idx="38">
                  <c:v>81211210.642952204</c:v>
                </c:pt>
                <c:pt idx="39">
                  <c:v>81935322.749381721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84-A543-B115-A87E095DC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6748751"/>
        <c:axId val="1866750383"/>
      </c:barChart>
      <c:catAx>
        <c:axId val="1866748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Age of Alex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750383"/>
        <c:crosses val="autoZero"/>
        <c:auto val="1"/>
        <c:lblAlgn val="ctr"/>
        <c:lblOffset val="100"/>
        <c:noMultiLvlLbl val="0"/>
      </c:catAx>
      <c:valAx>
        <c:axId val="186675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Bank Account Balance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748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Market</a:t>
            </a:r>
            <a:r>
              <a:rPr lang="en-US" sz="1800" b="1" baseline="0"/>
              <a:t> Value of the Investment Property (Scenario 3)</a:t>
            </a:r>
          </a:p>
          <a:p>
            <a:pPr>
              <a:defRPr/>
            </a:pPr>
            <a:r>
              <a:rPr lang="en-US" baseline="0"/>
              <a:t>2020 - 2060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 Scenario 3'!$O$8</c:f>
              <c:strCache>
                <c:ptCount val="1"/>
                <c:pt idx="0">
                  <c:v>Market value at end of year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'Task 1 Scenario 3'!$H$9:$H$49</c:f>
              <c:numCache>
                <c:formatCode>General</c:formatCode>
                <c:ptCount val="41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</c:numCache>
            </c:numRef>
          </c:cat>
          <c:val>
            <c:numRef>
              <c:f>'Task 1 Scenario 3'!$O$9:$O$49</c:f>
              <c:numCache>
                <c:formatCode>"$"#,##0.00</c:formatCode>
                <c:ptCount val="41"/>
                <c:pt idx="0">
                  <c:v>728207.57625000004</c:v>
                </c:pt>
                <c:pt idx="1">
                  <c:v>737856.32663531252</c:v>
                </c:pt>
                <c:pt idx="2">
                  <c:v>747632.92296323041</c:v>
                </c:pt>
                <c:pt idx="3">
                  <c:v>757539.05919249321</c:v>
                </c:pt>
                <c:pt idx="4">
                  <c:v>767576.45172679366</c:v>
                </c:pt>
                <c:pt idx="5">
                  <c:v>777746.83971217368</c:v>
                </c:pt>
                <c:pt idx="6">
                  <c:v>788051.98533835995</c:v>
                </c:pt>
                <c:pt idx="7">
                  <c:v>798493.67414409318</c:v>
                </c:pt>
                <c:pt idx="8">
                  <c:v>809073.71532650245</c:v>
                </c:pt>
                <c:pt idx="9">
                  <c:v>819793.94205457857</c:v>
                </c:pt>
                <c:pt idx="10">
                  <c:v>830656.21178680181</c:v>
                </c:pt>
                <c:pt idx="11">
                  <c:v>841662.40659297688</c:v>
                </c:pt>
                <c:pt idx="12">
                  <c:v>852814.43348033377</c:v>
                </c:pt>
                <c:pt idx="13">
                  <c:v>864114.22472394817</c:v>
                </c:pt>
                <c:pt idx="14">
                  <c:v>875563.73820154043</c:v>
                </c:pt>
                <c:pt idx="15">
                  <c:v>887164.95773271087</c:v>
                </c:pt>
                <c:pt idx="16">
                  <c:v>898919.89342266927</c:v>
                </c:pt>
                <c:pt idx="17">
                  <c:v>910830.58201051957</c:v>
                </c:pt>
                <c:pt idx="18">
                  <c:v>922899.08722215903</c:v>
                </c:pt>
                <c:pt idx="19">
                  <c:v>935127.50012785266</c:v>
                </c:pt>
                <c:pt idx="20">
                  <c:v>947517.9395045467</c:v>
                </c:pt>
                <c:pt idx="21">
                  <c:v>960072.55220298201</c:v>
                </c:pt>
                <c:pt idx="22">
                  <c:v>972793.51351967163</c:v>
                </c:pt>
                <c:pt idx="23">
                  <c:v>985683.02757380728</c:v>
                </c:pt>
                <c:pt idx="24">
                  <c:v>998743.32768916024</c:v>
                </c:pt>
                <c:pt idx="25">
                  <c:v>1011976.6767810417</c:v>
                </c:pt>
                <c:pt idx="26">
                  <c:v>1025385.3677483905</c:v>
                </c:pt>
                <c:pt idx="27">
                  <c:v>1038971.7238710566</c:v>
                </c:pt>
                <c:pt idx="28">
                  <c:v>1052738.099212348</c:v>
                </c:pt>
                <c:pt idx="29">
                  <c:v>1066686.8790269115</c:v>
                </c:pt>
                <c:pt idx="30">
                  <c:v>1080820.4801740181</c:v>
                </c:pt>
                <c:pt idx="31">
                  <c:v>1095141.351536324</c:v>
                </c:pt>
                <c:pt idx="32">
                  <c:v>1109651.9744441803</c:v>
                </c:pt>
                <c:pt idx="33">
                  <c:v>1124354.8631055655</c:v>
                </c:pt>
                <c:pt idx="34">
                  <c:v>1139252.5650417143</c:v>
                </c:pt>
                <c:pt idx="35">
                  <c:v>1154347.661528517</c:v>
                </c:pt>
                <c:pt idx="36">
                  <c:v>1169642.76804377</c:v>
                </c:pt>
                <c:pt idx="37">
                  <c:v>1185140.5347203501</c:v>
                </c:pt>
                <c:pt idx="38">
                  <c:v>1200843.6468053947</c:v>
                </c:pt>
                <c:pt idx="39">
                  <c:v>1216754.8251255662</c:v>
                </c:pt>
                <c:pt idx="40">
                  <c:v>1232876.82655848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8A-3F4A-A7F9-0EB091659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2961599"/>
        <c:axId val="1863087567"/>
      </c:barChart>
      <c:catAx>
        <c:axId val="1862961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Age of</a:t>
                </a:r>
                <a:r>
                  <a:rPr lang="en-GB" sz="1400" baseline="0"/>
                  <a:t> Alex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087567"/>
        <c:crosses val="autoZero"/>
        <c:auto val="1"/>
        <c:lblAlgn val="ctr"/>
        <c:lblOffset val="100"/>
        <c:noMultiLvlLbl val="0"/>
      </c:catAx>
      <c:valAx>
        <c:axId val="186308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Market Value</a:t>
                </a:r>
                <a:r>
                  <a:rPr lang="en-GB" sz="1200" baseline="0"/>
                  <a:t> of Property ($)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961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Accumulated</a:t>
            </a:r>
            <a:r>
              <a:rPr lang="en-US" sz="1800" b="1" baseline="0"/>
              <a:t> Savings in Bank Account (Scenario 3)</a:t>
            </a:r>
          </a:p>
          <a:p>
            <a:pPr>
              <a:defRPr/>
            </a:pPr>
            <a:r>
              <a:rPr lang="en-US" baseline="0"/>
              <a:t>2060 - 2080</a:t>
            </a:r>
            <a:endParaRPr lang="en-US"/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 Scenario 3'!$Z$8</c:f>
              <c:strCache>
                <c:ptCount val="1"/>
                <c:pt idx="0">
                  <c:v>Account balance at end of year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'Task 1 Scenario 3'!$S$9:$S$48</c:f>
              <c:numCache>
                <c:formatCode>General</c:formatCode>
                <c:ptCount val="40"/>
                <c:pt idx="0">
                  <c:v>65</c:v>
                </c:pt>
                <c:pt idx="1">
                  <c:v>66</c:v>
                </c:pt>
                <c:pt idx="2">
                  <c:v>66</c:v>
                </c:pt>
                <c:pt idx="3">
                  <c:v>67</c:v>
                </c:pt>
                <c:pt idx="4">
                  <c:v>67</c:v>
                </c:pt>
                <c:pt idx="5">
                  <c:v>68</c:v>
                </c:pt>
                <c:pt idx="6">
                  <c:v>68</c:v>
                </c:pt>
                <c:pt idx="7">
                  <c:v>69</c:v>
                </c:pt>
                <c:pt idx="8">
                  <c:v>69</c:v>
                </c:pt>
                <c:pt idx="9">
                  <c:v>70</c:v>
                </c:pt>
                <c:pt idx="10">
                  <c:v>70</c:v>
                </c:pt>
                <c:pt idx="11">
                  <c:v>71</c:v>
                </c:pt>
                <c:pt idx="12">
                  <c:v>71</c:v>
                </c:pt>
                <c:pt idx="13">
                  <c:v>72</c:v>
                </c:pt>
                <c:pt idx="14">
                  <c:v>72</c:v>
                </c:pt>
                <c:pt idx="15">
                  <c:v>73</c:v>
                </c:pt>
                <c:pt idx="16">
                  <c:v>73</c:v>
                </c:pt>
                <c:pt idx="17">
                  <c:v>74</c:v>
                </c:pt>
                <c:pt idx="18">
                  <c:v>74</c:v>
                </c:pt>
                <c:pt idx="19">
                  <c:v>75</c:v>
                </c:pt>
                <c:pt idx="20">
                  <c:v>75</c:v>
                </c:pt>
                <c:pt idx="21">
                  <c:v>76</c:v>
                </c:pt>
                <c:pt idx="22">
                  <c:v>76</c:v>
                </c:pt>
                <c:pt idx="23">
                  <c:v>77</c:v>
                </c:pt>
                <c:pt idx="24">
                  <c:v>77</c:v>
                </c:pt>
                <c:pt idx="25">
                  <c:v>78</c:v>
                </c:pt>
                <c:pt idx="26">
                  <c:v>78</c:v>
                </c:pt>
                <c:pt idx="27">
                  <c:v>79</c:v>
                </c:pt>
                <c:pt idx="28">
                  <c:v>79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84</c:v>
                </c:pt>
                <c:pt idx="34">
                  <c:v>85</c:v>
                </c:pt>
                <c:pt idx="35">
                  <c:v>86</c:v>
                </c:pt>
                <c:pt idx="36">
                  <c:v>87</c:v>
                </c:pt>
                <c:pt idx="37">
                  <c:v>88</c:v>
                </c:pt>
                <c:pt idx="38">
                  <c:v>89</c:v>
                </c:pt>
                <c:pt idx="39">
                  <c:v>90</c:v>
                </c:pt>
              </c:numCache>
            </c:numRef>
          </c:cat>
          <c:val>
            <c:numRef>
              <c:f>'Task 1 Scenario 3'!$Z$9:$Z$48</c:f>
              <c:numCache>
                <c:formatCode>"$"#,##0.00</c:formatCode>
                <c:ptCount val="40"/>
                <c:pt idx="0">
                  <c:v>1129465.866226499</c:v>
                </c:pt>
                <c:pt idx="1">
                  <c:v>1027347.5428986676</c:v>
                </c:pt>
                <c:pt idx="2">
                  <c:v>926505.69861243432</c:v>
                </c:pt>
                <c:pt idx="3">
                  <c:v>826924.37737977901</c:v>
                </c:pt>
                <c:pt idx="4">
                  <c:v>728587.82266253186</c:v>
                </c:pt>
                <c:pt idx="5">
                  <c:v>631480.47487925016</c:v>
                </c:pt>
                <c:pt idx="6">
                  <c:v>535586.96894325956</c:v>
                </c:pt>
                <c:pt idx="7">
                  <c:v>440892.13183146878</c:v>
                </c:pt>
                <c:pt idx="8">
                  <c:v>347380.98018357542</c:v>
                </c:pt>
                <c:pt idx="9">
                  <c:v>255038.7179312807</c:v>
                </c:pt>
                <c:pt idx="10">
                  <c:v>163850.73395713969</c:v>
                </c:pt>
                <c:pt idx="11">
                  <c:v>73802.599782675446</c:v>
                </c:pt>
                <c:pt idx="12">
                  <c:v>-15119.932714608003</c:v>
                </c:pt>
                <c:pt idx="13">
                  <c:v>-102930.93355567539</c:v>
                </c:pt>
                <c:pt idx="14">
                  <c:v>-189644.29688622945</c:v>
                </c:pt>
                <c:pt idx="15">
                  <c:v>-275273.74317515158</c:v>
                </c:pt>
                <c:pt idx="16">
                  <c:v>-359832.82138546219</c:v>
                </c:pt>
                <c:pt idx="17">
                  <c:v>-443334.91111814394</c:v>
                </c:pt>
                <c:pt idx="18">
                  <c:v>-525793.22472916718</c:v>
                </c:pt>
                <c:pt idx="19">
                  <c:v>-607220.80942005257</c:v>
                </c:pt>
                <c:pt idx="20">
                  <c:v>-687630.54930230195</c:v>
                </c:pt>
                <c:pt idx="21">
                  <c:v>-767035.16743602324</c:v>
                </c:pt>
                <c:pt idx="22">
                  <c:v>-845447.22784307296</c:v>
                </c:pt>
                <c:pt idx="23">
                  <c:v>-922879.13749503461</c:v>
                </c:pt>
                <c:pt idx="24">
                  <c:v>-999343.14827634674</c:v>
                </c:pt>
                <c:pt idx="25">
                  <c:v>-1074851.3589228925</c:v>
                </c:pt>
                <c:pt idx="26">
                  <c:v>-1149415.7169363562</c:v>
                </c:pt>
                <c:pt idx="27">
                  <c:v>-1223048.0204746516</c:v>
                </c:pt>
                <c:pt idx="28">
                  <c:v>-1295759.9202187185</c:v>
                </c:pt>
                <c:pt idx="29">
                  <c:v>-1367562.9212159845</c:v>
                </c:pt>
                <c:pt idx="30">
                  <c:v>-1438468.3847007847</c:v>
                </c:pt>
                <c:pt idx="31">
                  <c:v>-1508487.529892025</c:v>
                </c:pt>
                <c:pt idx="32">
                  <c:v>-1577631.4357683749</c:v>
                </c:pt>
                <c:pt idx="33">
                  <c:v>-1645911.0428212702</c:v>
                </c:pt>
                <c:pt idx="34">
                  <c:v>-1713337.1547860045</c:v>
                </c:pt>
                <c:pt idx="35">
                  <c:v>-1779920.4403511793</c:v>
                </c:pt>
                <c:pt idx="36">
                  <c:v>-1845671.4348467896</c:v>
                </c:pt>
                <c:pt idx="37">
                  <c:v>-1910600.5419112048</c:v>
                </c:pt>
                <c:pt idx="38">
                  <c:v>-1974718.0351373148</c:v>
                </c:pt>
                <c:pt idx="39">
                  <c:v>-2038034.0596980983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96-954C-8135-A449BF364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6748751"/>
        <c:axId val="1866750383"/>
      </c:barChart>
      <c:catAx>
        <c:axId val="1866748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Age of Alex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750383"/>
        <c:crosses val="autoZero"/>
        <c:auto val="1"/>
        <c:lblAlgn val="ctr"/>
        <c:lblOffset val="100"/>
        <c:noMultiLvlLbl val="0"/>
      </c:catAx>
      <c:valAx>
        <c:axId val="186675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Bank Account Balance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748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  <a:p>
            <a:pPr>
              <a:defRPr/>
            </a:pPr>
            <a:r>
              <a:rPr lang="en-GB" sz="1600"/>
              <a:t>Mutual Fund Balance (Scenario</a:t>
            </a:r>
            <a:r>
              <a:rPr lang="en-GB" sz="1600" baseline="0"/>
              <a:t> 1)</a:t>
            </a:r>
            <a:endParaRPr lang="en-GB" sz="16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'Task 2 Scenario 1'!$G$1037:$G$1058</c:f>
              <c:strCache>
                <c:ptCount val="22"/>
                <c:pt idx="0">
                  <c:v>4000000</c:v>
                </c:pt>
                <c:pt idx="1">
                  <c:v>3000000</c:v>
                </c:pt>
                <c:pt idx="2">
                  <c:v>5000000</c:v>
                </c:pt>
                <c:pt idx="3">
                  <c:v>2000000</c:v>
                </c:pt>
                <c:pt idx="4">
                  <c:v>6000000</c:v>
                </c:pt>
                <c:pt idx="5">
                  <c:v>1000000</c:v>
                </c:pt>
                <c:pt idx="6">
                  <c:v>7000000</c:v>
                </c:pt>
                <c:pt idx="7">
                  <c:v>0</c:v>
                </c:pt>
                <c:pt idx="8">
                  <c:v>-1000000</c:v>
                </c:pt>
                <c:pt idx="9">
                  <c:v>8000000</c:v>
                </c:pt>
                <c:pt idx="10">
                  <c:v>9000000</c:v>
                </c:pt>
                <c:pt idx="11">
                  <c:v>-2000000</c:v>
                </c:pt>
                <c:pt idx="12">
                  <c:v>-10000000</c:v>
                </c:pt>
                <c:pt idx="13">
                  <c:v>-9000000</c:v>
                </c:pt>
                <c:pt idx="14">
                  <c:v>-8000000</c:v>
                </c:pt>
                <c:pt idx="15">
                  <c:v>-7000000</c:v>
                </c:pt>
                <c:pt idx="16">
                  <c:v>-6000000</c:v>
                </c:pt>
                <c:pt idx="17">
                  <c:v>-5000000</c:v>
                </c:pt>
                <c:pt idx="18">
                  <c:v>-4000000</c:v>
                </c:pt>
                <c:pt idx="19">
                  <c:v>-3000000</c:v>
                </c:pt>
                <c:pt idx="20">
                  <c:v>10000000</c:v>
                </c:pt>
                <c:pt idx="21">
                  <c:v>More</c:v>
                </c:pt>
              </c:strCache>
            </c:strRef>
          </c:cat>
          <c:val>
            <c:numRef>
              <c:f>'Task 2 Scenario 1'!$H$1037:$H$1058</c:f>
              <c:numCache>
                <c:formatCode>General</c:formatCode>
                <c:ptCount val="22"/>
                <c:pt idx="0">
                  <c:v>210</c:v>
                </c:pt>
                <c:pt idx="1">
                  <c:v>197</c:v>
                </c:pt>
                <c:pt idx="2">
                  <c:v>167</c:v>
                </c:pt>
                <c:pt idx="3">
                  <c:v>159</c:v>
                </c:pt>
                <c:pt idx="4">
                  <c:v>100</c:v>
                </c:pt>
                <c:pt idx="5">
                  <c:v>61</c:v>
                </c:pt>
                <c:pt idx="6">
                  <c:v>50</c:v>
                </c:pt>
                <c:pt idx="7">
                  <c:v>26</c:v>
                </c:pt>
                <c:pt idx="8">
                  <c:v>12</c:v>
                </c:pt>
                <c:pt idx="9">
                  <c:v>10</c:v>
                </c:pt>
                <c:pt idx="10">
                  <c:v>7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9D-4743-BE4A-721603731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8156191"/>
        <c:axId val="1874787087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'Task 2 Scenario 1'!$G$1037:$G$1058</c:f>
              <c:strCache>
                <c:ptCount val="22"/>
                <c:pt idx="0">
                  <c:v>4000000</c:v>
                </c:pt>
                <c:pt idx="1">
                  <c:v>3000000</c:v>
                </c:pt>
                <c:pt idx="2">
                  <c:v>5000000</c:v>
                </c:pt>
                <c:pt idx="3">
                  <c:v>2000000</c:v>
                </c:pt>
                <c:pt idx="4">
                  <c:v>6000000</c:v>
                </c:pt>
                <c:pt idx="5">
                  <c:v>1000000</c:v>
                </c:pt>
                <c:pt idx="6">
                  <c:v>7000000</c:v>
                </c:pt>
                <c:pt idx="7">
                  <c:v>0</c:v>
                </c:pt>
                <c:pt idx="8">
                  <c:v>-1000000</c:v>
                </c:pt>
                <c:pt idx="9">
                  <c:v>8000000</c:v>
                </c:pt>
                <c:pt idx="10">
                  <c:v>9000000</c:v>
                </c:pt>
                <c:pt idx="11">
                  <c:v>-2000000</c:v>
                </c:pt>
                <c:pt idx="12">
                  <c:v>-10000000</c:v>
                </c:pt>
                <c:pt idx="13">
                  <c:v>-9000000</c:v>
                </c:pt>
                <c:pt idx="14">
                  <c:v>-8000000</c:v>
                </c:pt>
                <c:pt idx="15">
                  <c:v>-7000000</c:v>
                </c:pt>
                <c:pt idx="16">
                  <c:v>-6000000</c:v>
                </c:pt>
                <c:pt idx="17">
                  <c:v>-5000000</c:v>
                </c:pt>
                <c:pt idx="18">
                  <c:v>-4000000</c:v>
                </c:pt>
                <c:pt idx="19">
                  <c:v>-3000000</c:v>
                </c:pt>
                <c:pt idx="20">
                  <c:v>10000000</c:v>
                </c:pt>
                <c:pt idx="21">
                  <c:v>More</c:v>
                </c:pt>
              </c:strCache>
            </c:strRef>
          </c:cat>
          <c:val>
            <c:numRef>
              <c:f>'Task 2 Scenario 1'!$I$1037:$I$1058</c:f>
              <c:numCache>
                <c:formatCode>0.00%</c:formatCode>
                <c:ptCount val="22"/>
                <c:pt idx="0">
                  <c:v>0.21</c:v>
                </c:pt>
                <c:pt idx="1">
                  <c:v>0.40699999999999997</c:v>
                </c:pt>
                <c:pt idx="2">
                  <c:v>0.57399999999999995</c:v>
                </c:pt>
                <c:pt idx="3">
                  <c:v>0.73299999999999998</c:v>
                </c:pt>
                <c:pt idx="4">
                  <c:v>0.83299999999999996</c:v>
                </c:pt>
                <c:pt idx="5">
                  <c:v>0.89400000000000002</c:v>
                </c:pt>
                <c:pt idx="6">
                  <c:v>0.94399999999999995</c:v>
                </c:pt>
                <c:pt idx="7">
                  <c:v>0.97</c:v>
                </c:pt>
                <c:pt idx="8">
                  <c:v>0.98199999999999998</c:v>
                </c:pt>
                <c:pt idx="9">
                  <c:v>0.99199999999999999</c:v>
                </c:pt>
                <c:pt idx="10">
                  <c:v>0.999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9D-4743-BE4A-721603731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8731455"/>
        <c:axId val="1878228591"/>
      </c:lineChart>
      <c:catAx>
        <c:axId val="18781561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74787087"/>
        <c:crosses val="autoZero"/>
        <c:auto val="1"/>
        <c:lblAlgn val="ctr"/>
        <c:lblOffset val="100"/>
        <c:noMultiLvlLbl val="0"/>
      </c:catAx>
      <c:valAx>
        <c:axId val="18747870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78156191"/>
        <c:crosses val="autoZero"/>
        <c:crossBetween val="between"/>
      </c:valAx>
      <c:valAx>
        <c:axId val="1878228591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868731455"/>
        <c:crosses val="max"/>
        <c:crossBetween val="between"/>
      </c:valAx>
      <c:catAx>
        <c:axId val="18687314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8228591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  <a:p>
            <a:pPr>
              <a:defRPr/>
            </a:pPr>
            <a:r>
              <a:rPr lang="en-GB" sz="1600"/>
              <a:t>Mutual Fund Balance (Scenario 2)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'Task 2 Scenario 2'!$G$1037:$G$1058</c:f>
              <c:strCache>
                <c:ptCount val="22"/>
                <c:pt idx="0">
                  <c:v>4000000</c:v>
                </c:pt>
                <c:pt idx="1">
                  <c:v>3000000</c:v>
                </c:pt>
                <c:pt idx="2">
                  <c:v>5000000</c:v>
                </c:pt>
                <c:pt idx="3">
                  <c:v>6000000</c:v>
                </c:pt>
                <c:pt idx="4">
                  <c:v>2000000</c:v>
                </c:pt>
                <c:pt idx="5">
                  <c:v>7000000</c:v>
                </c:pt>
                <c:pt idx="6">
                  <c:v>1000000</c:v>
                </c:pt>
                <c:pt idx="7">
                  <c:v>0</c:v>
                </c:pt>
                <c:pt idx="8">
                  <c:v>8000000</c:v>
                </c:pt>
                <c:pt idx="9">
                  <c:v>9000000</c:v>
                </c:pt>
                <c:pt idx="10">
                  <c:v>-1000000</c:v>
                </c:pt>
                <c:pt idx="11">
                  <c:v>-2000000</c:v>
                </c:pt>
                <c:pt idx="12">
                  <c:v>More</c:v>
                </c:pt>
                <c:pt idx="13">
                  <c:v>10000000</c:v>
                </c:pt>
                <c:pt idx="14">
                  <c:v>-3000000</c:v>
                </c:pt>
                <c:pt idx="15">
                  <c:v>-10000000</c:v>
                </c:pt>
                <c:pt idx="16">
                  <c:v>-9000000</c:v>
                </c:pt>
                <c:pt idx="17">
                  <c:v>-8000000</c:v>
                </c:pt>
                <c:pt idx="18">
                  <c:v>-7000000</c:v>
                </c:pt>
                <c:pt idx="19">
                  <c:v>-6000000</c:v>
                </c:pt>
                <c:pt idx="20">
                  <c:v>-5000000</c:v>
                </c:pt>
                <c:pt idx="21">
                  <c:v>-4000000</c:v>
                </c:pt>
              </c:strCache>
            </c:strRef>
          </c:cat>
          <c:val>
            <c:numRef>
              <c:f>'Task 2 Scenario 2'!$H$1037:$H$1058</c:f>
              <c:numCache>
                <c:formatCode>General</c:formatCode>
                <c:ptCount val="22"/>
                <c:pt idx="0">
                  <c:v>186</c:v>
                </c:pt>
                <c:pt idx="1">
                  <c:v>184</c:v>
                </c:pt>
                <c:pt idx="2">
                  <c:v>167</c:v>
                </c:pt>
                <c:pt idx="3">
                  <c:v>130</c:v>
                </c:pt>
                <c:pt idx="4">
                  <c:v>109</c:v>
                </c:pt>
                <c:pt idx="5">
                  <c:v>70</c:v>
                </c:pt>
                <c:pt idx="6">
                  <c:v>62</c:v>
                </c:pt>
                <c:pt idx="7">
                  <c:v>36</c:v>
                </c:pt>
                <c:pt idx="8">
                  <c:v>28</c:v>
                </c:pt>
                <c:pt idx="9">
                  <c:v>10</c:v>
                </c:pt>
                <c:pt idx="10">
                  <c:v>7</c:v>
                </c:pt>
                <c:pt idx="11">
                  <c:v>5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4A-2C47-8BD2-44C98D102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1970063"/>
        <c:axId val="1873407199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'Task 2 Scenario 2'!$G$1037:$G$1058</c:f>
              <c:strCache>
                <c:ptCount val="22"/>
                <c:pt idx="0">
                  <c:v>4000000</c:v>
                </c:pt>
                <c:pt idx="1">
                  <c:v>3000000</c:v>
                </c:pt>
                <c:pt idx="2">
                  <c:v>5000000</c:v>
                </c:pt>
                <c:pt idx="3">
                  <c:v>6000000</c:v>
                </c:pt>
                <c:pt idx="4">
                  <c:v>2000000</c:v>
                </c:pt>
                <c:pt idx="5">
                  <c:v>7000000</c:v>
                </c:pt>
                <c:pt idx="6">
                  <c:v>1000000</c:v>
                </c:pt>
                <c:pt idx="7">
                  <c:v>0</c:v>
                </c:pt>
                <c:pt idx="8">
                  <c:v>8000000</c:v>
                </c:pt>
                <c:pt idx="9">
                  <c:v>9000000</c:v>
                </c:pt>
                <c:pt idx="10">
                  <c:v>-1000000</c:v>
                </c:pt>
                <c:pt idx="11">
                  <c:v>-2000000</c:v>
                </c:pt>
                <c:pt idx="12">
                  <c:v>More</c:v>
                </c:pt>
                <c:pt idx="13">
                  <c:v>10000000</c:v>
                </c:pt>
                <c:pt idx="14">
                  <c:v>-3000000</c:v>
                </c:pt>
                <c:pt idx="15">
                  <c:v>-10000000</c:v>
                </c:pt>
                <c:pt idx="16">
                  <c:v>-9000000</c:v>
                </c:pt>
                <c:pt idx="17">
                  <c:v>-8000000</c:v>
                </c:pt>
                <c:pt idx="18">
                  <c:v>-7000000</c:v>
                </c:pt>
                <c:pt idx="19">
                  <c:v>-6000000</c:v>
                </c:pt>
                <c:pt idx="20">
                  <c:v>-5000000</c:v>
                </c:pt>
                <c:pt idx="21">
                  <c:v>-4000000</c:v>
                </c:pt>
              </c:strCache>
            </c:strRef>
          </c:cat>
          <c:val>
            <c:numRef>
              <c:f>'Task 2 Scenario 2'!$I$1037:$I$1058</c:f>
              <c:numCache>
                <c:formatCode>0.00%</c:formatCode>
                <c:ptCount val="22"/>
                <c:pt idx="0">
                  <c:v>0.186</c:v>
                </c:pt>
                <c:pt idx="1">
                  <c:v>0.37</c:v>
                </c:pt>
                <c:pt idx="2">
                  <c:v>0.53700000000000003</c:v>
                </c:pt>
                <c:pt idx="3">
                  <c:v>0.66700000000000004</c:v>
                </c:pt>
                <c:pt idx="4">
                  <c:v>0.77600000000000002</c:v>
                </c:pt>
                <c:pt idx="5">
                  <c:v>0.84599999999999997</c:v>
                </c:pt>
                <c:pt idx="6">
                  <c:v>0.90800000000000003</c:v>
                </c:pt>
                <c:pt idx="7">
                  <c:v>0.94399999999999995</c:v>
                </c:pt>
                <c:pt idx="8">
                  <c:v>0.97199999999999998</c:v>
                </c:pt>
                <c:pt idx="9">
                  <c:v>0.98199999999999998</c:v>
                </c:pt>
                <c:pt idx="10">
                  <c:v>0.98899999999999999</c:v>
                </c:pt>
                <c:pt idx="11">
                  <c:v>0.99399999999999999</c:v>
                </c:pt>
                <c:pt idx="12">
                  <c:v>0.997</c:v>
                </c:pt>
                <c:pt idx="13">
                  <c:v>0.999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4A-2C47-8BD2-44C98D102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7268271"/>
        <c:axId val="1877674303"/>
      </c:lineChart>
      <c:catAx>
        <c:axId val="18719700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73407199"/>
        <c:crosses val="autoZero"/>
        <c:auto val="1"/>
        <c:lblAlgn val="ctr"/>
        <c:lblOffset val="100"/>
        <c:noMultiLvlLbl val="0"/>
      </c:catAx>
      <c:valAx>
        <c:axId val="18734071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71970063"/>
        <c:crosses val="autoZero"/>
        <c:crossBetween val="between"/>
      </c:valAx>
      <c:valAx>
        <c:axId val="187767430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877268271"/>
        <c:crosses val="max"/>
        <c:crossBetween val="between"/>
      </c:valAx>
      <c:catAx>
        <c:axId val="18772682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7674303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  <a:p>
            <a:pPr>
              <a:defRPr/>
            </a:pPr>
            <a:r>
              <a:rPr lang="en-GB" sz="1600"/>
              <a:t>Mutual Fund Balance (Scenario 3)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'Task 2 Scenario 3'!$G$1037:$G$1058</c:f>
              <c:strCache>
                <c:ptCount val="22"/>
                <c:pt idx="0">
                  <c:v>5000000</c:v>
                </c:pt>
                <c:pt idx="1">
                  <c:v>6000000</c:v>
                </c:pt>
                <c:pt idx="2">
                  <c:v>4000000</c:v>
                </c:pt>
                <c:pt idx="3">
                  <c:v>3000000</c:v>
                </c:pt>
                <c:pt idx="4">
                  <c:v>7000000</c:v>
                </c:pt>
                <c:pt idx="5">
                  <c:v>8000000</c:v>
                </c:pt>
                <c:pt idx="6">
                  <c:v>2000000</c:v>
                </c:pt>
                <c:pt idx="7">
                  <c:v>1000000</c:v>
                </c:pt>
                <c:pt idx="8">
                  <c:v>9000000</c:v>
                </c:pt>
                <c:pt idx="9">
                  <c:v>0</c:v>
                </c:pt>
                <c:pt idx="10">
                  <c:v>10000000</c:v>
                </c:pt>
                <c:pt idx="11">
                  <c:v>More</c:v>
                </c:pt>
                <c:pt idx="12">
                  <c:v>-1000000</c:v>
                </c:pt>
                <c:pt idx="13">
                  <c:v>-3000000</c:v>
                </c:pt>
                <c:pt idx="14">
                  <c:v>-2000000</c:v>
                </c:pt>
                <c:pt idx="15">
                  <c:v>-10000000</c:v>
                </c:pt>
                <c:pt idx="16">
                  <c:v>-9000000</c:v>
                </c:pt>
                <c:pt idx="17">
                  <c:v>-8000000</c:v>
                </c:pt>
                <c:pt idx="18">
                  <c:v>-7000000</c:v>
                </c:pt>
                <c:pt idx="19">
                  <c:v>-6000000</c:v>
                </c:pt>
                <c:pt idx="20">
                  <c:v>-5000000</c:v>
                </c:pt>
                <c:pt idx="21">
                  <c:v>-4000000</c:v>
                </c:pt>
              </c:strCache>
            </c:strRef>
          </c:cat>
          <c:val>
            <c:numRef>
              <c:f>'Task 2 Scenario 3'!$H$1037:$H$1058</c:f>
              <c:numCache>
                <c:formatCode>General</c:formatCode>
                <c:ptCount val="22"/>
                <c:pt idx="0">
                  <c:v>192</c:v>
                </c:pt>
                <c:pt idx="1">
                  <c:v>139</c:v>
                </c:pt>
                <c:pt idx="2">
                  <c:v>137</c:v>
                </c:pt>
                <c:pt idx="3">
                  <c:v>108</c:v>
                </c:pt>
                <c:pt idx="4">
                  <c:v>100</c:v>
                </c:pt>
                <c:pt idx="5">
                  <c:v>77</c:v>
                </c:pt>
                <c:pt idx="6">
                  <c:v>74</c:v>
                </c:pt>
                <c:pt idx="7">
                  <c:v>50</c:v>
                </c:pt>
                <c:pt idx="8">
                  <c:v>38</c:v>
                </c:pt>
                <c:pt idx="9">
                  <c:v>29</c:v>
                </c:pt>
                <c:pt idx="10">
                  <c:v>22</c:v>
                </c:pt>
                <c:pt idx="11">
                  <c:v>16</c:v>
                </c:pt>
                <c:pt idx="12">
                  <c:v>14</c:v>
                </c:pt>
                <c:pt idx="13">
                  <c:v>2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1A-9843-A748-3B099C291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8780399"/>
        <c:axId val="1878782031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'Task 2 Scenario 3'!$G$1037:$G$1058</c:f>
              <c:strCache>
                <c:ptCount val="22"/>
                <c:pt idx="0">
                  <c:v>5000000</c:v>
                </c:pt>
                <c:pt idx="1">
                  <c:v>6000000</c:v>
                </c:pt>
                <c:pt idx="2">
                  <c:v>4000000</c:v>
                </c:pt>
                <c:pt idx="3">
                  <c:v>3000000</c:v>
                </c:pt>
                <c:pt idx="4">
                  <c:v>7000000</c:v>
                </c:pt>
                <c:pt idx="5">
                  <c:v>8000000</c:v>
                </c:pt>
                <c:pt idx="6">
                  <c:v>2000000</c:v>
                </c:pt>
                <c:pt idx="7">
                  <c:v>1000000</c:v>
                </c:pt>
                <c:pt idx="8">
                  <c:v>9000000</c:v>
                </c:pt>
                <c:pt idx="9">
                  <c:v>0</c:v>
                </c:pt>
                <c:pt idx="10">
                  <c:v>10000000</c:v>
                </c:pt>
                <c:pt idx="11">
                  <c:v>More</c:v>
                </c:pt>
                <c:pt idx="12">
                  <c:v>-1000000</c:v>
                </c:pt>
                <c:pt idx="13">
                  <c:v>-3000000</c:v>
                </c:pt>
                <c:pt idx="14">
                  <c:v>-2000000</c:v>
                </c:pt>
                <c:pt idx="15">
                  <c:v>-10000000</c:v>
                </c:pt>
                <c:pt idx="16">
                  <c:v>-9000000</c:v>
                </c:pt>
                <c:pt idx="17">
                  <c:v>-8000000</c:v>
                </c:pt>
                <c:pt idx="18">
                  <c:v>-7000000</c:v>
                </c:pt>
                <c:pt idx="19">
                  <c:v>-6000000</c:v>
                </c:pt>
                <c:pt idx="20">
                  <c:v>-5000000</c:v>
                </c:pt>
                <c:pt idx="21">
                  <c:v>-4000000</c:v>
                </c:pt>
              </c:strCache>
            </c:strRef>
          </c:cat>
          <c:val>
            <c:numRef>
              <c:f>'Task 2 Scenario 3'!$I$1037:$I$1058</c:f>
              <c:numCache>
                <c:formatCode>0.00%</c:formatCode>
                <c:ptCount val="22"/>
                <c:pt idx="0">
                  <c:v>0.192</c:v>
                </c:pt>
                <c:pt idx="1">
                  <c:v>0.33100000000000002</c:v>
                </c:pt>
                <c:pt idx="2">
                  <c:v>0.46800000000000003</c:v>
                </c:pt>
                <c:pt idx="3">
                  <c:v>0.57599999999999996</c:v>
                </c:pt>
                <c:pt idx="4">
                  <c:v>0.67600000000000005</c:v>
                </c:pt>
                <c:pt idx="5">
                  <c:v>0.753</c:v>
                </c:pt>
                <c:pt idx="6">
                  <c:v>0.82699999999999996</c:v>
                </c:pt>
                <c:pt idx="7">
                  <c:v>0.877</c:v>
                </c:pt>
                <c:pt idx="8">
                  <c:v>0.91500000000000004</c:v>
                </c:pt>
                <c:pt idx="9">
                  <c:v>0.94399999999999995</c:v>
                </c:pt>
                <c:pt idx="10">
                  <c:v>0.96599999999999997</c:v>
                </c:pt>
                <c:pt idx="11">
                  <c:v>0.98199999999999998</c:v>
                </c:pt>
                <c:pt idx="12">
                  <c:v>0.996</c:v>
                </c:pt>
                <c:pt idx="13">
                  <c:v>0.998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1A-9843-A748-3B099C291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820927"/>
        <c:axId val="1878865791"/>
      </c:lineChart>
      <c:catAx>
        <c:axId val="18787803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78782031"/>
        <c:crosses val="autoZero"/>
        <c:auto val="1"/>
        <c:lblAlgn val="ctr"/>
        <c:lblOffset val="100"/>
        <c:noMultiLvlLbl val="0"/>
      </c:catAx>
      <c:valAx>
        <c:axId val="18787820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78780399"/>
        <c:crosses val="autoZero"/>
        <c:crossBetween val="between"/>
      </c:valAx>
      <c:valAx>
        <c:axId val="1878865791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878820927"/>
        <c:crosses val="max"/>
        <c:crossBetween val="between"/>
      </c:valAx>
      <c:catAx>
        <c:axId val="1878820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8865791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86591</xdr:colOff>
      <xdr:row>65</xdr:row>
      <xdr:rowOff>73503</xdr:rowOff>
    </xdr:from>
    <xdr:to>
      <xdr:col>14</xdr:col>
      <xdr:colOff>1214622</xdr:colOff>
      <xdr:row>89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2794A3-1DC6-D949-9D70-3069FBF6E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475108</xdr:colOff>
      <xdr:row>66</xdr:row>
      <xdr:rowOff>4362</xdr:rowOff>
    </xdr:from>
    <xdr:to>
      <xdr:col>28</xdr:col>
      <xdr:colOff>372918</xdr:colOff>
      <xdr:row>90</xdr:row>
      <xdr:rowOff>75273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EEA53C-65C6-F741-B8E1-246C86199A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173182</xdr:colOff>
      <xdr:row>51</xdr:row>
      <xdr:rowOff>30208</xdr:rowOff>
    </xdr:from>
    <xdr:to>
      <xdr:col>15</xdr:col>
      <xdr:colOff>16781</xdr:colOff>
      <xdr:row>75</xdr:row>
      <xdr:rowOff>115455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6B4459-8B0E-B84B-815B-39E2CE72CA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576131</xdr:colOff>
      <xdr:row>51</xdr:row>
      <xdr:rowOff>47658</xdr:rowOff>
    </xdr:from>
    <xdr:to>
      <xdr:col>28</xdr:col>
      <xdr:colOff>473941</xdr:colOff>
      <xdr:row>75</xdr:row>
      <xdr:rowOff>118569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CB8CA2-BB37-C94E-8890-F954CA8D08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173182</xdr:colOff>
      <xdr:row>51</xdr:row>
      <xdr:rowOff>30208</xdr:rowOff>
    </xdr:from>
    <xdr:to>
      <xdr:col>15</xdr:col>
      <xdr:colOff>16781</xdr:colOff>
      <xdr:row>75</xdr:row>
      <xdr:rowOff>115455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CEC239-3D67-CA4A-9BA0-3D48E3AFD0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576131</xdr:colOff>
      <xdr:row>51</xdr:row>
      <xdr:rowOff>47658</xdr:rowOff>
    </xdr:from>
    <xdr:to>
      <xdr:col>28</xdr:col>
      <xdr:colOff>473941</xdr:colOff>
      <xdr:row>75</xdr:row>
      <xdr:rowOff>118569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A8DB6F-96AC-6746-A2E5-355F5A014A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173182</xdr:colOff>
      <xdr:row>51</xdr:row>
      <xdr:rowOff>30208</xdr:rowOff>
    </xdr:from>
    <xdr:to>
      <xdr:col>15</xdr:col>
      <xdr:colOff>16781</xdr:colOff>
      <xdr:row>75</xdr:row>
      <xdr:rowOff>115455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36743E-90F5-D045-93CF-F393F6F43C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576131</xdr:colOff>
      <xdr:row>51</xdr:row>
      <xdr:rowOff>47658</xdr:rowOff>
    </xdr:from>
    <xdr:to>
      <xdr:col>28</xdr:col>
      <xdr:colOff>473941</xdr:colOff>
      <xdr:row>75</xdr:row>
      <xdr:rowOff>118569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85B75A-BEF7-AA41-9CD2-723C28AF2A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605365</xdr:colOff>
      <xdr:row>1034</xdr:row>
      <xdr:rowOff>165098</xdr:rowOff>
    </xdr:from>
    <xdr:to>
      <xdr:col>19</xdr:col>
      <xdr:colOff>507999</xdr:colOff>
      <xdr:row>1058</xdr:row>
      <xdr:rowOff>169333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3BF198F-AA2F-8745-AA35-633C8C24C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740833</xdr:colOff>
      <xdr:row>1034</xdr:row>
      <xdr:rowOff>207433</xdr:rowOff>
    </xdr:from>
    <xdr:to>
      <xdr:col>20</xdr:col>
      <xdr:colOff>643467</xdr:colOff>
      <xdr:row>1058</xdr:row>
      <xdr:rowOff>33867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200CDC-CAF1-C041-B5F3-99213C147E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546101</xdr:colOff>
      <xdr:row>1034</xdr:row>
      <xdr:rowOff>80432</xdr:rowOff>
    </xdr:from>
    <xdr:to>
      <xdr:col>18</xdr:col>
      <xdr:colOff>135466</xdr:colOff>
      <xdr:row>1054</xdr:row>
      <xdr:rowOff>118534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B45A7D-E47E-2B47-A70F-E04E2243C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FD7F-7D47-B04A-8448-DF74D42D8DB7}">
  <dimension ref="B2:Z60"/>
  <sheetViews>
    <sheetView tabSelected="1" topLeftCell="D5" zoomScale="84" zoomScaleNormal="50" workbookViewId="0">
      <selection activeCell="G50" sqref="G50"/>
    </sheetView>
  </sheetViews>
  <sheetFormatPr baseColWidth="10" defaultRowHeight="16" x14ac:dyDescent="0.2"/>
  <cols>
    <col min="1" max="1" width="10.83203125" style="1"/>
    <col min="2" max="2" width="36.5" style="1" customWidth="1"/>
    <col min="3" max="3" width="14" style="3" bestFit="1" customWidth="1"/>
    <col min="4" max="4" width="10.83203125" style="1"/>
    <col min="5" max="5" width="10.83203125" style="1" customWidth="1"/>
    <col min="6" max="6" width="3.83203125" style="1" customWidth="1"/>
    <col min="7" max="7" width="7.33203125" style="1" customWidth="1"/>
    <col min="8" max="8" width="6.6640625" style="1" customWidth="1"/>
    <col min="9" max="9" width="14.6640625" style="7" customWidth="1"/>
    <col min="10" max="10" width="16.1640625" style="7" customWidth="1"/>
    <col min="11" max="11" width="14.33203125" style="7" customWidth="1"/>
    <col min="12" max="12" width="13" style="7" customWidth="1"/>
    <col min="13" max="13" width="12.5" style="7" customWidth="1"/>
    <col min="14" max="14" width="12.83203125" style="7" customWidth="1"/>
    <col min="15" max="15" width="16.83203125" style="7" customWidth="1"/>
    <col min="16" max="16" width="10.83203125" style="1"/>
    <col min="17" max="17" width="4.33203125" style="7" customWidth="1"/>
    <col min="18" max="18" width="5.6640625" style="7" customWidth="1"/>
    <col min="19" max="19" width="7.6640625" style="7" customWidth="1"/>
    <col min="20" max="20" width="14.6640625" style="7" customWidth="1"/>
    <col min="21" max="21" width="11.1640625" style="7" customWidth="1"/>
    <col min="22" max="23" width="11.33203125" style="7" customWidth="1"/>
    <col min="24" max="24" width="11.83203125" style="7" customWidth="1"/>
    <col min="25" max="25" width="15.33203125" style="7" customWidth="1"/>
    <col min="26" max="26" width="14.83203125" style="7" customWidth="1"/>
    <col min="27" max="16384" width="10.83203125" style="1"/>
  </cols>
  <sheetData>
    <row r="2" spans="2:26" x14ac:dyDescent="0.2">
      <c r="L2" s="34"/>
    </row>
    <row r="3" spans="2:26" x14ac:dyDescent="0.2">
      <c r="L3" s="34"/>
    </row>
    <row r="5" spans="2:26" x14ac:dyDescent="0.2">
      <c r="B5" s="91" t="s">
        <v>8</v>
      </c>
      <c r="C5" s="92"/>
      <c r="F5" s="91" t="s">
        <v>46</v>
      </c>
      <c r="G5" s="93"/>
      <c r="H5" s="93"/>
      <c r="I5" s="93"/>
      <c r="J5" s="93"/>
      <c r="K5" s="93"/>
      <c r="L5" s="93"/>
      <c r="M5" s="93"/>
      <c r="N5" s="93"/>
      <c r="O5" s="92"/>
      <c r="Q5" s="91" t="s">
        <v>47</v>
      </c>
      <c r="R5" s="93"/>
      <c r="S5" s="93"/>
      <c r="T5" s="93"/>
      <c r="U5" s="93"/>
      <c r="V5" s="93"/>
      <c r="W5" s="93"/>
      <c r="X5" s="93"/>
      <c r="Y5" s="93"/>
      <c r="Z5" s="92"/>
    </row>
    <row r="6" spans="2:26" ht="16" customHeight="1" x14ac:dyDescent="0.2">
      <c r="B6" s="8"/>
      <c r="C6" s="8"/>
    </row>
    <row r="7" spans="2:26" ht="16" customHeight="1" x14ac:dyDescent="0.2">
      <c r="B7" s="8"/>
      <c r="C7" s="8"/>
      <c r="J7" s="91" t="s">
        <v>14</v>
      </c>
      <c r="K7" s="92"/>
      <c r="M7" s="28" t="s">
        <v>15</v>
      </c>
      <c r="U7" s="28" t="s">
        <v>14</v>
      </c>
      <c r="V7" s="42"/>
      <c r="W7" s="91" t="s">
        <v>15</v>
      </c>
      <c r="X7" s="92"/>
    </row>
    <row r="8" spans="2:26" ht="34" customHeight="1" x14ac:dyDescent="0.2">
      <c r="B8" s="7"/>
      <c r="C8" s="7"/>
      <c r="F8" s="22" t="s">
        <v>17</v>
      </c>
      <c r="G8" s="23" t="s">
        <v>3</v>
      </c>
      <c r="H8" s="24" t="s">
        <v>13</v>
      </c>
      <c r="I8" s="25" t="s">
        <v>16</v>
      </c>
      <c r="J8" s="26" t="s">
        <v>1</v>
      </c>
      <c r="K8" s="25" t="s">
        <v>4</v>
      </c>
      <c r="L8" s="27" t="s">
        <v>11</v>
      </c>
      <c r="M8" s="22" t="s">
        <v>2</v>
      </c>
      <c r="N8" s="27" t="s">
        <v>12</v>
      </c>
      <c r="O8" s="27" t="s">
        <v>7</v>
      </c>
      <c r="Q8" s="22" t="s">
        <v>17</v>
      </c>
      <c r="R8" s="23" t="s">
        <v>3</v>
      </c>
      <c r="S8" s="24" t="s">
        <v>13</v>
      </c>
      <c r="T8" s="26" t="s">
        <v>18</v>
      </c>
      <c r="U8" s="39" t="s">
        <v>21</v>
      </c>
      <c r="V8" s="26" t="s">
        <v>11</v>
      </c>
      <c r="W8" s="35" t="s">
        <v>6</v>
      </c>
      <c r="X8" s="36" t="s">
        <v>2</v>
      </c>
      <c r="Y8" s="26" t="s">
        <v>12</v>
      </c>
      <c r="Z8" s="37" t="s">
        <v>20</v>
      </c>
    </row>
    <row r="9" spans="2:26" x14ac:dyDescent="0.2">
      <c r="B9" s="1" t="s">
        <v>53</v>
      </c>
      <c r="C9" s="4">
        <v>718685</v>
      </c>
      <c r="F9" s="18">
        <v>0</v>
      </c>
      <c r="G9" s="43">
        <v>2020</v>
      </c>
      <c r="H9" s="43">
        <v>25</v>
      </c>
      <c r="I9" s="44">
        <f>$C$9</f>
        <v>718685</v>
      </c>
      <c r="J9" s="45">
        <f>($C$10*I9)*$C$11</f>
        <v>1796.7125000000001</v>
      </c>
      <c r="K9" s="44">
        <f>$C$13*I9</f>
        <v>45995.840000000004</v>
      </c>
      <c r="L9" s="46">
        <f>J9+K9</f>
        <v>47792.552500000005</v>
      </c>
      <c r="M9" s="47">
        <f t="shared" ref="M9:M49" si="0">$C$15*I9</f>
        <v>14373.7</v>
      </c>
      <c r="N9" s="46">
        <f>M9</f>
        <v>14373.7</v>
      </c>
      <c r="O9" s="48">
        <f t="shared" ref="O9:O49" si="1">I9+L9-M9</f>
        <v>752103.85250000004</v>
      </c>
      <c r="Q9" s="19">
        <v>0</v>
      </c>
      <c r="R9" s="43">
        <v>2060</v>
      </c>
      <c r="S9" s="43">
        <v>65</v>
      </c>
      <c r="T9" s="67">
        <f>O49</f>
        <v>4632838.0650410801</v>
      </c>
      <c r="U9" s="46">
        <f>$C$14*T9</f>
        <v>69492.570975616196</v>
      </c>
      <c r="V9" s="67">
        <f>U9</f>
        <v>69492.570975616196</v>
      </c>
      <c r="W9" s="47">
        <f>$C$19</f>
        <v>88000</v>
      </c>
      <c r="X9" s="44">
        <f>$C$15*T9</f>
        <v>92656.761300821599</v>
      </c>
      <c r="Y9" s="68">
        <f>W9+X9</f>
        <v>180656.76130082161</v>
      </c>
      <c r="Z9" s="69">
        <f>T9+V9-Y9</f>
        <v>4521673.8747158749</v>
      </c>
    </row>
    <row r="10" spans="2:26" x14ac:dyDescent="0.2">
      <c r="B10" s="1" t="s">
        <v>0</v>
      </c>
      <c r="C10" s="5">
        <v>0.05</v>
      </c>
      <c r="F10" s="11">
        <f>F9+1</f>
        <v>1</v>
      </c>
      <c r="G10" s="8">
        <f>G9+1</f>
        <v>2021</v>
      </c>
      <c r="H10" s="8">
        <f>H9+1</f>
        <v>26</v>
      </c>
      <c r="I10" s="29">
        <f>O9</f>
        <v>752103.85250000004</v>
      </c>
      <c r="J10" s="15">
        <f>($C$10*I10)*$C$11</f>
        <v>1880.2596312500002</v>
      </c>
      <c r="K10" s="29">
        <f>$C$13*I10</f>
        <v>48134.646560000001</v>
      </c>
      <c r="L10" s="16">
        <f>J10+K10</f>
        <v>50014.906191250004</v>
      </c>
      <c r="M10" s="30">
        <f t="shared" si="0"/>
        <v>15042.077050000002</v>
      </c>
      <c r="N10" s="16">
        <f t="shared" ref="N10:N49" si="2">M10</f>
        <v>15042.077050000002</v>
      </c>
      <c r="O10" s="49">
        <f t="shared" si="1"/>
        <v>787076.68164125003</v>
      </c>
      <c r="Q10" s="9">
        <f>Q9+1</f>
        <v>1</v>
      </c>
      <c r="R10" s="8">
        <f t="shared" ref="R10:S24" si="3">R9+1</f>
        <v>2061</v>
      </c>
      <c r="S10" s="8">
        <f t="shared" si="3"/>
        <v>66</v>
      </c>
      <c r="T10" s="38">
        <f>Z9</f>
        <v>4521673.8747158749</v>
      </c>
      <c r="U10" s="16">
        <f t="shared" ref="U10:U48" si="4">$C$14*T10</f>
        <v>67825.108120738121</v>
      </c>
      <c r="V10" s="38">
        <f t="shared" ref="V10:V48" si="5">U10</f>
        <v>67825.108120738121</v>
      </c>
      <c r="W10" s="30">
        <f t="shared" ref="W10:W48" si="6">$C$19</f>
        <v>88000</v>
      </c>
      <c r="X10" s="29">
        <f>$C$15*T10</f>
        <v>90433.4774943175</v>
      </c>
      <c r="Y10" s="17">
        <f>W10+X10</f>
        <v>178433.47749431751</v>
      </c>
      <c r="Z10" s="56">
        <f t="shared" ref="Z10:Z48" si="7">T10+V10-Y10</f>
        <v>4411065.5053422963</v>
      </c>
    </row>
    <row r="11" spans="2:26" x14ac:dyDescent="0.2">
      <c r="B11" s="2" t="s">
        <v>1</v>
      </c>
      <c r="C11" s="5">
        <v>0.05</v>
      </c>
      <c r="F11" s="11">
        <f t="shared" ref="F11:F49" si="8">F10+1</f>
        <v>2</v>
      </c>
      <c r="G11" s="8">
        <f t="shared" ref="G11:G49" si="9">G10+1</f>
        <v>2022</v>
      </c>
      <c r="H11" s="8">
        <f>H10+1</f>
        <v>27</v>
      </c>
      <c r="I11" s="29">
        <f t="shared" ref="I11:I49" si="10">O10</f>
        <v>787076.68164125003</v>
      </c>
      <c r="J11" s="15">
        <f t="shared" ref="J11:J49" si="11">($C$10*I11)*$C$11</f>
        <v>1967.6917041031252</v>
      </c>
      <c r="K11" s="29">
        <f>$C$13*I11</f>
        <v>50372.907625040003</v>
      </c>
      <c r="L11" s="16">
        <f t="shared" ref="L11:L49" si="12">J11+K11</f>
        <v>52340.59932914313</v>
      </c>
      <c r="M11" s="30">
        <f t="shared" si="0"/>
        <v>15741.533632825001</v>
      </c>
      <c r="N11" s="16">
        <f t="shared" si="2"/>
        <v>15741.533632825001</v>
      </c>
      <c r="O11" s="49">
        <f t="shared" si="1"/>
        <v>823675.7473375682</v>
      </c>
      <c r="Q11" s="9">
        <f t="shared" ref="Q11:R48" si="13">Q10+1</f>
        <v>2</v>
      </c>
      <c r="R11" s="8">
        <f>R10+1</f>
        <v>2062</v>
      </c>
      <c r="S11" s="8">
        <v>66</v>
      </c>
      <c r="T11" s="38">
        <f t="shared" ref="T11:T48" si="14">Z10</f>
        <v>4411065.5053422963</v>
      </c>
      <c r="U11" s="16">
        <f>$C$14*T11</f>
        <v>66165.982580134441</v>
      </c>
      <c r="V11" s="38">
        <f t="shared" si="5"/>
        <v>66165.982580134441</v>
      </c>
      <c r="W11" s="30">
        <f t="shared" si="6"/>
        <v>88000</v>
      </c>
      <c r="X11" s="29">
        <f t="shared" ref="X11:X48" si="15">$C$15*T11</f>
        <v>88221.310106845922</v>
      </c>
      <c r="Y11" s="17">
        <f t="shared" ref="Y11:Y48" si="16">W11+X11</f>
        <v>176221.31010684592</v>
      </c>
      <c r="Z11" s="56">
        <f>T11+V11-Y11</f>
        <v>4301010.1778155854</v>
      </c>
    </row>
    <row r="12" spans="2:26" x14ac:dyDescent="0.2">
      <c r="B12" s="2" t="s">
        <v>25</v>
      </c>
      <c r="C12" s="5">
        <v>0.95</v>
      </c>
      <c r="F12" s="11">
        <f t="shared" si="8"/>
        <v>3</v>
      </c>
      <c r="G12" s="8">
        <f t="shared" si="9"/>
        <v>2023</v>
      </c>
      <c r="H12" s="8">
        <f t="shared" ref="H12:H49" si="17">H11+1</f>
        <v>28</v>
      </c>
      <c r="I12" s="29">
        <f t="shared" si="10"/>
        <v>823675.7473375682</v>
      </c>
      <c r="J12" s="15">
        <f t="shared" si="11"/>
        <v>2059.1893683439207</v>
      </c>
      <c r="K12" s="29">
        <f t="shared" ref="K12:K49" si="18">$C$13*I12</f>
        <v>52715.247829604363</v>
      </c>
      <c r="L12" s="16">
        <f t="shared" si="12"/>
        <v>54774.437197948282</v>
      </c>
      <c r="M12" s="30">
        <f t="shared" si="0"/>
        <v>16473.514946751366</v>
      </c>
      <c r="N12" s="16">
        <f t="shared" si="2"/>
        <v>16473.514946751366</v>
      </c>
      <c r="O12" s="49">
        <f t="shared" si="1"/>
        <v>861976.66958876501</v>
      </c>
      <c r="Q12" s="9">
        <f t="shared" si="13"/>
        <v>3</v>
      </c>
      <c r="R12" s="8">
        <f t="shared" si="13"/>
        <v>2063</v>
      </c>
      <c r="S12" s="8">
        <f t="shared" si="3"/>
        <v>67</v>
      </c>
      <c r="T12" s="38">
        <f t="shared" si="14"/>
        <v>4301010.1778155854</v>
      </c>
      <c r="U12" s="16">
        <f t="shared" si="4"/>
        <v>64515.152667233779</v>
      </c>
      <c r="V12" s="38">
        <f t="shared" si="5"/>
        <v>64515.152667233779</v>
      </c>
      <c r="W12" s="30">
        <f t="shared" si="6"/>
        <v>88000</v>
      </c>
      <c r="X12" s="29">
        <f t="shared" si="15"/>
        <v>86020.20355631171</v>
      </c>
      <c r="Y12" s="17">
        <f t="shared" si="16"/>
        <v>174020.20355631172</v>
      </c>
      <c r="Z12" s="56">
        <f t="shared" si="7"/>
        <v>4191505.1269265073</v>
      </c>
    </row>
    <row r="13" spans="2:26" x14ac:dyDescent="0.2">
      <c r="B13" s="1" t="s">
        <v>4</v>
      </c>
      <c r="C13" s="5">
        <v>6.4000000000000001E-2</v>
      </c>
      <c r="F13" s="11">
        <f t="shared" si="8"/>
        <v>4</v>
      </c>
      <c r="G13" s="8">
        <f t="shared" si="9"/>
        <v>2024</v>
      </c>
      <c r="H13" s="8">
        <f t="shared" si="17"/>
        <v>29</v>
      </c>
      <c r="I13" s="29">
        <f t="shared" si="10"/>
        <v>861976.66958876501</v>
      </c>
      <c r="J13" s="15">
        <f t="shared" si="11"/>
        <v>2154.9416739719127</v>
      </c>
      <c r="K13" s="29">
        <f t="shared" si="18"/>
        <v>55166.506853680963</v>
      </c>
      <c r="L13" s="16">
        <f t="shared" si="12"/>
        <v>57321.448527652872</v>
      </c>
      <c r="M13" s="30">
        <f t="shared" si="0"/>
        <v>17239.533391775301</v>
      </c>
      <c r="N13" s="16">
        <f t="shared" si="2"/>
        <v>17239.533391775301</v>
      </c>
      <c r="O13" s="49">
        <f t="shared" si="1"/>
        <v>902058.58472464257</v>
      </c>
      <c r="Q13" s="9">
        <f t="shared" si="13"/>
        <v>4</v>
      </c>
      <c r="R13" s="8">
        <f t="shared" si="13"/>
        <v>2064</v>
      </c>
      <c r="S13" s="8">
        <v>67</v>
      </c>
      <c r="T13" s="38">
        <f t="shared" si="14"/>
        <v>4191505.1269265073</v>
      </c>
      <c r="U13" s="16">
        <f t="shared" si="4"/>
        <v>62872.576903897607</v>
      </c>
      <c r="V13" s="38">
        <f t="shared" si="5"/>
        <v>62872.576903897607</v>
      </c>
      <c r="W13" s="30">
        <f t="shared" si="6"/>
        <v>88000</v>
      </c>
      <c r="X13" s="29">
        <f t="shared" si="15"/>
        <v>83830.102538530147</v>
      </c>
      <c r="Y13" s="17">
        <f t="shared" si="16"/>
        <v>171830.10253853013</v>
      </c>
      <c r="Z13" s="56">
        <f t="shared" si="7"/>
        <v>4082547.6012918749</v>
      </c>
    </row>
    <row r="14" spans="2:26" x14ac:dyDescent="0.2">
      <c r="B14" s="1" t="s">
        <v>5</v>
      </c>
      <c r="C14" s="5">
        <v>1.4999999999999999E-2</v>
      </c>
      <c r="F14" s="11">
        <f t="shared" si="8"/>
        <v>5</v>
      </c>
      <c r="G14" s="8">
        <f t="shared" si="9"/>
        <v>2025</v>
      </c>
      <c r="H14" s="8">
        <f t="shared" si="17"/>
        <v>30</v>
      </c>
      <c r="I14" s="29">
        <f t="shared" si="10"/>
        <v>902058.58472464257</v>
      </c>
      <c r="J14" s="15">
        <f t="shared" si="11"/>
        <v>2255.1464618116065</v>
      </c>
      <c r="K14" s="29">
        <f t="shared" si="18"/>
        <v>57731.749422377128</v>
      </c>
      <c r="L14" s="16">
        <f t="shared" si="12"/>
        <v>59986.895884188736</v>
      </c>
      <c r="M14" s="30">
        <f t="shared" si="0"/>
        <v>18041.171694492852</v>
      </c>
      <c r="N14" s="16">
        <f t="shared" si="2"/>
        <v>18041.171694492852</v>
      </c>
      <c r="O14" s="49">
        <f t="shared" si="1"/>
        <v>944004.30891433847</v>
      </c>
      <c r="Q14" s="9">
        <f t="shared" si="13"/>
        <v>5</v>
      </c>
      <c r="R14" s="8">
        <f t="shared" si="13"/>
        <v>2065</v>
      </c>
      <c r="S14" s="8">
        <f t="shared" si="3"/>
        <v>68</v>
      </c>
      <c r="T14" s="38">
        <f t="shared" si="14"/>
        <v>4082547.6012918749</v>
      </c>
      <c r="U14" s="16">
        <f t="shared" si="4"/>
        <v>61238.214019378123</v>
      </c>
      <c r="V14" s="38">
        <f t="shared" si="5"/>
        <v>61238.214019378123</v>
      </c>
      <c r="W14" s="30">
        <f t="shared" si="6"/>
        <v>88000</v>
      </c>
      <c r="X14" s="29">
        <f t="shared" si="15"/>
        <v>81650.952025837498</v>
      </c>
      <c r="Y14" s="17">
        <f t="shared" si="16"/>
        <v>169650.9520258375</v>
      </c>
      <c r="Z14" s="56">
        <f t="shared" si="7"/>
        <v>3974134.8632854158</v>
      </c>
    </row>
    <row r="15" spans="2:26" x14ac:dyDescent="0.2">
      <c r="B15" s="1" t="s">
        <v>2</v>
      </c>
      <c r="C15" s="5">
        <v>0.02</v>
      </c>
      <c r="F15" s="11">
        <f t="shared" si="8"/>
        <v>6</v>
      </c>
      <c r="G15" s="8">
        <f t="shared" si="9"/>
        <v>2026</v>
      </c>
      <c r="H15" s="8">
        <f t="shared" si="17"/>
        <v>31</v>
      </c>
      <c r="I15" s="29">
        <f t="shared" si="10"/>
        <v>944004.30891433847</v>
      </c>
      <c r="J15" s="15">
        <f t="shared" si="11"/>
        <v>2360.0107722858461</v>
      </c>
      <c r="K15" s="29">
        <f t="shared" si="18"/>
        <v>60416.275770517663</v>
      </c>
      <c r="L15" s="16">
        <f t="shared" si="12"/>
        <v>62776.286542803507</v>
      </c>
      <c r="M15" s="30">
        <f t="shared" si="0"/>
        <v>18880.086178286769</v>
      </c>
      <c r="N15" s="16">
        <f t="shared" si="2"/>
        <v>18880.086178286769</v>
      </c>
      <c r="O15" s="49">
        <f t="shared" si="1"/>
        <v>987900.50927885517</v>
      </c>
      <c r="Q15" s="9">
        <f t="shared" si="13"/>
        <v>6</v>
      </c>
      <c r="R15" s="8">
        <f t="shared" si="13"/>
        <v>2066</v>
      </c>
      <c r="S15" s="8">
        <v>68</v>
      </c>
      <c r="T15" s="38">
        <f t="shared" si="14"/>
        <v>3974134.8632854158</v>
      </c>
      <c r="U15" s="16">
        <f t="shared" si="4"/>
        <v>59612.022949281236</v>
      </c>
      <c r="V15" s="38">
        <f t="shared" si="5"/>
        <v>59612.022949281236</v>
      </c>
      <c r="W15" s="30">
        <f t="shared" si="6"/>
        <v>88000</v>
      </c>
      <c r="X15" s="29">
        <f t="shared" si="15"/>
        <v>79482.697265708324</v>
      </c>
      <c r="Y15" s="17">
        <f t="shared" si="16"/>
        <v>167482.69726570832</v>
      </c>
      <c r="Z15" s="56">
        <f t="shared" si="7"/>
        <v>3866264.1889689886</v>
      </c>
    </row>
    <row r="16" spans="2:26" x14ac:dyDescent="0.2">
      <c r="B16" s="1" t="s">
        <v>26</v>
      </c>
      <c r="C16" s="51">
        <v>90</v>
      </c>
      <c r="F16" s="11">
        <f t="shared" si="8"/>
        <v>7</v>
      </c>
      <c r="G16" s="8">
        <f t="shared" si="9"/>
        <v>2027</v>
      </c>
      <c r="H16" s="8">
        <f t="shared" si="17"/>
        <v>32</v>
      </c>
      <c r="I16" s="29">
        <f t="shared" si="10"/>
        <v>987900.50927885517</v>
      </c>
      <c r="J16" s="15">
        <f t="shared" si="11"/>
        <v>2469.7512731971383</v>
      </c>
      <c r="K16" s="29">
        <f t="shared" si="18"/>
        <v>63225.632593846734</v>
      </c>
      <c r="L16" s="16">
        <f t="shared" si="12"/>
        <v>65695.383867043871</v>
      </c>
      <c r="M16" s="30">
        <f t="shared" si="0"/>
        <v>19758.010185577103</v>
      </c>
      <c r="N16" s="16">
        <f t="shared" si="2"/>
        <v>19758.010185577103</v>
      </c>
      <c r="O16" s="49">
        <f t="shared" si="1"/>
        <v>1033837.882960322</v>
      </c>
      <c r="Q16" s="9">
        <f t="shared" si="13"/>
        <v>7</v>
      </c>
      <c r="R16" s="8">
        <f t="shared" si="13"/>
        <v>2067</v>
      </c>
      <c r="S16" s="8">
        <f t="shared" si="3"/>
        <v>69</v>
      </c>
      <c r="T16" s="38">
        <f t="shared" si="14"/>
        <v>3866264.1889689886</v>
      </c>
      <c r="U16" s="16">
        <f t="shared" si="4"/>
        <v>57993.962834534825</v>
      </c>
      <c r="V16" s="38">
        <f t="shared" si="5"/>
        <v>57993.962834534825</v>
      </c>
      <c r="W16" s="30">
        <f t="shared" si="6"/>
        <v>88000</v>
      </c>
      <c r="X16" s="29">
        <f t="shared" si="15"/>
        <v>77325.283779379781</v>
      </c>
      <c r="Y16" s="17">
        <f t="shared" si="16"/>
        <v>165325.2837793798</v>
      </c>
      <c r="Z16" s="56">
        <f t="shared" si="7"/>
        <v>3758932.8680241434</v>
      </c>
    </row>
    <row r="17" spans="2:26" x14ac:dyDescent="0.2">
      <c r="B17" s="1" t="s">
        <v>54</v>
      </c>
      <c r="C17" s="4">
        <v>80000</v>
      </c>
      <c r="F17" s="11">
        <f t="shared" si="8"/>
        <v>8</v>
      </c>
      <c r="G17" s="8">
        <f t="shared" si="9"/>
        <v>2028</v>
      </c>
      <c r="H17" s="8">
        <f t="shared" si="17"/>
        <v>33</v>
      </c>
      <c r="I17" s="29">
        <f t="shared" si="10"/>
        <v>1033837.882960322</v>
      </c>
      <c r="J17" s="15">
        <f t="shared" si="11"/>
        <v>2584.5947074008054</v>
      </c>
      <c r="K17" s="29">
        <f t="shared" si="18"/>
        <v>66165.624509460613</v>
      </c>
      <c r="L17" s="16">
        <f t="shared" si="12"/>
        <v>68750.219216861413</v>
      </c>
      <c r="M17" s="30">
        <f t="shared" si="0"/>
        <v>20676.75765920644</v>
      </c>
      <c r="N17" s="16">
        <f t="shared" si="2"/>
        <v>20676.75765920644</v>
      </c>
      <c r="O17" s="49">
        <f t="shared" si="1"/>
        <v>1081911.344517977</v>
      </c>
      <c r="Q17" s="9">
        <f t="shared" si="13"/>
        <v>8</v>
      </c>
      <c r="R17" s="8">
        <f t="shared" si="13"/>
        <v>2068</v>
      </c>
      <c r="S17" s="8">
        <v>69</v>
      </c>
      <c r="T17" s="38">
        <f t="shared" si="14"/>
        <v>3758932.8680241434</v>
      </c>
      <c r="U17" s="16">
        <f t="shared" si="4"/>
        <v>56383.993020362148</v>
      </c>
      <c r="V17" s="38">
        <f t="shared" si="5"/>
        <v>56383.993020362148</v>
      </c>
      <c r="W17" s="30">
        <f t="shared" si="6"/>
        <v>88000</v>
      </c>
      <c r="X17" s="29">
        <f t="shared" si="15"/>
        <v>75178.657360482874</v>
      </c>
      <c r="Y17" s="17">
        <f t="shared" si="16"/>
        <v>163178.65736048287</v>
      </c>
      <c r="Z17" s="56">
        <f t="shared" si="7"/>
        <v>3652138.2036840227</v>
      </c>
    </row>
    <row r="18" spans="2:26" x14ac:dyDescent="0.2">
      <c r="B18" s="1" t="s">
        <v>10</v>
      </c>
      <c r="C18" s="6">
        <v>0.1</v>
      </c>
      <c r="F18" s="11">
        <f t="shared" si="8"/>
        <v>9</v>
      </c>
      <c r="G18" s="8">
        <f t="shared" si="9"/>
        <v>2029</v>
      </c>
      <c r="H18" s="8">
        <f t="shared" si="17"/>
        <v>34</v>
      </c>
      <c r="I18" s="29">
        <f t="shared" si="10"/>
        <v>1081911.344517977</v>
      </c>
      <c r="J18" s="15">
        <f t="shared" si="11"/>
        <v>2704.7783612949424</v>
      </c>
      <c r="K18" s="29">
        <f t="shared" si="18"/>
        <v>69242.326049150521</v>
      </c>
      <c r="L18" s="16">
        <f t="shared" si="12"/>
        <v>71947.104410445463</v>
      </c>
      <c r="M18" s="30">
        <f t="shared" si="0"/>
        <v>21638.22689035954</v>
      </c>
      <c r="N18" s="16">
        <f t="shared" si="2"/>
        <v>21638.22689035954</v>
      </c>
      <c r="O18" s="49">
        <f t="shared" si="1"/>
        <v>1132220.222038063</v>
      </c>
      <c r="Q18" s="9">
        <f t="shared" si="13"/>
        <v>9</v>
      </c>
      <c r="R18" s="8">
        <f t="shared" si="13"/>
        <v>2069</v>
      </c>
      <c r="S18" s="8">
        <f t="shared" si="3"/>
        <v>70</v>
      </c>
      <c r="T18" s="38">
        <f t="shared" si="14"/>
        <v>3652138.2036840227</v>
      </c>
      <c r="U18" s="16">
        <f t="shared" si="4"/>
        <v>54782.073055260335</v>
      </c>
      <c r="V18" s="38">
        <f t="shared" si="5"/>
        <v>54782.073055260335</v>
      </c>
      <c r="W18" s="30">
        <f t="shared" si="6"/>
        <v>88000</v>
      </c>
      <c r="X18" s="29">
        <f t="shared" si="15"/>
        <v>73042.764073680461</v>
      </c>
      <c r="Y18" s="17">
        <f t="shared" si="16"/>
        <v>161042.76407368045</v>
      </c>
      <c r="Z18" s="56">
        <f t="shared" si="7"/>
        <v>3545877.5126656024</v>
      </c>
    </row>
    <row r="19" spans="2:26" x14ac:dyDescent="0.2">
      <c r="B19" s="1" t="s">
        <v>19</v>
      </c>
      <c r="C19" s="41">
        <f>C17*(1+C18)</f>
        <v>88000</v>
      </c>
      <c r="F19" s="11">
        <f t="shared" si="8"/>
        <v>10</v>
      </c>
      <c r="G19" s="8">
        <f t="shared" si="9"/>
        <v>2030</v>
      </c>
      <c r="H19" s="8">
        <f t="shared" si="17"/>
        <v>35</v>
      </c>
      <c r="I19" s="29">
        <f t="shared" si="10"/>
        <v>1132220.222038063</v>
      </c>
      <c r="J19" s="15">
        <f t="shared" si="11"/>
        <v>2830.550555095158</v>
      </c>
      <c r="K19" s="29">
        <f t="shared" si="18"/>
        <v>72462.094210436029</v>
      </c>
      <c r="L19" s="16">
        <f t="shared" si="12"/>
        <v>75292.644765531193</v>
      </c>
      <c r="M19" s="30">
        <f t="shared" si="0"/>
        <v>22644.40444076126</v>
      </c>
      <c r="N19" s="16">
        <f t="shared" si="2"/>
        <v>22644.40444076126</v>
      </c>
      <c r="O19" s="49">
        <f t="shared" si="1"/>
        <v>1184868.4623628329</v>
      </c>
      <c r="Q19" s="9">
        <f t="shared" si="13"/>
        <v>10</v>
      </c>
      <c r="R19" s="8">
        <f t="shared" si="13"/>
        <v>2070</v>
      </c>
      <c r="S19" s="8">
        <v>70</v>
      </c>
      <c r="T19" s="38">
        <f t="shared" si="14"/>
        <v>3545877.5126656024</v>
      </c>
      <c r="U19" s="16">
        <f t="shared" si="4"/>
        <v>53188.162689984034</v>
      </c>
      <c r="V19" s="38">
        <f t="shared" si="5"/>
        <v>53188.162689984034</v>
      </c>
      <c r="W19" s="30">
        <f t="shared" si="6"/>
        <v>88000</v>
      </c>
      <c r="X19" s="29">
        <f t="shared" si="15"/>
        <v>70917.550253312045</v>
      </c>
      <c r="Y19" s="17">
        <f t="shared" si="16"/>
        <v>158917.55025331205</v>
      </c>
      <c r="Z19" s="56">
        <f t="shared" si="7"/>
        <v>3440148.1251022741</v>
      </c>
    </row>
    <row r="20" spans="2:26" x14ac:dyDescent="0.2">
      <c r="F20" s="11">
        <f t="shared" si="8"/>
        <v>11</v>
      </c>
      <c r="G20" s="8">
        <f t="shared" si="9"/>
        <v>2031</v>
      </c>
      <c r="H20" s="8">
        <f t="shared" si="17"/>
        <v>36</v>
      </c>
      <c r="I20" s="29">
        <f t="shared" si="10"/>
        <v>1184868.4623628329</v>
      </c>
      <c r="J20" s="15">
        <f t="shared" si="11"/>
        <v>2962.1711559070827</v>
      </c>
      <c r="K20" s="29">
        <f t="shared" si="18"/>
        <v>75831.5815912213</v>
      </c>
      <c r="L20" s="16">
        <f t="shared" si="12"/>
        <v>78793.752747128383</v>
      </c>
      <c r="M20" s="30">
        <f t="shared" si="0"/>
        <v>23697.369247256658</v>
      </c>
      <c r="N20" s="16">
        <f t="shared" si="2"/>
        <v>23697.369247256658</v>
      </c>
      <c r="O20" s="49">
        <f t="shared" si="1"/>
        <v>1239964.8458627048</v>
      </c>
      <c r="Q20" s="9">
        <f t="shared" si="13"/>
        <v>11</v>
      </c>
      <c r="R20" s="8">
        <f t="shared" si="13"/>
        <v>2071</v>
      </c>
      <c r="S20" s="8">
        <f t="shared" si="3"/>
        <v>71</v>
      </c>
      <c r="T20" s="38">
        <f t="shared" si="14"/>
        <v>3440148.1251022741</v>
      </c>
      <c r="U20" s="16">
        <f t="shared" si="4"/>
        <v>51602.221876534109</v>
      </c>
      <c r="V20" s="38">
        <f t="shared" si="5"/>
        <v>51602.221876534109</v>
      </c>
      <c r="W20" s="30">
        <f t="shared" si="6"/>
        <v>88000</v>
      </c>
      <c r="X20" s="29">
        <f t="shared" si="15"/>
        <v>68802.962502045484</v>
      </c>
      <c r="Y20" s="17">
        <f t="shared" si="16"/>
        <v>156802.9625020455</v>
      </c>
      <c r="Z20" s="56">
        <f t="shared" si="7"/>
        <v>3334947.3844767627</v>
      </c>
    </row>
    <row r="21" spans="2:26" x14ac:dyDescent="0.2">
      <c r="B21" s="65" t="s">
        <v>55</v>
      </c>
      <c r="C21" s="64">
        <f>O49</f>
        <v>4632838.0650410801</v>
      </c>
      <c r="F21" s="11">
        <f t="shared" si="8"/>
        <v>12</v>
      </c>
      <c r="G21" s="8">
        <f t="shared" si="9"/>
        <v>2032</v>
      </c>
      <c r="H21" s="8">
        <f t="shared" si="17"/>
        <v>37</v>
      </c>
      <c r="I21" s="29">
        <f t="shared" si="10"/>
        <v>1239964.8458627048</v>
      </c>
      <c r="J21" s="15">
        <f t="shared" si="11"/>
        <v>3099.9121146567622</v>
      </c>
      <c r="K21" s="29">
        <f t="shared" si="18"/>
        <v>79357.750135213108</v>
      </c>
      <c r="L21" s="16">
        <f t="shared" si="12"/>
        <v>82457.662249869871</v>
      </c>
      <c r="M21" s="30">
        <f t="shared" si="0"/>
        <v>24799.296917254098</v>
      </c>
      <c r="N21" s="16">
        <f t="shared" si="2"/>
        <v>24799.296917254098</v>
      </c>
      <c r="O21" s="49">
        <f t="shared" si="1"/>
        <v>1297623.2111953206</v>
      </c>
      <c r="Q21" s="9">
        <f t="shared" si="13"/>
        <v>12</v>
      </c>
      <c r="R21" s="8">
        <f t="shared" si="13"/>
        <v>2072</v>
      </c>
      <c r="S21" s="8">
        <v>71</v>
      </c>
      <c r="T21" s="38">
        <f t="shared" si="14"/>
        <v>3334947.3844767627</v>
      </c>
      <c r="U21" s="16">
        <f t="shared" si="4"/>
        <v>50024.210767151439</v>
      </c>
      <c r="V21" s="38">
        <f t="shared" si="5"/>
        <v>50024.210767151439</v>
      </c>
      <c r="W21" s="30">
        <f t="shared" si="6"/>
        <v>88000</v>
      </c>
      <c r="X21" s="29">
        <f t="shared" si="15"/>
        <v>66698.947689535256</v>
      </c>
      <c r="Y21" s="17">
        <f t="shared" si="16"/>
        <v>154698.94768953527</v>
      </c>
      <c r="Z21" s="56">
        <f t="shared" si="7"/>
        <v>3230272.647554379</v>
      </c>
    </row>
    <row r="22" spans="2:26" x14ac:dyDescent="0.2">
      <c r="F22" s="11">
        <f t="shared" si="8"/>
        <v>13</v>
      </c>
      <c r="G22" s="8">
        <f t="shared" si="9"/>
        <v>2033</v>
      </c>
      <c r="H22" s="8">
        <f t="shared" si="17"/>
        <v>38</v>
      </c>
      <c r="I22" s="29">
        <f t="shared" si="10"/>
        <v>1297623.2111953206</v>
      </c>
      <c r="J22" s="15">
        <f t="shared" si="11"/>
        <v>3244.0580279883015</v>
      </c>
      <c r="K22" s="29">
        <f t="shared" si="18"/>
        <v>83047.885516500522</v>
      </c>
      <c r="L22" s="16">
        <f t="shared" si="12"/>
        <v>86291.943544488822</v>
      </c>
      <c r="M22" s="30">
        <f t="shared" si="0"/>
        <v>25952.464223906412</v>
      </c>
      <c r="N22" s="16">
        <f t="shared" si="2"/>
        <v>25952.464223906412</v>
      </c>
      <c r="O22" s="49">
        <f t="shared" si="1"/>
        <v>1357962.6905159031</v>
      </c>
      <c r="Q22" s="9">
        <f t="shared" si="13"/>
        <v>13</v>
      </c>
      <c r="R22" s="8">
        <f t="shared" si="13"/>
        <v>2073</v>
      </c>
      <c r="S22" s="8">
        <f t="shared" si="3"/>
        <v>72</v>
      </c>
      <c r="T22" s="38">
        <f t="shared" si="14"/>
        <v>3230272.647554379</v>
      </c>
      <c r="U22" s="16">
        <f t="shared" si="4"/>
        <v>48454.089713315683</v>
      </c>
      <c r="V22" s="38">
        <f t="shared" si="5"/>
        <v>48454.089713315683</v>
      </c>
      <c r="W22" s="30">
        <f t="shared" si="6"/>
        <v>88000</v>
      </c>
      <c r="X22" s="29">
        <f t="shared" si="15"/>
        <v>64605.45295108758</v>
      </c>
      <c r="Y22" s="17">
        <f t="shared" si="16"/>
        <v>152605.45295108759</v>
      </c>
      <c r="Z22" s="56">
        <f t="shared" si="7"/>
        <v>3126121.2843166068</v>
      </c>
    </row>
    <row r="23" spans="2:26" x14ac:dyDescent="0.2">
      <c r="F23" s="11">
        <f t="shared" si="8"/>
        <v>14</v>
      </c>
      <c r="G23" s="8">
        <f t="shared" si="9"/>
        <v>2034</v>
      </c>
      <c r="H23" s="8">
        <f t="shared" si="17"/>
        <v>39</v>
      </c>
      <c r="I23" s="29">
        <f t="shared" si="10"/>
        <v>1357962.6905159031</v>
      </c>
      <c r="J23" s="15">
        <f t="shared" si="11"/>
        <v>3394.9067262897584</v>
      </c>
      <c r="K23" s="29">
        <f t="shared" si="18"/>
        <v>86909.612193017791</v>
      </c>
      <c r="L23" s="16">
        <f t="shared" si="12"/>
        <v>90304.518919307549</v>
      </c>
      <c r="M23" s="30">
        <f t="shared" si="0"/>
        <v>27159.253810318063</v>
      </c>
      <c r="N23" s="16">
        <f t="shared" si="2"/>
        <v>27159.253810318063</v>
      </c>
      <c r="O23" s="49">
        <f t="shared" si="1"/>
        <v>1421107.9556248926</v>
      </c>
      <c r="Q23" s="9">
        <f t="shared" si="13"/>
        <v>14</v>
      </c>
      <c r="R23" s="8">
        <f t="shared" si="13"/>
        <v>2074</v>
      </c>
      <c r="S23" s="8">
        <v>72</v>
      </c>
      <c r="T23" s="38">
        <f t="shared" si="14"/>
        <v>3126121.2843166068</v>
      </c>
      <c r="U23" s="16">
        <f t="shared" si="4"/>
        <v>46891.819264749101</v>
      </c>
      <c r="V23" s="38">
        <f t="shared" si="5"/>
        <v>46891.819264749101</v>
      </c>
      <c r="W23" s="30">
        <f t="shared" si="6"/>
        <v>88000</v>
      </c>
      <c r="X23" s="29">
        <f t="shared" si="15"/>
        <v>62522.425686332135</v>
      </c>
      <c r="Y23" s="17">
        <f t="shared" si="16"/>
        <v>150522.42568633214</v>
      </c>
      <c r="Z23" s="56">
        <f t="shared" si="7"/>
        <v>3022490.677895024</v>
      </c>
    </row>
    <row r="24" spans="2:26" x14ac:dyDescent="0.2">
      <c r="F24" s="11">
        <f t="shared" si="8"/>
        <v>15</v>
      </c>
      <c r="G24" s="8">
        <f t="shared" si="9"/>
        <v>2035</v>
      </c>
      <c r="H24" s="8">
        <f t="shared" si="17"/>
        <v>40</v>
      </c>
      <c r="I24" s="29">
        <f t="shared" si="10"/>
        <v>1421107.9556248926</v>
      </c>
      <c r="J24" s="15">
        <f t="shared" si="11"/>
        <v>3552.7698890622323</v>
      </c>
      <c r="K24" s="29">
        <f t="shared" si="18"/>
        <v>90950.909159993127</v>
      </c>
      <c r="L24" s="16">
        <f t="shared" si="12"/>
        <v>94503.679049055354</v>
      </c>
      <c r="M24" s="30">
        <f t="shared" si="0"/>
        <v>28422.159112497851</v>
      </c>
      <c r="N24" s="16">
        <f t="shared" si="2"/>
        <v>28422.159112497851</v>
      </c>
      <c r="O24" s="49">
        <f t="shared" si="1"/>
        <v>1487189.47556145</v>
      </c>
      <c r="Q24" s="9">
        <f t="shared" si="13"/>
        <v>15</v>
      </c>
      <c r="R24" s="8">
        <f t="shared" si="13"/>
        <v>2075</v>
      </c>
      <c r="S24" s="8">
        <f t="shared" si="3"/>
        <v>73</v>
      </c>
      <c r="T24" s="38">
        <f t="shared" si="14"/>
        <v>3022490.677895024</v>
      </c>
      <c r="U24" s="16">
        <f t="shared" si="4"/>
        <v>45337.360168425359</v>
      </c>
      <c r="V24" s="38">
        <f t="shared" si="5"/>
        <v>45337.360168425359</v>
      </c>
      <c r="W24" s="30">
        <f t="shared" si="6"/>
        <v>88000</v>
      </c>
      <c r="X24" s="29">
        <f t="shared" si="15"/>
        <v>60449.813557900481</v>
      </c>
      <c r="Y24" s="17">
        <f t="shared" si="16"/>
        <v>148449.81355790049</v>
      </c>
      <c r="Z24" s="56">
        <f t="shared" si="7"/>
        <v>2919378.2245055488</v>
      </c>
    </row>
    <row r="25" spans="2:26" x14ac:dyDescent="0.2">
      <c r="F25" s="11">
        <f t="shared" si="8"/>
        <v>16</v>
      </c>
      <c r="G25" s="8">
        <f t="shared" si="9"/>
        <v>2036</v>
      </c>
      <c r="H25" s="8">
        <f t="shared" si="17"/>
        <v>41</v>
      </c>
      <c r="I25" s="29">
        <f t="shared" si="10"/>
        <v>1487189.47556145</v>
      </c>
      <c r="J25" s="15">
        <f t="shared" si="11"/>
        <v>3717.9736889036249</v>
      </c>
      <c r="K25" s="29">
        <f t="shared" si="18"/>
        <v>95180.126435932805</v>
      </c>
      <c r="L25" s="16">
        <f t="shared" si="12"/>
        <v>98898.100124836434</v>
      </c>
      <c r="M25" s="30">
        <f t="shared" si="0"/>
        <v>29743.789511228999</v>
      </c>
      <c r="N25" s="16">
        <f t="shared" si="2"/>
        <v>29743.789511228999</v>
      </c>
      <c r="O25" s="49">
        <f t="shared" si="1"/>
        <v>1556343.7861750575</v>
      </c>
      <c r="Q25" s="9">
        <f t="shared" si="13"/>
        <v>16</v>
      </c>
      <c r="R25" s="8">
        <f t="shared" si="13"/>
        <v>2076</v>
      </c>
      <c r="S25" s="8">
        <v>73</v>
      </c>
      <c r="T25" s="38">
        <f t="shared" si="14"/>
        <v>2919378.2245055488</v>
      </c>
      <c r="U25" s="16">
        <f t="shared" si="4"/>
        <v>43790.673367583229</v>
      </c>
      <c r="V25" s="38">
        <f t="shared" si="5"/>
        <v>43790.673367583229</v>
      </c>
      <c r="W25" s="30">
        <f t="shared" si="6"/>
        <v>88000</v>
      </c>
      <c r="X25" s="29">
        <f t="shared" si="15"/>
        <v>58387.564490110977</v>
      </c>
      <c r="Y25" s="17">
        <f t="shared" si="16"/>
        <v>146387.56449011096</v>
      </c>
      <c r="Z25" s="56">
        <f t="shared" si="7"/>
        <v>2816781.3333830209</v>
      </c>
    </row>
    <row r="26" spans="2:26" x14ac:dyDescent="0.2">
      <c r="F26" s="11">
        <f t="shared" si="8"/>
        <v>17</v>
      </c>
      <c r="G26" s="8">
        <f t="shared" si="9"/>
        <v>2037</v>
      </c>
      <c r="H26" s="8">
        <f t="shared" si="17"/>
        <v>42</v>
      </c>
      <c r="I26" s="29">
        <f t="shared" si="10"/>
        <v>1556343.7861750575</v>
      </c>
      <c r="J26" s="15">
        <f t="shared" si="11"/>
        <v>3890.8594654376438</v>
      </c>
      <c r="K26" s="29">
        <f t="shared" si="18"/>
        <v>99606.002315203688</v>
      </c>
      <c r="L26" s="16">
        <f t="shared" si="12"/>
        <v>103496.86178064134</v>
      </c>
      <c r="M26" s="30">
        <f t="shared" si="0"/>
        <v>31126.875723501151</v>
      </c>
      <c r="N26" s="16">
        <f t="shared" si="2"/>
        <v>31126.875723501151</v>
      </c>
      <c r="O26" s="49">
        <f t="shared" si="1"/>
        <v>1628713.7722321977</v>
      </c>
      <c r="Q26" s="9">
        <f t="shared" si="13"/>
        <v>17</v>
      </c>
      <c r="R26" s="8">
        <f t="shared" si="13"/>
        <v>2077</v>
      </c>
      <c r="S26" s="8">
        <f t="shared" ref="S26:S48" si="19">S25+1</f>
        <v>74</v>
      </c>
      <c r="T26" s="38">
        <f t="shared" si="14"/>
        <v>2816781.3333830209</v>
      </c>
      <c r="U26" s="16">
        <f t="shared" si="4"/>
        <v>42251.720000745314</v>
      </c>
      <c r="V26" s="38">
        <f t="shared" si="5"/>
        <v>42251.720000745314</v>
      </c>
      <c r="W26" s="30">
        <f t="shared" si="6"/>
        <v>88000</v>
      </c>
      <c r="X26" s="29">
        <f t="shared" si="15"/>
        <v>56335.626667660421</v>
      </c>
      <c r="Y26" s="17">
        <f t="shared" si="16"/>
        <v>144335.62666766043</v>
      </c>
      <c r="Z26" s="56">
        <f t="shared" si="7"/>
        <v>2714697.426716106</v>
      </c>
    </row>
    <row r="27" spans="2:26" x14ac:dyDescent="0.2">
      <c r="F27" s="11">
        <f t="shared" si="8"/>
        <v>18</v>
      </c>
      <c r="G27" s="8">
        <f t="shared" si="9"/>
        <v>2038</v>
      </c>
      <c r="H27" s="8">
        <f t="shared" si="17"/>
        <v>43</v>
      </c>
      <c r="I27" s="29">
        <f t="shared" si="10"/>
        <v>1628713.7722321977</v>
      </c>
      <c r="J27" s="15">
        <f t="shared" si="11"/>
        <v>4071.7844305804947</v>
      </c>
      <c r="K27" s="29">
        <f t="shared" si="18"/>
        <v>104237.68142286065</v>
      </c>
      <c r="L27" s="16">
        <f t="shared" si="12"/>
        <v>108309.46585344114</v>
      </c>
      <c r="M27" s="30">
        <f t="shared" si="0"/>
        <v>32574.275444643954</v>
      </c>
      <c r="N27" s="16">
        <f t="shared" si="2"/>
        <v>32574.275444643954</v>
      </c>
      <c r="O27" s="49">
        <f t="shared" si="1"/>
        <v>1704448.9626409947</v>
      </c>
      <c r="Q27" s="9">
        <f t="shared" si="13"/>
        <v>18</v>
      </c>
      <c r="R27" s="8">
        <f t="shared" si="13"/>
        <v>2078</v>
      </c>
      <c r="S27" s="8">
        <v>74</v>
      </c>
      <c r="T27" s="38">
        <f t="shared" si="14"/>
        <v>2714697.426716106</v>
      </c>
      <c r="U27" s="16">
        <f t="shared" si="4"/>
        <v>40720.461400741588</v>
      </c>
      <c r="V27" s="38">
        <f t="shared" si="5"/>
        <v>40720.461400741588</v>
      </c>
      <c r="W27" s="30">
        <f t="shared" si="6"/>
        <v>88000</v>
      </c>
      <c r="X27" s="29">
        <f t="shared" si="15"/>
        <v>54293.948534322124</v>
      </c>
      <c r="Y27" s="17">
        <f t="shared" si="16"/>
        <v>142293.94853432212</v>
      </c>
      <c r="Z27" s="56">
        <f t="shared" si="7"/>
        <v>2613123.9395825258</v>
      </c>
    </row>
    <row r="28" spans="2:26" x14ac:dyDescent="0.2">
      <c r="F28" s="11">
        <f t="shared" si="8"/>
        <v>19</v>
      </c>
      <c r="G28" s="8">
        <f t="shared" si="9"/>
        <v>2039</v>
      </c>
      <c r="H28" s="8">
        <f t="shared" si="17"/>
        <v>44</v>
      </c>
      <c r="I28" s="29">
        <f t="shared" si="10"/>
        <v>1704448.9626409947</v>
      </c>
      <c r="J28" s="15">
        <f t="shared" si="11"/>
        <v>4261.122406602487</v>
      </c>
      <c r="K28" s="29">
        <f t="shared" si="18"/>
        <v>109084.73360902366</v>
      </c>
      <c r="L28" s="16">
        <f t="shared" si="12"/>
        <v>113345.85601562615</v>
      </c>
      <c r="M28" s="30">
        <f t="shared" si="0"/>
        <v>34088.979252819896</v>
      </c>
      <c r="N28" s="16">
        <f t="shared" si="2"/>
        <v>34088.979252819896</v>
      </c>
      <c r="O28" s="49">
        <f t="shared" si="1"/>
        <v>1783705.8394038009</v>
      </c>
      <c r="Q28" s="9">
        <f t="shared" si="13"/>
        <v>19</v>
      </c>
      <c r="R28" s="8">
        <f t="shared" si="13"/>
        <v>2079</v>
      </c>
      <c r="S28" s="8">
        <f t="shared" si="19"/>
        <v>75</v>
      </c>
      <c r="T28" s="38">
        <f t="shared" si="14"/>
        <v>2613123.9395825258</v>
      </c>
      <c r="U28" s="16">
        <f t="shared" si="4"/>
        <v>39196.859093737883</v>
      </c>
      <c r="V28" s="38">
        <f t="shared" si="5"/>
        <v>39196.859093737883</v>
      </c>
      <c r="W28" s="30">
        <f t="shared" si="6"/>
        <v>88000</v>
      </c>
      <c r="X28" s="29">
        <f t="shared" si="15"/>
        <v>52262.478791650516</v>
      </c>
      <c r="Y28" s="17">
        <f t="shared" si="16"/>
        <v>140262.4787916505</v>
      </c>
      <c r="Z28" s="56">
        <f t="shared" si="7"/>
        <v>2512058.3198846132</v>
      </c>
    </row>
    <row r="29" spans="2:26" x14ac:dyDescent="0.2">
      <c r="F29" s="11">
        <f t="shared" si="8"/>
        <v>20</v>
      </c>
      <c r="G29" s="8">
        <f t="shared" si="9"/>
        <v>2040</v>
      </c>
      <c r="H29" s="8">
        <f t="shared" si="17"/>
        <v>45</v>
      </c>
      <c r="I29" s="29">
        <f t="shared" si="10"/>
        <v>1783705.8394038009</v>
      </c>
      <c r="J29" s="15">
        <f t="shared" si="11"/>
        <v>4459.2645985095032</v>
      </c>
      <c r="K29" s="29">
        <f t="shared" si="18"/>
        <v>114157.17372184325</v>
      </c>
      <c r="L29" s="16">
        <f t="shared" si="12"/>
        <v>118616.43832035275</v>
      </c>
      <c r="M29" s="30">
        <f t="shared" si="0"/>
        <v>35674.116788076019</v>
      </c>
      <c r="N29" s="16">
        <f t="shared" si="2"/>
        <v>35674.116788076019</v>
      </c>
      <c r="O29" s="49">
        <f t="shared" si="1"/>
        <v>1866648.1609360776</v>
      </c>
      <c r="Q29" s="9">
        <f t="shared" si="13"/>
        <v>20</v>
      </c>
      <c r="R29" s="8">
        <f t="shared" si="13"/>
        <v>2080</v>
      </c>
      <c r="S29" s="8">
        <v>75</v>
      </c>
      <c r="T29" s="38">
        <f t="shared" si="14"/>
        <v>2512058.3198846132</v>
      </c>
      <c r="U29" s="16">
        <f t="shared" si="4"/>
        <v>37680.874798269193</v>
      </c>
      <c r="V29" s="38">
        <f t="shared" si="5"/>
        <v>37680.874798269193</v>
      </c>
      <c r="W29" s="30">
        <f t="shared" si="6"/>
        <v>88000</v>
      </c>
      <c r="X29" s="29">
        <f t="shared" si="15"/>
        <v>50241.166397692265</v>
      </c>
      <c r="Y29" s="17">
        <f t="shared" si="16"/>
        <v>138241.16639769226</v>
      </c>
      <c r="Z29" s="56">
        <f t="shared" si="7"/>
        <v>2411498.02828519</v>
      </c>
    </row>
    <row r="30" spans="2:26" x14ac:dyDescent="0.2">
      <c r="F30" s="11">
        <f t="shared" si="8"/>
        <v>21</v>
      </c>
      <c r="G30" s="8">
        <f t="shared" si="9"/>
        <v>2041</v>
      </c>
      <c r="H30" s="8">
        <f t="shared" si="17"/>
        <v>46</v>
      </c>
      <c r="I30" s="29">
        <f t="shared" si="10"/>
        <v>1866648.1609360776</v>
      </c>
      <c r="J30" s="15">
        <f t="shared" si="11"/>
        <v>4666.6204023401942</v>
      </c>
      <c r="K30" s="29">
        <f t="shared" si="18"/>
        <v>119465.48229990897</v>
      </c>
      <c r="L30" s="16">
        <f t="shared" si="12"/>
        <v>124132.10270224916</v>
      </c>
      <c r="M30" s="30">
        <f t="shared" si="0"/>
        <v>37332.963218721554</v>
      </c>
      <c r="N30" s="16">
        <f t="shared" si="2"/>
        <v>37332.963218721554</v>
      </c>
      <c r="O30" s="49">
        <f t="shared" si="1"/>
        <v>1953447.3004196051</v>
      </c>
      <c r="Q30" s="9">
        <f t="shared" si="13"/>
        <v>21</v>
      </c>
      <c r="R30" s="8">
        <f t="shared" si="13"/>
        <v>2081</v>
      </c>
      <c r="S30" s="8">
        <f t="shared" si="19"/>
        <v>76</v>
      </c>
      <c r="T30" s="38">
        <f t="shared" si="14"/>
        <v>2411498.02828519</v>
      </c>
      <c r="U30" s="16">
        <f t="shared" si="4"/>
        <v>36172.470424277846</v>
      </c>
      <c r="V30" s="38">
        <f t="shared" si="5"/>
        <v>36172.470424277846</v>
      </c>
      <c r="W30" s="30">
        <f t="shared" si="6"/>
        <v>88000</v>
      </c>
      <c r="X30" s="29">
        <f t="shared" si="15"/>
        <v>48229.960565703797</v>
      </c>
      <c r="Y30" s="17">
        <f t="shared" si="16"/>
        <v>136229.9605657038</v>
      </c>
      <c r="Z30" s="56">
        <f t="shared" si="7"/>
        <v>2311440.5381437638</v>
      </c>
    </row>
    <row r="31" spans="2:26" x14ac:dyDescent="0.2">
      <c r="F31" s="11">
        <f t="shared" si="8"/>
        <v>22</v>
      </c>
      <c r="G31" s="8">
        <f t="shared" si="9"/>
        <v>2042</v>
      </c>
      <c r="H31" s="8">
        <f t="shared" si="17"/>
        <v>47</v>
      </c>
      <c r="I31" s="29">
        <f t="shared" si="10"/>
        <v>1953447.3004196051</v>
      </c>
      <c r="J31" s="15">
        <f t="shared" si="11"/>
        <v>4883.6182510490135</v>
      </c>
      <c r="K31" s="29">
        <f t="shared" si="18"/>
        <v>125020.62722685473</v>
      </c>
      <c r="L31" s="16">
        <f t="shared" si="12"/>
        <v>129904.24547790375</v>
      </c>
      <c r="M31" s="30">
        <f t="shared" si="0"/>
        <v>39068.9460083921</v>
      </c>
      <c r="N31" s="16">
        <f t="shared" si="2"/>
        <v>39068.9460083921</v>
      </c>
      <c r="O31" s="49">
        <f t="shared" si="1"/>
        <v>2044282.5998891168</v>
      </c>
      <c r="Q31" s="9">
        <f t="shared" si="13"/>
        <v>22</v>
      </c>
      <c r="R31" s="8">
        <f t="shared" si="13"/>
        <v>2082</v>
      </c>
      <c r="S31" s="8">
        <v>76</v>
      </c>
      <c r="T31" s="38">
        <f t="shared" si="14"/>
        <v>2311440.5381437638</v>
      </c>
      <c r="U31" s="16">
        <f t="shared" si="4"/>
        <v>34671.608072156458</v>
      </c>
      <c r="V31" s="38">
        <f t="shared" si="5"/>
        <v>34671.608072156458</v>
      </c>
      <c r="W31" s="30">
        <f t="shared" si="6"/>
        <v>88000</v>
      </c>
      <c r="X31" s="29">
        <f t="shared" si="15"/>
        <v>46228.810762875277</v>
      </c>
      <c r="Y31" s="17">
        <f t="shared" si="16"/>
        <v>134228.81076287528</v>
      </c>
      <c r="Z31" s="56">
        <f t="shared" si="7"/>
        <v>2211883.3354530451</v>
      </c>
    </row>
    <row r="32" spans="2:26" x14ac:dyDescent="0.2">
      <c r="F32" s="11">
        <f t="shared" si="8"/>
        <v>23</v>
      </c>
      <c r="G32" s="8">
        <f t="shared" si="9"/>
        <v>2043</v>
      </c>
      <c r="H32" s="8">
        <f t="shared" si="17"/>
        <v>48</v>
      </c>
      <c r="I32" s="29">
        <f t="shared" si="10"/>
        <v>2044282.5998891168</v>
      </c>
      <c r="J32" s="15">
        <f t="shared" si="11"/>
        <v>5110.7064997227926</v>
      </c>
      <c r="K32" s="29">
        <f t="shared" si="18"/>
        <v>130834.08639290348</v>
      </c>
      <c r="L32" s="16">
        <f t="shared" si="12"/>
        <v>135944.79289262628</v>
      </c>
      <c r="M32" s="30">
        <f t="shared" si="0"/>
        <v>40885.651997782341</v>
      </c>
      <c r="N32" s="16">
        <f t="shared" si="2"/>
        <v>40885.651997782341</v>
      </c>
      <c r="O32" s="49">
        <f t="shared" si="1"/>
        <v>2139341.740783961</v>
      </c>
      <c r="Q32" s="9">
        <f t="shared" si="13"/>
        <v>23</v>
      </c>
      <c r="R32" s="8">
        <f t="shared" si="13"/>
        <v>2083</v>
      </c>
      <c r="S32" s="8">
        <f t="shared" si="19"/>
        <v>77</v>
      </c>
      <c r="T32" s="38">
        <f t="shared" si="14"/>
        <v>2211883.3354530451</v>
      </c>
      <c r="U32" s="16">
        <f t="shared" si="4"/>
        <v>33178.250031795673</v>
      </c>
      <c r="V32" s="38">
        <f t="shared" si="5"/>
        <v>33178.250031795673</v>
      </c>
      <c r="W32" s="30">
        <f t="shared" si="6"/>
        <v>88000</v>
      </c>
      <c r="X32" s="29">
        <f t="shared" si="15"/>
        <v>44237.666709060904</v>
      </c>
      <c r="Y32" s="17">
        <f t="shared" si="16"/>
        <v>132237.6667090609</v>
      </c>
      <c r="Z32" s="56">
        <f t="shared" si="7"/>
        <v>2112823.9187757801</v>
      </c>
    </row>
    <row r="33" spans="6:26" x14ac:dyDescent="0.2">
      <c r="F33" s="11">
        <f t="shared" si="8"/>
        <v>24</v>
      </c>
      <c r="G33" s="8">
        <f t="shared" si="9"/>
        <v>2044</v>
      </c>
      <c r="H33" s="8">
        <f t="shared" si="17"/>
        <v>49</v>
      </c>
      <c r="I33" s="29">
        <f t="shared" si="10"/>
        <v>2139341.740783961</v>
      </c>
      <c r="J33" s="15">
        <f t="shared" si="11"/>
        <v>5348.3543519599034</v>
      </c>
      <c r="K33" s="29">
        <f t="shared" si="18"/>
        <v>136917.87141017351</v>
      </c>
      <c r="L33" s="16">
        <f t="shared" si="12"/>
        <v>142266.2257621334</v>
      </c>
      <c r="M33" s="30">
        <f t="shared" si="0"/>
        <v>42786.83481567922</v>
      </c>
      <c r="N33" s="16">
        <f t="shared" si="2"/>
        <v>42786.83481567922</v>
      </c>
      <c r="O33" s="49">
        <f t="shared" si="1"/>
        <v>2238821.1317304154</v>
      </c>
      <c r="Q33" s="9">
        <f t="shared" si="13"/>
        <v>24</v>
      </c>
      <c r="R33" s="8">
        <f t="shared" si="13"/>
        <v>2084</v>
      </c>
      <c r="S33" s="8">
        <v>77</v>
      </c>
      <c r="T33" s="38">
        <f t="shared" si="14"/>
        <v>2112823.9187757801</v>
      </c>
      <c r="U33" s="16">
        <f t="shared" si="4"/>
        <v>31692.3587816367</v>
      </c>
      <c r="V33" s="38">
        <f t="shared" si="5"/>
        <v>31692.3587816367</v>
      </c>
      <c r="W33" s="30">
        <f t="shared" si="6"/>
        <v>88000</v>
      </c>
      <c r="X33" s="29">
        <f t="shared" si="15"/>
        <v>42256.478375515602</v>
      </c>
      <c r="Y33" s="17">
        <f t="shared" si="16"/>
        <v>130256.47837551561</v>
      </c>
      <c r="Z33" s="56">
        <f t="shared" si="7"/>
        <v>2014259.7991819012</v>
      </c>
    </row>
    <row r="34" spans="6:26" x14ac:dyDescent="0.2">
      <c r="F34" s="11">
        <f t="shared" si="8"/>
        <v>25</v>
      </c>
      <c r="G34" s="8">
        <f t="shared" si="9"/>
        <v>2045</v>
      </c>
      <c r="H34" s="8">
        <f t="shared" si="17"/>
        <v>50</v>
      </c>
      <c r="I34" s="29">
        <f t="shared" si="10"/>
        <v>2238821.1317304154</v>
      </c>
      <c r="J34" s="15">
        <f t="shared" si="11"/>
        <v>5597.0528293260395</v>
      </c>
      <c r="K34" s="29">
        <f t="shared" si="18"/>
        <v>143284.55243074658</v>
      </c>
      <c r="L34" s="16">
        <f t="shared" si="12"/>
        <v>148881.60526007263</v>
      </c>
      <c r="M34" s="30">
        <f t="shared" si="0"/>
        <v>44776.422634608309</v>
      </c>
      <c r="N34" s="16">
        <f t="shared" si="2"/>
        <v>44776.422634608309</v>
      </c>
      <c r="O34" s="49">
        <f t="shared" si="1"/>
        <v>2342926.31435588</v>
      </c>
      <c r="Q34" s="9">
        <f t="shared" si="13"/>
        <v>25</v>
      </c>
      <c r="R34" s="8">
        <f t="shared" si="13"/>
        <v>2085</v>
      </c>
      <c r="S34" s="8">
        <f t="shared" si="19"/>
        <v>78</v>
      </c>
      <c r="T34" s="38">
        <f t="shared" si="14"/>
        <v>2014259.7991819012</v>
      </c>
      <c r="U34" s="16">
        <f t="shared" si="4"/>
        <v>30213.896987728516</v>
      </c>
      <c r="V34" s="38">
        <f t="shared" si="5"/>
        <v>30213.896987728516</v>
      </c>
      <c r="W34" s="30">
        <f t="shared" si="6"/>
        <v>88000</v>
      </c>
      <c r="X34" s="29">
        <f t="shared" si="15"/>
        <v>40285.195983638027</v>
      </c>
      <c r="Y34" s="17">
        <f t="shared" si="16"/>
        <v>128285.19598363803</v>
      </c>
      <c r="Z34" s="56">
        <f t="shared" si="7"/>
        <v>1916188.5001859916</v>
      </c>
    </row>
    <row r="35" spans="6:26" x14ac:dyDescent="0.2">
      <c r="F35" s="11">
        <f t="shared" si="8"/>
        <v>26</v>
      </c>
      <c r="G35" s="8">
        <f t="shared" si="9"/>
        <v>2046</v>
      </c>
      <c r="H35" s="8">
        <f t="shared" si="17"/>
        <v>51</v>
      </c>
      <c r="I35" s="29">
        <f t="shared" si="10"/>
        <v>2342926.31435588</v>
      </c>
      <c r="J35" s="15">
        <f t="shared" si="11"/>
        <v>5857.3157858897002</v>
      </c>
      <c r="K35" s="29">
        <f t="shared" si="18"/>
        <v>149947.28411877633</v>
      </c>
      <c r="L35" s="16">
        <f t="shared" si="12"/>
        <v>155804.59990466601</v>
      </c>
      <c r="M35" s="30">
        <f t="shared" si="0"/>
        <v>46858.526287117602</v>
      </c>
      <c r="N35" s="16">
        <f t="shared" si="2"/>
        <v>46858.526287117602</v>
      </c>
      <c r="O35" s="49">
        <f t="shared" si="1"/>
        <v>2451872.3879734287</v>
      </c>
      <c r="Q35" s="9">
        <f t="shared" si="13"/>
        <v>26</v>
      </c>
      <c r="R35" s="8">
        <f t="shared" si="13"/>
        <v>2086</v>
      </c>
      <c r="S35" s="8">
        <v>78</v>
      </c>
      <c r="T35" s="38">
        <f t="shared" si="14"/>
        <v>1916188.5001859916</v>
      </c>
      <c r="U35" s="16">
        <f t="shared" si="4"/>
        <v>28742.827502789874</v>
      </c>
      <c r="V35" s="38">
        <f t="shared" si="5"/>
        <v>28742.827502789874</v>
      </c>
      <c r="W35" s="30">
        <f t="shared" si="6"/>
        <v>88000</v>
      </c>
      <c r="X35" s="29">
        <f t="shared" si="15"/>
        <v>38323.77000371983</v>
      </c>
      <c r="Y35" s="17">
        <f t="shared" si="16"/>
        <v>126323.77000371984</v>
      </c>
      <c r="Z35" s="56">
        <f t="shared" si="7"/>
        <v>1818607.5576850618</v>
      </c>
    </row>
    <row r="36" spans="6:26" x14ac:dyDescent="0.2">
      <c r="F36" s="11">
        <f t="shared" si="8"/>
        <v>27</v>
      </c>
      <c r="G36" s="8">
        <f t="shared" si="9"/>
        <v>2047</v>
      </c>
      <c r="H36" s="8">
        <f t="shared" si="17"/>
        <v>52</v>
      </c>
      <c r="I36" s="29">
        <f t="shared" si="10"/>
        <v>2451872.3879734287</v>
      </c>
      <c r="J36" s="15">
        <f t="shared" si="11"/>
        <v>6129.6809699335718</v>
      </c>
      <c r="K36" s="29">
        <f t="shared" si="18"/>
        <v>156919.83283029945</v>
      </c>
      <c r="L36" s="16">
        <f t="shared" si="12"/>
        <v>163049.51380023302</v>
      </c>
      <c r="M36" s="30">
        <f t="shared" si="0"/>
        <v>49037.447759468574</v>
      </c>
      <c r="N36" s="16">
        <f t="shared" si="2"/>
        <v>49037.447759468574</v>
      </c>
      <c r="O36" s="49">
        <f t="shared" si="1"/>
        <v>2565884.4540141933</v>
      </c>
      <c r="Q36" s="9">
        <f t="shared" si="13"/>
        <v>27</v>
      </c>
      <c r="R36" s="8">
        <f t="shared" si="13"/>
        <v>2087</v>
      </c>
      <c r="S36" s="8">
        <f t="shared" si="19"/>
        <v>79</v>
      </c>
      <c r="T36" s="38">
        <f t="shared" si="14"/>
        <v>1818607.5576850618</v>
      </c>
      <c r="U36" s="16">
        <f t="shared" si="4"/>
        <v>27279.113365275927</v>
      </c>
      <c r="V36" s="38">
        <f t="shared" si="5"/>
        <v>27279.113365275927</v>
      </c>
      <c r="W36" s="30">
        <f t="shared" si="6"/>
        <v>88000</v>
      </c>
      <c r="X36" s="29">
        <f t="shared" si="15"/>
        <v>36372.151153701234</v>
      </c>
      <c r="Y36" s="17">
        <f t="shared" si="16"/>
        <v>124372.15115370124</v>
      </c>
      <c r="Z36" s="56">
        <f t="shared" si="7"/>
        <v>1721514.5198966367</v>
      </c>
    </row>
    <row r="37" spans="6:26" x14ac:dyDescent="0.2">
      <c r="F37" s="11">
        <f t="shared" si="8"/>
        <v>28</v>
      </c>
      <c r="G37" s="8">
        <f t="shared" si="9"/>
        <v>2048</v>
      </c>
      <c r="H37" s="8">
        <f t="shared" si="17"/>
        <v>53</v>
      </c>
      <c r="I37" s="29">
        <f t="shared" si="10"/>
        <v>2565884.4540141933</v>
      </c>
      <c r="J37" s="15">
        <f t="shared" si="11"/>
        <v>6414.7111350354835</v>
      </c>
      <c r="K37" s="29">
        <f t="shared" si="18"/>
        <v>164216.60505690836</v>
      </c>
      <c r="L37" s="16">
        <f t="shared" si="12"/>
        <v>170631.31619194386</v>
      </c>
      <c r="M37" s="30">
        <f t="shared" si="0"/>
        <v>51317.689080283868</v>
      </c>
      <c r="N37" s="16">
        <f t="shared" si="2"/>
        <v>51317.689080283868</v>
      </c>
      <c r="O37" s="49">
        <f t="shared" si="1"/>
        <v>2685198.0811258531</v>
      </c>
      <c r="Q37" s="9">
        <f t="shared" si="13"/>
        <v>28</v>
      </c>
      <c r="R37" s="8">
        <f t="shared" si="13"/>
        <v>2088</v>
      </c>
      <c r="S37" s="8">
        <v>79</v>
      </c>
      <c r="T37" s="38">
        <f t="shared" si="14"/>
        <v>1721514.5198966367</v>
      </c>
      <c r="U37" s="16">
        <f t="shared" si="4"/>
        <v>25822.71779844955</v>
      </c>
      <c r="V37" s="38">
        <f t="shared" si="5"/>
        <v>25822.71779844955</v>
      </c>
      <c r="W37" s="30">
        <f t="shared" si="6"/>
        <v>88000</v>
      </c>
      <c r="X37" s="29">
        <f t="shared" si="15"/>
        <v>34430.290397932738</v>
      </c>
      <c r="Y37" s="17">
        <f t="shared" si="16"/>
        <v>122430.29039793274</v>
      </c>
      <c r="Z37" s="56">
        <f t="shared" si="7"/>
        <v>1624906.9472971535</v>
      </c>
    </row>
    <row r="38" spans="6:26" x14ac:dyDescent="0.2">
      <c r="F38" s="11">
        <f t="shared" si="8"/>
        <v>29</v>
      </c>
      <c r="G38" s="8">
        <f t="shared" si="9"/>
        <v>2049</v>
      </c>
      <c r="H38" s="8">
        <f t="shared" si="17"/>
        <v>54</v>
      </c>
      <c r="I38" s="29">
        <f t="shared" si="10"/>
        <v>2685198.0811258531</v>
      </c>
      <c r="J38" s="15">
        <f t="shared" si="11"/>
        <v>6712.9952028146336</v>
      </c>
      <c r="K38" s="29">
        <f t="shared" si="18"/>
        <v>171852.6771920546</v>
      </c>
      <c r="L38" s="16">
        <f t="shared" si="12"/>
        <v>178565.67239486924</v>
      </c>
      <c r="M38" s="30">
        <f t="shared" si="0"/>
        <v>53703.961622517061</v>
      </c>
      <c r="N38" s="16">
        <f t="shared" si="2"/>
        <v>53703.961622517061</v>
      </c>
      <c r="O38" s="49">
        <f t="shared" si="1"/>
        <v>2810059.7918982054</v>
      </c>
      <c r="Q38" s="9">
        <f t="shared" si="13"/>
        <v>29</v>
      </c>
      <c r="R38" s="8">
        <f t="shared" si="13"/>
        <v>2089</v>
      </c>
      <c r="S38" s="8">
        <f t="shared" si="19"/>
        <v>80</v>
      </c>
      <c r="T38" s="38">
        <f t="shared" si="14"/>
        <v>1624906.9472971535</v>
      </c>
      <c r="U38" s="16">
        <f t="shared" si="4"/>
        <v>24373.604209457302</v>
      </c>
      <c r="V38" s="38">
        <f t="shared" si="5"/>
        <v>24373.604209457302</v>
      </c>
      <c r="W38" s="30">
        <f t="shared" si="6"/>
        <v>88000</v>
      </c>
      <c r="X38" s="29">
        <f t="shared" si="15"/>
        <v>32498.138945943072</v>
      </c>
      <c r="Y38" s="17">
        <f t="shared" si="16"/>
        <v>120498.13894594306</v>
      </c>
      <c r="Z38" s="56">
        <f t="shared" si="7"/>
        <v>1528782.4125606678</v>
      </c>
    </row>
    <row r="39" spans="6:26" x14ac:dyDescent="0.2">
      <c r="F39" s="11">
        <f t="shared" si="8"/>
        <v>30</v>
      </c>
      <c r="G39" s="8">
        <f t="shared" si="9"/>
        <v>2050</v>
      </c>
      <c r="H39" s="8">
        <f t="shared" si="17"/>
        <v>55</v>
      </c>
      <c r="I39" s="29">
        <f t="shared" si="10"/>
        <v>2810059.7918982054</v>
      </c>
      <c r="J39" s="15">
        <f t="shared" si="11"/>
        <v>7025.1494797455134</v>
      </c>
      <c r="K39" s="29">
        <f t="shared" si="18"/>
        <v>179843.82668148514</v>
      </c>
      <c r="L39" s="16">
        <f t="shared" si="12"/>
        <v>186868.97616123065</v>
      </c>
      <c r="M39" s="30">
        <f t="shared" si="0"/>
        <v>56201.195837964107</v>
      </c>
      <c r="N39" s="16">
        <f t="shared" si="2"/>
        <v>56201.195837964107</v>
      </c>
      <c r="O39" s="49">
        <f t="shared" si="1"/>
        <v>2940727.5722214719</v>
      </c>
      <c r="Q39" s="9">
        <f t="shared" si="13"/>
        <v>30</v>
      </c>
      <c r="R39" s="8">
        <f t="shared" si="13"/>
        <v>2090</v>
      </c>
      <c r="S39" s="8">
        <f t="shared" si="19"/>
        <v>81</v>
      </c>
      <c r="T39" s="38">
        <f t="shared" si="14"/>
        <v>1528782.4125606678</v>
      </c>
      <c r="U39" s="16">
        <f t="shared" si="4"/>
        <v>22931.736188410017</v>
      </c>
      <c r="V39" s="38">
        <f t="shared" si="5"/>
        <v>22931.736188410017</v>
      </c>
      <c r="W39" s="30">
        <f t="shared" si="6"/>
        <v>88000</v>
      </c>
      <c r="X39" s="29">
        <f t="shared" si="15"/>
        <v>30575.648251213359</v>
      </c>
      <c r="Y39" s="17">
        <f t="shared" si="16"/>
        <v>118575.64825121337</v>
      </c>
      <c r="Z39" s="56">
        <f t="shared" si="7"/>
        <v>1433138.5004978646</v>
      </c>
    </row>
    <row r="40" spans="6:26" x14ac:dyDescent="0.2">
      <c r="F40" s="11">
        <f t="shared" si="8"/>
        <v>31</v>
      </c>
      <c r="G40" s="8">
        <f t="shared" si="9"/>
        <v>2051</v>
      </c>
      <c r="H40" s="8">
        <f t="shared" si="17"/>
        <v>56</v>
      </c>
      <c r="I40" s="29">
        <f t="shared" si="10"/>
        <v>2940727.5722214719</v>
      </c>
      <c r="J40" s="15">
        <f t="shared" si="11"/>
        <v>7351.8189305536798</v>
      </c>
      <c r="K40" s="29">
        <f t="shared" si="18"/>
        <v>188206.56462217422</v>
      </c>
      <c r="L40" s="16">
        <f t="shared" si="12"/>
        <v>195558.3835527279</v>
      </c>
      <c r="M40" s="30">
        <f t="shared" si="0"/>
        <v>58814.551444429439</v>
      </c>
      <c r="N40" s="16">
        <f t="shared" si="2"/>
        <v>58814.551444429439</v>
      </c>
      <c r="O40" s="49">
        <f t="shared" si="1"/>
        <v>3077471.4043297702</v>
      </c>
      <c r="Q40" s="9">
        <f t="shared" si="13"/>
        <v>31</v>
      </c>
      <c r="R40" s="8">
        <f t="shared" si="13"/>
        <v>2091</v>
      </c>
      <c r="S40" s="8">
        <f t="shared" si="19"/>
        <v>82</v>
      </c>
      <c r="T40" s="38">
        <f t="shared" si="14"/>
        <v>1433138.5004978646</v>
      </c>
      <c r="U40" s="16">
        <f t="shared" si="4"/>
        <v>21497.077507467966</v>
      </c>
      <c r="V40" s="38">
        <f t="shared" si="5"/>
        <v>21497.077507467966</v>
      </c>
      <c r="W40" s="30">
        <f t="shared" si="6"/>
        <v>88000</v>
      </c>
      <c r="X40" s="29">
        <f t="shared" si="15"/>
        <v>28662.77000995729</v>
      </c>
      <c r="Y40" s="17">
        <f t="shared" si="16"/>
        <v>116662.77000995728</v>
      </c>
      <c r="Z40" s="56">
        <f t="shared" si="7"/>
        <v>1337972.8079953752</v>
      </c>
    </row>
    <row r="41" spans="6:26" x14ac:dyDescent="0.2">
      <c r="F41" s="11">
        <f t="shared" si="8"/>
        <v>32</v>
      </c>
      <c r="G41" s="8">
        <f t="shared" si="9"/>
        <v>2052</v>
      </c>
      <c r="H41" s="8">
        <f t="shared" si="17"/>
        <v>57</v>
      </c>
      <c r="I41" s="29">
        <f t="shared" si="10"/>
        <v>3077471.4043297702</v>
      </c>
      <c r="J41" s="15">
        <f t="shared" si="11"/>
        <v>7693.6785108244267</v>
      </c>
      <c r="K41" s="29">
        <f t="shared" si="18"/>
        <v>196958.16987710531</v>
      </c>
      <c r="L41" s="16">
        <f t="shared" si="12"/>
        <v>204651.84838792973</v>
      </c>
      <c r="M41" s="30">
        <f t="shared" si="0"/>
        <v>61549.428086595406</v>
      </c>
      <c r="N41" s="16">
        <f t="shared" si="2"/>
        <v>61549.428086595406</v>
      </c>
      <c r="O41" s="49">
        <f t="shared" si="1"/>
        <v>3220573.8246311042</v>
      </c>
      <c r="Q41" s="9">
        <f t="shared" si="13"/>
        <v>32</v>
      </c>
      <c r="R41" s="8">
        <f t="shared" si="13"/>
        <v>2092</v>
      </c>
      <c r="S41" s="8">
        <f t="shared" si="19"/>
        <v>83</v>
      </c>
      <c r="T41" s="38">
        <f t="shared" si="14"/>
        <v>1337972.8079953752</v>
      </c>
      <c r="U41" s="16">
        <f t="shared" si="4"/>
        <v>20069.592119930629</v>
      </c>
      <c r="V41" s="38">
        <f t="shared" si="5"/>
        <v>20069.592119930629</v>
      </c>
      <c r="W41" s="30">
        <f t="shared" si="6"/>
        <v>88000</v>
      </c>
      <c r="X41" s="29">
        <f t="shared" si="15"/>
        <v>26759.456159907506</v>
      </c>
      <c r="Y41" s="17">
        <f t="shared" si="16"/>
        <v>114759.45615990751</v>
      </c>
      <c r="Z41" s="56">
        <f t="shared" si="7"/>
        <v>1243282.9439553982</v>
      </c>
    </row>
    <row r="42" spans="6:26" x14ac:dyDescent="0.2">
      <c r="F42" s="11">
        <f t="shared" si="8"/>
        <v>33</v>
      </c>
      <c r="G42" s="8">
        <f t="shared" si="9"/>
        <v>2053</v>
      </c>
      <c r="H42" s="8">
        <f t="shared" si="17"/>
        <v>58</v>
      </c>
      <c r="I42" s="29">
        <f t="shared" si="10"/>
        <v>3220573.8246311042</v>
      </c>
      <c r="J42" s="15">
        <f t="shared" si="11"/>
        <v>8051.4345615777611</v>
      </c>
      <c r="K42" s="29">
        <f t="shared" si="18"/>
        <v>206116.72477639068</v>
      </c>
      <c r="L42" s="16">
        <f t="shared" si="12"/>
        <v>214168.15933796845</v>
      </c>
      <c r="M42" s="30">
        <f t="shared" si="0"/>
        <v>64411.476492622089</v>
      </c>
      <c r="N42" s="16">
        <f t="shared" si="2"/>
        <v>64411.476492622089</v>
      </c>
      <c r="O42" s="49">
        <f t="shared" si="1"/>
        <v>3370330.5074764509</v>
      </c>
      <c r="Q42" s="9">
        <f t="shared" si="13"/>
        <v>33</v>
      </c>
      <c r="R42" s="8">
        <f t="shared" si="13"/>
        <v>2093</v>
      </c>
      <c r="S42" s="8">
        <f t="shared" si="19"/>
        <v>84</v>
      </c>
      <c r="T42" s="38">
        <f t="shared" si="14"/>
        <v>1243282.9439553982</v>
      </c>
      <c r="U42" s="16">
        <f t="shared" si="4"/>
        <v>18649.24415933097</v>
      </c>
      <c r="V42" s="38">
        <f t="shared" si="5"/>
        <v>18649.24415933097</v>
      </c>
      <c r="W42" s="30">
        <f t="shared" si="6"/>
        <v>88000</v>
      </c>
      <c r="X42" s="29">
        <f t="shared" si="15"/>
        <v>24865.658879107963</v>
      </c>
      <c r="Y42" s="17">
        <f t="shared" si="16"/>
        <v>112865.65887910797</v>
      </c>
      <c r="Z42" s="56">
        <f t="shared" si="7"/>
        <v>1149066.5292356212</v>
      </c>
    </row>
    <row r="43" spans="6:26" x14ac:dyDescent="0.2">
      <c r="F43" s="11">
        <f t="shared" si="8"/>
        <v>34</v>
      </c>
      <c r="G43" s="8">
        <f t="shared" si="9"/>
        <v>2054</v>
      </c>
      <c r="H43" s="8">
        <f t="shared" si="17"/>
        <v>59</v>
      </c>
      <c r="I43" s="29">
        <f t="shared" si="10"/>
        <v>3370330.5074764509</v>
      </c>
      <c r="J43" s="15">
        <f t="shared" si="11"/>
        <v>8425.8262686911276</v>
      </c>
      <c r="K43" s="29">
        <f t="shared" si="18"/>
        <v>215701.15247849285</v>
      </c>
      <c r="L43" s="16">
        <f t="shared" si="12"/>
        <v>224126.97874718398</v>
      </c>
      <c r="M43" s="30">
        <f t="shared" si="0"/>
        <v>67406.61014952902</v>
      </c>
      <c r="N43" s="16">
        <f t="shared" si="2"/>
        <v>67406.61014952902</v>
      </c>
      <c r="O43" s="49">
        <f t="shared" si="1"/>
        <v>3527050.876074106</v>
      </c>
      <c r="Q43" s="9">
        <f t="shared" si="13"/>
        <v>34</v>
      </c>
      <c r="R43" s="8">
        <f t="shared" si="13"/>
        <v>2094</v>
      </c>
      <c r="S43" s="8">
        <f t="shared" si="19"/>
        <v>85</v>
      </c>
      <c r="T43" s="38">
        <f t="shared" si="14"/>
        <v>1149066.5292356212</v>
      </c>
      <c r="U43" s="16">
        <f t="shared" si="4"/>
        <v>17235.997938534318</v>
      </c>
      <c r="V43" s="38">
        <f t="shared" si="5"/>
        <v>17235.997938534318</v>
      </c>
      <c r="W43" s="30">
        <f t="shared" si="6"/>
        <v>88000</v>
      </c>
      <c r="X43" s="29">
        <f t="shared" si="15"/>
        <v>22981.330584712425</v>
      </c>
      <c r="Y43" s="17">
        <f t="shared" si="16"/>
        <v>110981.33058471243</v>
      </c>
      <c r="Z43" s="56">
        <f t="shared" si="7"/>
        <v>1055321.1965894431</v>
      </c>
    </row>
    <row r="44" spans="6:26" x14ac:dyDescent="0.2">
      <c r="F44" s="11">
        <f t="shared" si="8"/>
        <v>35</v>
      </c>
      <c r="G44" s="8">
        <f t="shared" si="9"/>
        <v>2055</v>
      </c>
      <c r="H44" s="8">
        <f t="shared" si="17"/>
        <v>60</v>
      </c>
      <c r="I44" s="29">
        <f t="shared" si="10"/>
        <v>3527050.876074106</v>
      </c>
      <c r="J44" s="15">
        <f t="shared" si="11"/>
        <v>8817.6271901852651</v>
      </c>
      <c r="K44" s="29">
        <f t="shared" si="18"/>
        <v>225731.25606874278</v>
      </c>
      <c r="L44" s="16">
        <f t="shared" si="12"/>
        <v>234548.88325892805</v>
      </c>
      <c r="M44" s="30">
        <f t="shared" si="0"/>
        <v>70541.017521482121</v>
      </c>
      <c r="N44" s="16">
        <f t="shared" si="2"/>
        <v>70541.017521482121</v>
      </c>
      <c r="O44" s="49">
        <f t="shared" si="1"/>
        <v>3691058.7418115521</v>
      </c>
      <c r="Q44" s="9">
        <f t="shared" si="13"/>
        <v>35</v>
      </c>
      <c r="R44" s="8">
        <f t="shared" si="13"/>
        <v>2095</v>
      </c>
      <c r="S44" s="8">
        <f t="shared" si="19"/>
        <v>86</v>
      </c>
      <c r="T44" s="38">
        <f t="shared" si="14"/>
        <v>1055321.1965894431</v>
      </c>
      <c r="U44" s="16">
        <f t="shared" si="4"/>
        <v>15829.817948841646</v>
      </c>
      <c r="V44" s="38">
        <f t="shared" si="5"/>
        <v>15829.817948841646</v>
      </c>
      <c r="W44" s="30">
        <f t="shared" si="6"/>
        <v>88000</v>
      </c>
      <c r="X44" s="29">
        <f t="shared" si="15"/>
        <v>21106.423931788864</v>
      </c>
      <c r="Y44" s="17">
        <f t="shared" si="16"/>
        <v>109106.42393178886</v>
      </c>
      <c r="Z44" s="56">
        <f t="shared" si="7"/>
        <v>962044.59060649597</v>
      </c>
    </row>
    <row r="45" spans="6:26" x14ac:dyDescent="0.2">
      <c r="F45" s="11">
        <f t="shared" si="8"/>
        <v>36</v>
      </c>
      <c r="G45" s="8">
        <f t="shared" si="9"/>
        <v>2056</v>
      </c>
      <c r="H45" s="8">
        <f t="shared" si="17"/>
        <v>61</v>
      </c>
      <c r="I45" s="29">
        <f t="shared" si="10"/>
        <v>3691058.7418115521</v>
      </c>
      <c r="J45" s="15">
        <f t="shared" si="11"/>
        <v>9227.6468545288808</v>
      </c>
      <c r="K45" s="29">
        <f t="shared" si="18"/>
        <v>236227.75947593933</v>
      </c>
      <c r="L45" s="16">
        <f t="shared" si="12"/>
        <v>245455.40633046819</v>
      </c>
      <c r="M45" s="30">
        <f t="shared" si="0"/>
        <v>73821.174836231046</v>
      </c>
      <c r="N45" s="16">
        <f t="shared" si="2"/>
        <v>73821.174836231046</v>
      </c>
      <c r="O45" s="49">
        <f t="shared" si="1"/>
        <v>3862692.9733057893</v>
      </c>
      <c r="Q45" s="9">
        <f t="shared" si="13"/>
        <v>36</v>
      </c>
      <c r="R45" s="8">
        <f t="shared" si="13"/>
        <v>2096</v>
      </c>
      <c r="S45" s="8">
        <f t="shared" si="19"/>
        <v>87</v>
      </c>
      <c r="T45" s="38">
        <f t="shared" si="14"/>
        <v>962044.59060649597</v>
      </c>
      <c r="U45" s="16">
        <f t="shared" si="4"/>
        <v>14430.668859097439</v>
      </c>
      <c r="V45" s="38">
        <f t="shared" si="5"/>
        <v>14430.668859097439</v>
      </c>
      <c r="W45" s="30">
        <f t="shared" si="6"/>
        <v>88000</v>
      </c>
      <c r="X45" s="29">
        <f t="shared" si="15"/>
        <v>19240.891812129921</v>
      </c>
      <c r="Y45" s="17">
        <f t="shared" si="16"/>
        <v>107240.89181212992</v>
      </c>
      <c r="Z45" s="56">
        <f t="shared" si="7"/>
        <v>869234.3676534635</v>
      </c>
    </row>
    <row r="46" spans="6:26" x14ac:dyDescent="0.2">
      <c r="F46" s="11">
        <f t="shared" si="8"/>
        <v>37</v>
      </c>
      <c r="G46" s="8">
        <f t="shared" si="9"/>
        <v>2057</v>
      </c>
      <c r="H46" s="8">
        <f t="shared" si="17"/>
        <v>62</v>
      </c>
      <c r="I46" s="29">
        <f t="shared" si="10"/>
        <v>3862692.9733057893</v>
      </c>
      <c r="J46" s="15">
        <f t="shared" si="11"/>
        <v>9656.7324332644748</v>
      </c>
      <c r="K46" s="29">
        <f t="shared" si="18"/>
        <v>247212.35029157053</v>
      </c>
      <c r="L46" s="16">
        <f t="shared" si="12"/>
        <v>256869.082724835</v>
      </c>
      <c r="M46" s="30">
        <f t="shared" si="0"/>
        <v>77253.859466115784</v>
      </c>
      <c r="N46" s="16">
        <f t="shared" si="2"/>
        <v>77253.859466115784</v>
      </c>
      <c r="O46" s="49">
        <f t="shared" si="1"/>
        <v>4042308.1965645081</v>
      </c>
      <c r="Q46" s="9">
        <f t="shared" si="13"/>
        <v>37</v>
      </c>
      <c r="R46" s="8">
        <f t="shared" si="13"/>
        <v>2097</v>
      </c>
      <c r="S46" s="8">
        <f t="shared" si="19"/>
        <v>88</v>
      </c>
      <c r="T46" s="38">
        <f t="shared" si="14"/>
        <v>869234.3676534635</v>
      </c>
      <c r="U46" s="16">
        <f t="shared" si="4"/>
        <v>13038.515514801951</v>
      </c>
      <c r="V46" s="38">
        <f t="shared" si="5"/>
        <v>13038.515514801951</v>
      </c>
      <c r="W46" s="30">
        <f t="shared" si="6"/>
        <v>88000</v>
      </c>
      <c r="X46" s="29">
        <f t="shared" si="15"/>
        <v>17384.687353069272</v>
      </c>
      <c r="Y46" s="17">
        <f t="shared" si="16"/>
        <v>105384.68735306927</v>
      </c>
      <c r="Z46" s="56">
        <f t="shared" si="7"/>
        <v>776888.19581519614</v>
      </c>
    </row>
    <row r="47" spans="6:26" x14ac:dyDescent="0.2">
      <c r="F47" s="11">
        <f t="shared" si="8"/>
        <v>38</v>
      </c>
      <c r="G47" s="8">
        <f t="shared" si="9"/>
        <v>2058</v>
      </c>
      <c r="H47" s="8">
        <f t="shared" si="17"/>
        <v>63</v>
      </c>
      <c r="I47" s="29">
        <f t="shared" si="10"/>
        <v>4042308.1965645081</v>
      </c>
      <c r="J47" s="15">
        <f t="shared" si="11"/>
        <v>10105.770491411271</v>
      </c>
      <c r="K47" s="29">
        <f t="shared" si="18"/>
        <v>258707.72458012853</v>
      </c>
      <c r="L47" s="16">
        <f t="shared" si="12"/>
        <v>268813.49507153983</v>
      </c>
      <c r="M47" s="30">
        <f t="shared" si="0"/>
        <v>80846.163931290168</v>
      </c>
      <c r="N47" s="16">
        <f t="shared" si="2"/>
        <v>80846.163931290168</v>
      </c>
      <c r="O47" s="49">
        <f t="shared" si="1"/>
        <v>4230275.5277047576</v>
      </c>
      <c r="Q47" s="9">
        <f t="shared" si="13"/>
        <v>38</v>
      </c>
      <c r="R47" s="8">
        <f t="shared" si="13"/>
        <v>2098</v>
      </c>
      <c r="S47" s="8">
        <f t="shared" si="19"/>
        <v>89</v>
      </c>
      <c r="T47" s="38">
        <f t="shared" si="14"/>
        <v>776888.19581519614</v>
      </c>
      <c r="U47" s="16">
        <f t="shared" si="4"/>
        <v>11653.322937227942</v>
      </c>
      <c r="V47" s="38">
        <f t="shared" si="5"/>
        <v>11653.322937227942</v>
      </c>
      <c r="W47" s="30">
        <f t="shared" si="6"/>
        <v>88000</v>
      </c>
      <c r="X47" s="29">
        <f t="shared" si="15"/>
        <v>15537.763916303924</v>
      </c>
      <c r="Y47" s="17">
        <f t="shared" si="16"/>
        <v>103537.76391630393</v>
      </c>
      <c r="Z47" s="56">
        <f t="shared" si="7"/>
        <v>685003.75483612018</v>
      </c>
    </row>
    <row r="48" spans="6:26" x14ac:dyDescent="0.2">
      <c r="F48" s="11">
        <f t="shared" si="8"/>
        <v>39</v>
      </c>
      <c r="G48" s="8">
        <f t="shared" si="9"/>
        <v>2059</v>
      </c>
      <c r="H48" s="8">
        <f t="shared" si="17"/>
        <v>64</v>
      </c>
      <c r="I48" s="29">
        <f t="shared" si="10"/>
        <v>4230275.5277047576</v>
      </c>
      <c r="J48" s="15">
        <f t="shared" si="11"/>
        <v>10575.688819261895</v>
      </c>
      <c r="K48" s="29">
        <f t="shared" si="18"/>
        <v>270737.63377310452</v>
      </c>
      <c r="L48" s="16">
        <f t="shared" si="12"/>
        <v>281313.32259236643</v>
      </c>
      <c r="M48" s="30">
        <f t="shared" si="0"/>
        <v>84605.510554095148</v>
      </c>
      <c r="N48" s="16">
        <f t="shared" si="2"/>
        <v>84605.510554095148</v>
      </c>
      <c r="O48" s="49">
        <f t="shared" si="1"/>
        <v>4426983.3397430293</v>
      </c>
      <c r="Q48" s="9">
        <f t="shared" si="13"/>
        <v>39</v>
      </c>
      <c r="R48" s="8">
        <f t="shared" si="13"/>
        <v>2099</v>
      </c>
      <c r="S48" s="8">
        <f t="shared" si="19"/>
        <v>90</v>
      </c>
      <c r="T48" s="38">
        <f t="shared" si="14"/>
        <v>685003.75483612018</v>
      </c>
      <c r="U48" s="16">
        <f t="shared" si="4"/>
        <v>10275.056322541803</v>
      </c>
      <c r="V48" s="38">
        <f t="shared" si="5"/>
        <v>10275.056322541803</v>
      </c>
      <c r="W48" s="30">
        <f t="shared" si="6"/>
        <v>88000</v>
      </c>
      <c r="X48" s="29">
        <f t="shared" si="15"/>
        <v>13700.075096722403</v>
      </c>
      <c r="Y48" s="17">
        <f t="shared" si="16"/>
        <v>101700.0750967224</v>
      </c>
      <c r="Z48" s="56">
        <f t="shared" si="7"/>
        <v>593578.7360619395</v>
      </c>
    </row>
    <row r="49" spans="6:26" x14ac:dyDescent="0.2">
      <c r="F49" s="12">
        <f t="shared" si="8"/>
        <v>40</v>
      </c>
      <c r="G49" s="13">
        <f t="shared" si="9"/>
        <v>2060</v>
      </c>
      <c r="H49" s="13">
        <f t="shared" si="17"/>
        <v>65</v>
      </c>
      <c r="I49" s="31">
        <f t="shared" si="10"/>
        <v>4426983.3397430293</v>
      </c>
      <c r="J49" s="20">
        <f t="shared" si="11"/>
        <v>11067.458349357576</v>
      </c>
      <c r="K49" s="31">
        <f t="shared" si="18"/>
        <v>283326.93374355388</v>
      </c>
      <c r="L49" s="21">
        <f t="shared" si="12"/>
        <v>294394.39209291147</v>
      </c>
      <c r="M49" s="32">
        <f t="shared" si="0"/>
        <v>88539.66679486059</v>
      </c>
      <c r="N49" s="21">
        <f t="shared" si="2"/>
        <v>88539.66679486059</v>
      </c>
      <c r="O49" s="50">
        <f t="shared" si="1"/>
        <v>4632838.0650410801</v>
      </c>
      <c r="Q49" s="43"/>
      <c r="R49" s="43"/>
      <c r="S49" s="43"/>
      <c r="T49" s="67"/>
      <c r="U49" s="67"/>
      <c r="V49" s="67"/>
      <c r="W49" s="67"/>
      <c r="X49" s="67"/>
      <c r="Y49" s="68"/>
      <c r="Z49" s="67"/>
    </row>
    <row r="50" spans="6:26" x14ac:dyDescent="0.2">
      <c r="G50" s="7"/>
      <c r="Q50" s="8"/>
      <c r="R50" s="8"/>
      <c r="S50" s="8"/>
      <c r="T50" s="38"/>
      <c r="U50" s="38"/>
      <c r="V50" s="38"/>
      <c r="W50" s="17"/>
      <c r="X50" s="38"/>
      <c r="Y50" s="17"/>
      <c r="Z50" s="38"/>
    </row>
    <row r="51" spans="6:26" x14ac:dyDescent="0.2">
      <c r="Q51" s="8"/>
      <c r="R51" s="8"/>
      <c r="S51" s="8"/>
      <c r="T51" s="38"/>
      <c r="U51" s="38"/>
      <c r="V51" s="38"/>
      <c r="W51" s="17"/>
      <c r="X51" s="38"/>
      <c r="Y51" s="17"/>
      <c r="Z51" s="38"/>
    </row>
    <row r="52" spans="6:26" x14ac:dyDescent="0.2">
      <c r="Q52" s="8"/>
      <c r="R52" s="8"/>
      <c r="S52" s="8"/>
      <c r="T52" s="38"/>
      <c r="U52" s="38"/>
      <c r="V52" s="38"/>
      <c r="W52" s="17"/>
      <c r="X52" s="38"/>
      <c r="Y52" s="17"/>
      <c r="Z52" s="38"/>
    </row>
    <row r="53" spans="6:26" x14ac:dyDescent="0.2">
      <c r="Q53" s="8"/>
      <c r="R53" s="8"/>
      <c r="S53" s="8"/>
      <c r="T53" s="38"/>
      <c r="U53" s="38"/>
      <c r="V53" s="38"/>
      <c r="W53" s="17"/>
      <c r="X53" s="38"/>
      <c r="Y53" s="17"/>
      <c r="Z53" s="38"/>
    </row>
    <row r="54" spans="6:26" x14ac:dyDescent="0.2">
      <c r="Q54" s="8"/>
      <c r="R54" s="8"/>
      <c r="S54" s="8"/>
      <c r="T54" s="38"/>
      <c r="U54" s="38"/>
      <c r="V54" s="38"/>
      <c r="W54" s="17"/>
      <c r="X54" s="38"/>
      <c r="Y54" s="17"/>
      <c r="Z54" s="38"/>
    </row>
    <row r="55" spans="6:26" x14ac:dyDescent="0.2">
      <c r="Q55" s="8"/>
      <c r="R55" s="8"/>
      <c r="S55" s="8"/>
      <c r="T55" s="38"/>
      <c r="U55" s="38"/>
      <c r="V55" s="38"/>
      <c r="W55" s="17"/>
      <c r="X55" s="38"/>
      <c r="Y55" s="17"/>
      <c r="Z55" s="38"/>
    </row>
    <row r="56" spans="6:26" x14ac:dyDescent="0.2">
      <c r="Q56" s="8"/>
      <c r="R56" s="8"/>
      <c r="S56" s="8"/>
      <c r="T56" s="38"/>
      <c r="U56" s="38"/>
      <c r="V56" s="38"/>
      <c r="W56" s="17"/>
      <c r="X56" s="38"/>
      <c r="Y56" s="17"/>
      <c r="Z56" s="38"/>
    </row>
    <row r="57" spans="6:26" x14ac:dyDescent="0.2">
      <c r="Q57" s="8"/>
      <c r="R57" s="8"/>
      <c r="S57" s="8"/>
      <c r="T57" s="38"/>
      <c r="U57" s="38"/>
      <c r="V57" s="38"/>
      <c r="W57" s="17"/>
      <c r="X57" s="38"/>
      <c r="Y57" s="17"/>
      <c r="Z57" s="38"/>
    </row>
    <row r="58" spans="6:26" x14ac:dyDescent="0.2">
      <c r="Q58" s="8"/>
      <c r="R58" s="8"/>
      <c r="S58" s="8"/>
      <c r="T58" s="38"/>
      <c r="U58" s="38"/>
      <c r="V58" s="38"/>
      <c r="W58" s="17"/>
      <c r="X58" s="38"/>
      <c r="Y58" s="17"/>
      <c r="Z58" s="38"/>
    </row>
    <row r="59" spans="6:26" x14ac:dyDescent="0.2">
      <c r="Q59" s="8"/>
      <c r="R59" s="8"/>
      <c r="S59" s="8"/>
      <c r="T59" s="38"/>
      <c r="U59" s="38"/>
      <c r="V59" s="38"/>
      <c r="W59" s="17"/>
      <c r="X59" s="38"/>
      <c r="Y59" s="17"/>
      <c r="Z59" s="38"/>
    </row>
    <row r="60" spans="6:26" x14ac:dyDescent="0.2">
      <c r="Q60" s="8"/>
      <c r="R60" s="8"/>
      <c r="S60" s="8"/>
      <c r="T60" s="8"/>
      <c r="U60" s="8"/>
      <c r="V60" s="8"/>
      <c r="W60" s="8"/>
      <c r="X60" s="8"/>
      <c r="Y60" s="8"/>
      <c r="Z60" s="8"/>
    </row>
  </sheetData>
  <mergeCells count="5">
    <mergeCell ref="W7:X7"/>
    <mergeCell ref="Q5:Z5"/>
    <mergeCell ref="B5:C5"/>
    <mergeCell ref="J7:K7"/>
    <mergeCell ref="F5:O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12A7-33FC-B948-AABB-E7F76854FC33}">
  <dimension ref="B2:Z60"/>
  <sheetViews>
    <sheetView topLeftCell="K37" zoomScaleNormal="50" workbookViewId="0">
      <selection activeCell="AC48" sqref="AC48"/>
    </sheetView>
  </sheetViews>
  <sheetFormatPr baseColWidth="10" defaultRowHeight="16" x14ac:dyDescent="0.2"/>
  <cols>
    <col min="1" max="1" width="10.83203125" style="1"/>
    <col min="2" max="2" width="36.5" style="1" customWidth="1"/>
    <col min="3" max="3" width="14" style="3" bestFit="1" customWidth="1"/>
    <col min="4" max="4" width="10.83203125" style="1"/>
    <col min="5" max="5" width="10.83203125" style="1" customWidth="1"/>
    <col min="6" max="6" width="3.83203125" style="1" customWidth="1"/>
    <col min="7" max="7" width="7.33203125" style="1" customWidth="1"/>
    <col min="8" max="8" width="6.6640625" style="1" customWidth="1"/>
    <col min="9" max="9" width="14.6640625" style="7" customWidth="1"/>
    <col min="10" max="10" width="16.1640625" style="7" customWidth="1"/>
    <col min="11" max="11" width="14.33203125" style="7" customWidth="1"/>
    <col min="12" max="12" width="13" style="7" customWidth="1"/>
    <col min="13" max="13" width="12.5" style="7" customWidth="1"/>
    <col min="14" max="14" width="12.83203125" style="7" customWidth="1"/>
    <col min="15" max="15" width="16.83203125" style="7" customWidth="1"/>
    <col min="16" max="16" width="10.83203125" style="1"/>
    <col min="17" max="17" width="4.33203125" style="7" customWidth="1"/>
    <col min="18" max="18" width="5.6640625" style="7" customWidth="1"/>
    <col min="19" max="19" width="7.6640625" style="7" customWidth="1"/>
    <col min="20" max="20" width="14.6640625" style="7" customWidth="1"/>
    <col min="21" max="21" width="13.83203125" style="7" customWidth="1"/>
    <col min="22" max="23" width="13.33203125" style="7" customWidth="1"/>
    <col min="24" max="24" width="14.5" style="7" customWidth="1"/>
    <col min="25" max="25" width="15.33203125" style="7" customWidth="1"/>
    <col min="26" max="26" width="14.83203125" style="7" customWidth="1"/>
    <col min="27" max="16384" width="10.83203125" style="1"/>
  </cols>
  <sheetData>
    <row r="2" spans="2:26" x14ac:dyDescent="0.2">
      <c r="L2" s="34"/>
    </row>
    <row r="3" spans="2:26" x14ac:dyDescent="0.2">
      <c r="L3" s="34"/>
    </row>
    <row r="5" spans="2:26" x14ac:dyDescent="0.2">
      <c r="B5" s="91" t="s">
        <v>8</v>
      </c>
      <c r="C5" s="92"/>
      <c r="F5" s="91" t="s">
        <v>46</v>
      </c>
      <c r="G5" s="93"/>
      <c r="H5" s="93"/>
      <c r="I5" s="93"/>
      <c r="J5" s="93"/>
      <c r="K5" s="93"/>
      <c r="L5" s="93"/>
      <c r="M5" s="93"/>
      <c r="N5" s="93"/>
      <c r="O5" s="92"/>
      <c r="Q5" s="91" t="s">
        <v>47</v>
      </c>
      <c r="R5" s="93"/>
      <c r="S5" s="93"/>
      <c r="T5" s="93"/>
      <c r="U5" s="93"/>
      <c r="V5" s="93"/>
      <c r="W5" s="93"/>
      <c r="X5" s="93"/>
      <c r="Y5" s="93"/>
      <c r="Z5" s="92"/>
    </row>
    <row r="6" spans="2:26" ht="16" customHeight="1" x14ac:dyDescent="0.2">
      <c r="B6" s="8"/>
      <c r="C6" s="8"/>
    </row>
    <row r="7" spans="2:26" ht="16" customHeight="1" x14ac:dyDescent="0.2">
      <c r="B7" s="8"/>
      <c r="C7" s="8"/>
      <c r="J7" s="91" t="s">
        <v>14</v>
      </c>
      <c r="K7" s="92"/>
      <c r="M7" s="28" t="s">
        <v>15</v>
      </c>
      <c r="U7" s="28" t="s">
        <v>14</v>
      </c>
      <c r="V7" s="42"/>
      <c r="W7" s="91" t="s">
        <v>15</v>
      </c>
      <c r="X7" s="92"/>
    </row>
    <row r="8" spans="2:26" ht="34" customHeight="1" x14ac:dyDescent="0.2">
      <c r="B8" s="7"/>
      <c r="C8" s="7"/>
      <c r="F8" s="22" t="s">
        <v>17</v>
      </c>
      <c r="G8" s="23" t="s">
        <v>3</v>
      </c>
      <c r="H8" s="24" t="s">
        <v>13</v>
      </c>
      <c r="I8" s="25" t="s">
        <v>16</v>
      </c>
      <c r="J8" s="26" t="s">
        <v>1</v>
      </c>
      <c r="K8" s="25" t="s">
        <v>4</v>
      </c>
      <c r="L8" s="27" t="s">
        <v>11</v>
      </c>
      <c r="M8" s="22" t="s">
        <v>2</v>
      </c>
      <c r="N8" s="27" t="s">
        <v>12</v>
      </c>
      <c r="O8" s="27" t="s">
        <v>7</v>
      </c>
      <c r="Q8" s="22" t="s">
        <v>17</v>
      </c>
      <c r="R8" s="23" t="s">
        <v>3</v>
      </c>
      <c r="S8" s="24" t="s">
        <v>13</v>
      </c>
      <c r="T8" s="26" t="s">
        <v>18</v>
      </c>
      <c r="U8" s="39" t="s">
        <v>21</v>
      </c>
      <c r="V8" s="26" t="s">
        <v>11</v>
      </c>
      <c r="W8" s="35" t="s">
        <v>6</v>
      </c>
      <c r="X8" s="36" t="s">
        <v>2</v>
      </c>
      <c r="Y8" s="26" t="s">
        <v>12</v>
      </c>
      <c r="Z8" s="37" t="s">
        <v>20</v>
      </c>
    </row>
    <row r="9" spans="2:26" x14ac:dyDescent="0.2">
      <c r="B9" s="1" t="s">
        <v>53</v>
      </c>
      <c r="C9" s="4">
        <v>718685</v>
      </c>
      <c r="F9" s="18">
        <v>0</v>
      </c>
      <c r="G9" s="43">
        <v>2020</v>
      </c>
      <c r="H9" s="43">
        <v>25</v>
      </c>
      <c r="I9" s="44">
        <f>$C$9</f>
        <v>718685</v>
      </c>
      <c r="J9" s="45">
        <f>($C$10*I9)*$C$11</f>
        <v>1796.7125000000001</v>
      </c>
      <c r="K9" s="44">
        <f>$C$13*I9</f>
        <v>45995.840000000004</v>
      </c>
      <c r="L9" s="46">
        <f>J9+K9</f>
        <v>47792.552500000005</v>
      </c>
      <c r="M9" s="47">
        <f t="shared" ref="M9:M49" si="0">$C$15*I9</f>
        <v>28747.4</v>
      </c>
      <c r="N9" s="46">
        <f>M9</f>
        <v>28747.4</v>
      </c>
      <c r="O9" s="48">
        <f t="shared" ref="O9:O49" si="1">I9+L9-M9</f>
        <v>737730.15249999997</v>
      </c>
      <c r="Q9" s="19">
        <v>0</v>
      </c>
      <c r="R9" s="43">
        <v>2060</v>
      </c>
      <c r="S9" s="43">
        <v>65</v>
      </c>
      <c r="T9" s="67">
        <f>O49</f>
        <v>2100175.9581369353</v>
      </c>
      <c r="U9" s="46">
        <f>$C$14*T9</f>
        <v>31502.639372054029</v>
      </c>
      <c r="V9" s="67">
        <f>U9</f>
        <v>31502.639372054029</v>
      </c>
      <c r="W9" s="47">
        <f>$C$19</f>
        <v>192000</v>
      </c>
      <c r="X9" s="44">
        <f>$C$15*T9</f>
        <v>84007.038325477406</v>
      </c>
      <c r="Y9" s="68">
        <f>W9+X9</f>
        <v>276007.03832547739</v>
      </c>
      <c r="Z9" s="69">
        <f>T9+V9-Y9</f>
        <v>1855671.5591835119</v>
      </c>
    </row>
    <row r="10" spans="2:26" x14ac:dyDescent="0.2">
      <c r="B10" s="1" t="s">
        <v>0</v>
      </c>
      <c r="C10" s="5">
        <v>0.05</v>
      </c>
      <c r="F10" s="11">
        <f>F9+1</f>
        <v>1</v>
      </c>
      <c r="G10" s="8">
        <f>G9+1</f>
        <v>2021</v>
      </c>
      <c r="H10" s="8">
        <f>H9+1</f>
        <v>26</v>
      </c>
      <c r="I10" s="29">
        <f>O9</f>
        <v>737730.15249999997</v>
      </c>
      <c r="J10" s="15">
        <f>($C$10*I10)*$C$11</f>
        <v>1844.32538125</v>
      </c>
      <c r="K10" s="29">
        <f>$C$13*I10</f>
        <v>47214.729760000002</v>
      </c>
      <c r="L10" s="16">
        <f>J10+K10</f>
        <v>49059.055141249999</v>
      </c>
      <c r="M10" s="30">
        <f t="shared" si="0"/>
        <v>29509.206099999999</v>
      </c>
      <c r="N10" s="16">
        <f t="shared" ref="N10:N49" si="2">M10</f>
        <v>29509.206099999999</v>
      </c>
      <c r="O10" s="49">
        <f t="shared" si="1"/>
        <v>757280.00154125004</v>
      </c>
      <c r="Q10" s="9">
        <f>Q9+1</f>
        <v>1</v>
      </c>
      <c r="R10" s="8">
        <f t="shared" ref="R10:S24" si="3">R9+1</f>
        <v>2061</v>
      </c>
      <c r="S10" s="8">
        <f t="shared" si="3"/>
        <v>66</v>
      </c>
      <c r="T10" s="38">
        <f>Z9</f>
        <v>1855671.5591835119</v>
      </c>
      <c r="U10" s="16">
        <f t="shared" ref="U10:U48" si="4">$C$14*T10</f>
        <v>27835.073387752676</v>
      </c>
      <c r="V10" s="38">
        <f t="shared" ref="V10:V48" si="5">U10</f>
        <v>27835.073387752676</v>
      </c>
      <c r="W10" s="30">
        <f t="shared" ref="W10:W48" si="6">$C$19</f>
        <v>192000</v>
      </c>
      <c r="X10" s="29">
        <f>$C$15*T10</f>
        <v>74226.86236734048</v>
      </c>
      <c r="Y10" s="17">
        <f>W10+X10</f>
        <v>266226.86236734048</v>
      </c>
      <c r="Z10" s="56">
        <f t="shared" ref="Z10:Z48" si="7">T10+V10-Y10</f>
        <v>1617279.7702039243</v>
      </c>
    </row>
    <row r="11" spans="2:26" x14ac:dyDescent="0.2">
      <c r="B11" s="2" t="s">
        <v>1</v>
      </c>
      <c r="C11" s="5">
        <v>0.05</v>
      </c>
      <c r="F11" s="11">
        <f t="shared" ref="F11:H49" si="8">F10+1</f>
        <v>2</v>
      </c>
      <c r="G11" s="8">
        <f t="shared" si="8"/>
        <v>2022</v>
      </c>
      <c r="H11" s="8">
        <f>H10+1</f>
        <v>27</v>
      </c>
      <c r="I11" s="29">
        <f t="shared" ref="I11:I49" si="9">O10</f>
        <v>757280.00154125004</v>
      </c>
      <c r="J11" s="15">
        <f t="shared" ref="J11:J49" si="10">($C$10*I11)*$C$11</f>
        <v>1893.2000038531253</v>
      </c>
      <c r="K11" s="29">
        <f>$C$13*I11</f>
        <v>48465.920098640003</v>
      </c>
      <c r="L11" s="16">
        <f t="shared" ref="L11:L49" si="11">J11+K11</f>
        <v>50359.120102493129</v>
      </c>
      <c r="M11" s="30">
        <f t="shared" si="0"/>
        <v>30291.200061650001</v>
      </c>
      <c r="N11" s="16">
        <f t="shared" si="2"/>
        <v>30291.200061650001</v>
      </c>
      <c r="O11" s="49">
        <f t="shared" si="1"/>
        <v>777347.92158209311</v>
      </c>
      <c r="Q11" s="9">
        <f t="shared" ref="Q11:S48" si="12">Q10+1</f>
        <v>2</v>
      </c>
      <c r="R11" s="8">
        <v>2061</v>
      </c>
      <c r="S11" s="8">
        <v>66</v>
      </c>
      <c r="T11" s="38">
        <f t="shared" ref="T11:T48" si="13">Z10</f>
        <v>1617279.7702039243</v>
      </c>
      <c r="U11" s="16">
        <f>$C$14*T11</f>
        <v>24259.196553058864</v>
      </c>
      <c r="V11" s="38">
        <f t="shared" si="5"/>
        <v>24259.196553058864</v>
      </c>
      <c r="W11" s="30">
        <f t="shared" si="6"/>
        <v>192000</v>
      </c>
      <c r="X11" s="29">
        <f t="shared" ref="X11:X48" si="14">$C$15*T11</f>
        <v>64691.190808156971</v>
      </c>
      <c r="Y11" s="17">
        <f t="shared" ref="Y11:Y48" si="15">W11+X11</f>
        <v>256691.19080815697</v>
      </c>
      <c r="Z11" s="56">
        <f>T11+V11-Y11</f>
        <v>1384847.7759488262</v>
      </c>
    </row>
    <row r="12" spans="2:26" x14ac:dyDescent="0.2">
      <c r="B12" s="2" t="s">
        <v>25</v>
      </c>
      <c r="C12" s="5">
        <v>0.95</v>
      </c>
      <c r="F12" s="11">
        <f t="shared" si="8"/>
        <v>3</v>
      </c>
      <c r="G12" s="8">
        <f t="shared" si="8"/>
        <v>2023</v>
      </c>
      <c r="H12" s="8">
        <f t="shared" si="8"/>
        <v>28</v>
      </c>
      <c r="I12" s="29">
        <f t="shared" si="9"/>
        <v>777347.92158209311</v>
      </c>
      <c r="J12" s="15">
        <f t="shared" si="10"/>
        <v>1943.3698039552328</v>
      </c>
      <c r="K12" s="29">
        <f t="shared" ref="K12:K49" si="16">$C$13*I12</f>
        <v>49750.266981253961</v>
      </c>
      <c r="L12" s="16">
        <f t="shared" si="11"/>
        <v>51693.636785209193</v>
      </c>
      <c r="M12" s="30">
        <f t="shared" si="0"/>
        <v>31093.916863283725</v>
      </c>
      <c r="N12" s="16">
        <f t="shared" si="2"/>
        <v>31093.916863283725</v>
      </c>
      <c r="O12" s="49">
        <f t="shared" si="1"/>
        <v>797947.64150401857</v>
      </c>
      <c r="Q12" s="9">
        <f t="shared" si="12"/>
        <v>3</v>
      </c>
      <c r="R12" s="8">
        <f t="shared" si="3"/>
        <v>2062</v>
      </c>
      <c r="S12" s="8">
        <f t="shared" si="3"/>
        <v>67</v>
      </c>
      <c r="T12" s="38">
        <f t="shared" si="13"/>
        <v>1384847.7759488262</v>
      </c>
      <c r="U12" s="16">
        <f t="shared" si="4"/>
        <v>20772.716639232392</v>
      </c>
      <c r="V12" s="38">
        <f t="shared" si="5"/>
        <v>20772.716639232392</v>
      </c>
      <c r="W12" s="30">
        <f t="shared" si="6"/>
        <v>192000</v>
      </c>
      <c r="X12" s="29">
        <f t="shared" si="14"/>
        <v>55393.911037953047</v>
      </c>
      <c r="Y12" s="17">
        <f t="shared" si="15"/>
        <v>247393.91103795305</v>
      </c>
      <c r="Z12" s="56">
        <f t="shared" si="7"/>
        <v>1158226.5815501055</v>
      </c>
    </row>
    <row r="13" spans="2:26" x14ac:dyDescent="0.2">
      <c r="B13" s="1" t="s">
        <v>4</v>
      </c>
      <c r="C13" s="5">
        <v>6.4000000000000001E-2</v>
      </c>
      <c r="F13" s="11">
        <f t="shared" si="8"/>
        <v>4</v>
      </c>
      <c r="G13" s="8">
        <f t="shared" si="8"/>
        <v>2024</v>
      </c>
      <c r="H13" s="8">
        <f t="shared" si="8"/>
        <v>29</v>
      </c>
      <c r="I13" s="29">
        <f t="shared" si="9"/>
        <v>797947.64150401857</v>
      </c>
      <c r="J13" s="15">
        <f t="shared" si="10"/>
        <v>1994.8691037600468</v>
      </c>
      <c r="K13" s="29">
        <f t="shared" si="16"/>
        <v>51068.649056257193</v>
      </c>
      <c r="L13" s="16">
        <f t="shared" si="11"/>
        <v>53063.518160017236</v>
      </c>
      <c r="M13" s="30">
        <f t="shared" si="0"/>
        <v>31917.905660160744</v>
      </c>
      <c r="N13" s="16">
        <f t="shared" si="2"/>
        <v>31917.905660160744</v>
      </c>
      <c r="O13" s="49">
        <f t="shared" si="1"/>
        <v>819093.25400387507</v>
      </c>
      <c r="Q13" s="9">
        <f t="shared" si="12"/>
        <v>4</v>
      </c>
      <c r="R13" s="8">
        <v>2062</v>
      </c>
      <c r="S13" s="8">
        <v>67</v>
      </c>
      <c r="T13" s="38">
        <f t="shared" si="13"/>
        <v>1158226.5815501055</v>
      </c>
      <c r="U13" s="16">
        <f t="shared" si="4"/>
        <v>17373.398723251583</v>
      </c>
      <c r="V13" s="38">
        <f t="shared" si="5"/>
        <v>17373.398723251583</v>
      </c>
      <c r="W13" s="30">
        <f t="shared" si="6"/>
        <v>192000</v>
      </c>
      <c r="X13" s="29">
        <f t="shared" si="14"/>
        <v>46329.063262004223</v>
      </c>
      <c r="Y13" s="17">
        <f t="shared" si="15"/>
        <v>238329.06326200423</v>
      </c>
      <c r="Z13" s="56">
        <f t="shared" si="7"/>
        <v>937270.91701135295</v>
      </c>
    </row>
    <row r="14" spans="2:26" x14ac:dyDescent="0.2">
      <c r="B14" s="1" t="s">
        <v>5</v>
      </c>
      <c r="C14" s="5">
        <v>1.4999999999999999E-2</v>
      </c>
      <c r="F14" s="11">
        <f t="shared" si="8"/>
        <v>5</v>
      </c>
      <c r="G14" s="8">
        <f t="shared" si="8"/>
        <v>2025</v>
      </c>
      <c r="H14" s="8">
        <f t="shared" si="8"/>
        <v>30</v>
      </c>
      <c r="I14" s="29">
        <f t="shared" si="9"/>
        <v>819093.25400387507</v>
      </c>
      <c r="J14" s="15">
        <f t="shared" si="10"/>
        <v>2047.7331350096881</v>
      </c>
      <c r="K14" s="29">
        <f t="shared" si="16"/>
        <v>52421.968256248008</v>
      </c>
      <c r="L14" s="16">
        <f t="shared" si="11"/>
        <v>54469.701391257695</v>
      </c>
      <c r="M14" s="30">
        <f t="shared" si="0"/>
        <v>32763.730160155003</v>
      </c>
      <c r="N14" s="16">
        <f t="shared" si="2"/>
        <v>32763.730160155003</v>
      </c>
      <c r="O14" s="49">
        <f t="shared" si="1"/>
        <v>840799.22523497778</v>
      </c>
      <c r="Q14" s="9">
        <f t="shared" si="12"/>
        <v>5</v>
      </c>
      <c r="R14" s="8">
        <f t="shared" si="3"/>
        <v>2063</v>
      </c>
      <c r="S14" s="8">
        <f t="shared" si="3"/>
        <v>68</v>
      </c>
      <c r="T14" s="38">
        <f t="shared" si="13"/>
        <v>937270.91701135295</v>
      </c>
      <c r="U14" s="16">
        <f t="shared" si="4"/>
        <v>14059.063755170293</v>
      </c>
      <c r="V14" s="38">
        <f t="shared" si="5"/>
        <v>14059.063755170293</v>
      </c>
      <c r="W14" s="30">
        <f t="shared" si="6"/>
        <v>192000</v>
      </c>
      <c r="X14" s="29">
        <f t="shared" si="14"/>
        <v>37490.836680454122</v>
      </c>
      <c r="Y14" s="17">
        <f t="shared" si="15"/>
        <v>229490.83668045411</v>
      </c>
      <c r="Z14" s="56">
        <f t="shared" si="7"/>
        <v>721839.14408606919</v>
      </c>
    </row>
    <row r="15" spans="2:26" x14ac:dyDescent="0.2">
      <c r="B15" s="1" t="s">
        <v>2</v>
      </c>
      <c r="C15" s="5">
        <v>0.04</v>
      </c>
      <c r="F15" s="11">
        <f t="shared" si="8"/>
        <v>6</v>
      </c>
      <c r="G15" s="8">
        <f t="shared" si="8"/>
        <v>2026</v>
      </c>
      <c r="H15" s="8">
        <f t="shared" si="8"/>
        <v>31</v>
      </c>
      <c r="I15" s="29">
        <f t="shared" si="9"/>
        <v>840799.22523497778</v>
      </c>
      <c r="J15" s="15">
        <f t="shared" si="10"/>
        <v>2101.9980630874447</v>
      </c>
      <c r="K15" s="29">
        <f t="shared" si="16"/>
        <v>53811.150415038581</v>
      </c>
      <c r="L15" s="16">
        <f t="shared" si="11"/>
        <v>55913.148478126022</v>
      </c>
      <c r="M15" s="30">
        <f t="shared" si="0"/>
        <v>33631.969009399108</v>
      </c>
      <c r="N15" s="16">
        <f t="shared" si="2"/>
        <v>33631.969009399108</v>
      </c>
      <c r="O15" s="49">
        <f t="shared" si="1"/>
        <v>863080.40470370476</v>
      </c>
      <c r="Q15" s="9">
        <f t="shared" si="12"/>
        <v>6</v>
      </c>
      <c r="R15" s="8">
        <v>2063</v>
      </c>
      <c r="S15" s="8">
        <v>68</v>
      </c>
      <c r="T15" s="38">
        <f t="shared" si="13"/>
        <v>721839.14408606919</v>
      </c>
      <c r="U15" s="16">
        <f t="shared" si="4"/>
        <v>10827.587161291038</v>
      </c>
      <c r="V15" s="38">
        <f t="shared" si="5"/>
        <v>10827.587161291038</v>
      </c>
      <c r="W15" s="30">
        <f t="shared" si="6"/>
        <v>192000</v>
      </c>
      <c r="X15" s="29">
        <f t="shared" si="14"/>
        <v>28873.56576344277</v>
      </c>
      <c r="Y15" s="17">
        <f t="shared" si="15"/>
        <v>220873.56576344278</v>
      </c>
      <c r="Z15" s="56">
        <f t="shared" si="7"/>
        <v>511793.16548391746</v>
      </c>
    </row>
    <row r="16" spans="2:26" x14ac:dyDescent="0.2">
      <c r="B16" s="1" t="s">
        <v>26</v>
      </c>
      <c r="C16" s="51">
        <v>90</v>
      </c>
      <c r="F16" s="11">
        <f t="shared" si="8"/>
        <v>7</v>
      </c>
      <c r="G16" s="8">
        <f t="shared" si="8"/>
        <v>2027</v>
      </c>
      <c r="H16" s="8">
        <f t="shared" si="8"/>
        <v>32</v>
      </c>
      <c r="I16" s="29">
        <f t="shared" si="9"/>
        <v>863080.40470370476</v>
      </c>
      <c r="J16" s="15">
        <f t="shared" si="10"/>
        <v>2157.7010117592622</v>
      </c>
      <c r="K16" s="29">
        <f t="shared" si="16"/>
        <v>55237.145901037104</v>
      </c>
      <c r="L16" s="16">
        <f t="shared" si="11"/>
        <v>57394.846912796369</v>
      </c>
      <c r="M16" s="30">
        <f t="shared" si="0"/>
        <v>34523.216188148188</v>
      </c>
      <c r="N16" s="16">
        <f t="shared" si="2"/>
        <v>34523.216188148188</v>
      </c>
      <c r="O16" s="49">
        <f t="shared" si="1"/>
        <v>885952.03542835289</v>
      </c>
      <c r="Q16" s="9">
        <f t="shared" si="12"/>
        <v>7</v>
      </c>
      <c r="R16" s="8">
        <f t="shared" si="3"/>
        <v>2064</v>
      </c>
      <c r="S16" s="8">
        <f t="shared" si="3"/>
        <v>69</v>
      </c>
      <c r="T16" s="38">
        <f t="shared" si="13"/>
        <v>511793.16548391746</v>
      </c>
      <c r="U16" s="16">
        <f t="shared" si="4"/>
        <v>7676.8974822587616</v>
      </c>
      <c r="V16" s="38">
        <f t="shared" si="5"/>
        <v>7676.8974822587616</v>
      </c>
      <c r="W16" s="30">
        <f t="shared" si="6"/>
        <v>192000</v>
      </c>
      <c r="X16" s="29">
        <f t="shared" si="14"/>
        <v>20471.726619356697</v>
      </c>
      <c r="Y16" s="17">
        <f t="shared" si="15"/>
        <v>212471.72661935669</v>
      </c>
      <c r="Z16" s="56">
        <f t="shared" si="7"/>
        <v>306998.33634681953</v>
      </c>
    </row>
    <row r="17" spans="2:26" x14ac:dyDescent="0.2">
      <c r="B17" s="1" t="s">
        <v>54</v>
      </c>
      <c r="C17" s="4">
        <v>160000</v>
      </c>
      <c r="F17" s="11">
        <f t="shared" si="8"/>
        <v>8</v>
      </c>
      <c r="G17" s="8">
        <f t="shared" si="8"/>
        <v>2028</v>
      </c>
      <c r="H17" s="8">
        <f t="shared" si="8"/>
        <v>33</v>
      </c>
      <c r="I17" s="29">
        <f t="shared" si="9"/>
        <v>885952.03542835289</v>
      </c>
      <c r="J17" s="15">
        <f t="shared" si="10"/>
        <v>2214.8800885708824</v>
      </c>
      <c r="K17" s="29">
        <f t="shared" si="16"/>
        <v>56700.930267414587</v>
      </c>
      <c r="L17" s="16">
        <f t="shared" si="11"/>
        <v>58915.810355985472</v>
      </c>
      <c r="M17" s="30">
        <f t="shared" si="0"/>
        <v>35438.081417134119</v>
      </c>
      <c r="N17" s="16">
        <f t="shared" si="2"/>
        <v>35438.081417134119</v>
      </c>
      <c r="O17" s="49">
        <f t="shared" si="1"/>
        <v>909429.76436720416</v>
      </c>
      <c r="Q17" s="9">
        <f t="shared" si="12"/>
        <v>8</v>
      </c>
      <c r="R17" s="8">
        <v>2064</v>
      </c>
      <c r="S17" s="8">
        <v>69</v>
      </c>
      <c r="T17" s="38">
        <f t="shared" si="13"/>
        <v>306998.33634681953</v>
      </c>
      <c r="U17" s="16">
        <f t="shared" si="4"/>
        <v>4604.9750452022927</v>
      </c>
      <c r="V17" s="38">
        <f t="shared" si="5"/>
        <v>4604.9750452022927</v>
      </c>
      <c r="W17" s="30">
        <f t="shared" si="6"/>
        <v>192000</v>
      </c>
      <c r="X17" s="29">
        <f t="shared" si="14"/>
        <v>12279.933453872782</v>
      </c>
      <c r="Y17" s="17">
        <f t="shared" si="15"/>
        <v>204279.93345387277</v>
      </c>
      <c r="Z17" s="56">
        <f t="shared" si="7"/>
        <v>107323.37793814906</v>
      </c>
    </row>
    <row r="18" spans="2:26" x14ac:dyDescent="0.2">
      <c r="B18" s="1" t="s">
        <v>10</v>
      </c>
      <c r="C18" s="6">
        <v>0.2</v>
      </c>
      <c r="F18" s="11">
        <f t="shared" si="8"/>
        <v>9</v>
      </c>
      <c r="G18" s="8">
        <f t="shared" si="8"/>
        <v>2029</v>
      </c>
      <c r="H18" s="8">
        <f t="shared" si="8"/>
        <v>34</v>
      </c>
      <c r="I18" s="29">
        <f t="shared" si="9"/>
        <v>909429.76436720416</v>
      </c>
      <c r="J18" s="15">
        <f t="shared" si="10"/>
        <v>2273.5744109180105</v>
      </c>
      <c r="K18" s="29">
        <f t="shared" si="16"/>
        <v>58203.504919501065</v>
      </c>
      <c r="L18" s="16">
        <f t="shared" si="11"/>
        <v>60477.079330419074</v>
      </c>
      <c r="M18" s="30">
        <f t="shared" si="0"/>
        <v>36377.190574688168</v>
      </c>
      <c r="N18" s="16">
        <f t="shared" si="2"/>
        <v>36377.190574688168</v>
      </c>
      <c r="O18" s="49">
        <f t="shared" si="1"/>
        <v>933529.65312293509</v>
      </c>
      <c r="Q18" s="9">
        <f t="shared" si="12"/>
        <v>9</v>
      </c>
      <c r="R18" s="8">
        <f t="shared" si="3"/>
        <v>2065</v>
      </c>
      <c r="S18" s="8">
        <f t="shared" si="3"/>
        <v>70</v>
      </c>
      <c r="T18" s="38">
        <f t="shared" si="13"/>
        <v>107323.37793814906</v>
      </c>
      <c r="U18" s="16">
        <f t="shared" si="4"/>
        <v>1609.8506690722359</v>
      </c>
      <c r="V18" s="38">
        <f t="shared" si="5"/>
        <v>1609.8506690722359</v>
      </c>
      <c r="W18" s="30">
        <f t="shared" si="6"/>
        <v>192000</v>
      </c>
      <c r="X18" s="29">
        <f t="shared" si="14"/>
        <v>4292.9351175259626</v>
      </c>
      <c r="Y18" s="17">
        <f t="shared" si="15"/>
        <v>196292.93511752595</v>
      </c>
      <c r="Z18" s="66">
        <f t="shared" si="7"/>
        <v>-87359.706510304648</v>
      </c>
    </row>
    <row r="19" spans="2:26" x14ac:dyDescent="0.2">
      <c r="B19" s="1" t="s">
        <v>19</v>
      </c>
      <c r="C19" s="41">
        <f>C17*(1+C18)</f>
        <v>192000</v>
      </c>
      <c r="F19" s="11">
        <f t="shared" si="8"/>
        <v>10</v>
      </c>
      <c r="G19" s="8">
        <f t="shared" si="8"/>
        <v>2030</v>
      </c>
      <c r="H19" s="8">
        <f t="shared" si="8"/>
        <v>35</v>
      </c>
      <c r="I19" s="29">
        <f t="shared" si="9"/>
        <v>933529.65312293509</v>
      </c>
      <c r="J19" s="15">
        <f t="shared" si="10"/>
        <v>2333.8241328073377</v>
      </c>
      <c r="K19" s="29">
        <f t="shared" si="16"/>
        <v>59745.897799867846</v>
      </c>
      <c r="L19" s="16">
        <f t="shared" si="11"/>
        <v>62079.72193267518</v>
      </c>
      <c r="M19" s="30">
        <f t="shared" si="0"/>
        <v>37341.186124917404</v>
      </c>
      <c r="N19" s="16">
        <f t="shared" si="2"/>
        <v>37341.186124917404</v>
      </c>
      <c r="O19" s="49">
        <f t="shared" si="1"/>
        <v>958268.18893069297</v>
      </c>
      <c r="Q19" s="9">
        <f t="shared" si="12"/>
        <v>10</v>
      </c>
      <c r="R19" s="8">
        <v>2065</v>
      </c>
      <c r="S19" s="8">
        <v>70</v>
      </c>
      <c r="T19" s="38">
        <f t="shared" si="13"/>
        <v>-87359.706510304648</v>
      </c>
      <c r="U19" s="16">
        <f t="shared" si="4"/>
        <v>-1310.3955976545697</v>
      </c>
      <c r="V19" s="38">
        <f t="shared" si="5"/>
        <v>-1310.3955976545697</v>
      </c>
      <c r="W19" s="30">
        <f t="shared" si="6"/>
        <v>192000</v>
      </c>
      <c r="X19" s="29">
        <f t="shared" si="14"/>
        <v>-3494.3882604121859</v>
      </c>
      <c r="Y19" s="17">
        <f t="shared" si="15"/>
        <v>188505.61173958782</v>
      </c>
      <c r="Z19" s="56">
        <f t="shared" si="7"/>
        <v>-277175.71384754707</v>
      </c>
    </row>
    <row r="20" spans="2:26" x14ac:dyDescent="0.2">
      <c r="F20" s="11">
        <f t="shared" si="8"/>
        <v>11</v>
      </c>
      <c r="G20" s="8">
        <f t="shared" si="8"/>
        <v>2031</v>
      </c>
      <c r="H20" s="8">
        <f t="shared" si="8"/>
        <v>36</v>
      </c>
      <c r="I20" s="29">
        <f t="shared" si="9"/>
        <v>958268.18893069297</v>
      </c>
      <c r="J20" s="15">
        <f t="shared" si="10"/>
        <v>2395.6704723267326</v>
      </c>
      <c r="K20" s="29">
        <f t="shared" si="16"/>
        <v>61329.164091564351</v>
      </c>
      <c r="L20" s="16">
        <f t="shared" si="11"/>
        <v>63724.834563891083</v>
      </c>
      <c r="M20" s="30">
        <f t="shared" si="0"/>
        <v>38330.727557227721</v>
      </c>
      <c r="N20" s="16">
        <f t="shared" si="2"/>
        <v>38330.727557227721</v>
      </c>
      <c r="O20" s="49">
        <f t="shared" si="1"/>
        <v>983662.29593735631</v>
      </c>
      <c r="Q20" s="9">
        <f t="shared" si="12"/>
        <v>11</v>
      </c>
      <c r="R20" s="8">
        <f t="shared" si="3"/>
        <v>2066</v>
      </c>
      <c r="S20" s="8">
        <f t="shared" si="3"/>
        <v>71</v>
      </c>
      <c r="T20" s="38">
        <f t="shared" si="13"/>
        <v>-277175.71384754707</v>
      </c>
      <c r="U20" s="16">
        <f t="shared" si="4"/>
        <v>-4157.6357077132061</v>
      </c>
      <c r="V20" s="38">
        <f t="shared" si="5"/>
        <v>-4157.6357077132061</v>
      </c>
      <c r="W20" s="30">
        <f t="shared" si="6"/>
        <v>192000</v>
      </c>
      <c r="X20" s="29">
        <f t="shared" si="14"/>
        <v>-11087.028553901882</v>
      </c>
      <c r="Y20" s="17">
        <f t="shared" si="15"/>
        <v>180912.97144609812</v>
      </c>
      <c r="Z20" s="56">
        <f t="shared" si="7"/>
        <v>-462246.32100135839</v>
      </c>
    </row>
    <row r="21" spans="2:26" x14ac:dyDescent="0.2">
      <c r="B21" s="65" t="s">
        <v>55</v>
      </c>
      <c r="C21" s="64">
        <f>O49</f>
        <v>2100175.9581369353</v>
      </c>
      <c r="F21" s="11">
        <f t="shared" si="8"/>
        <v>12</v>
      </c>
      <c r="G21" s="8">
        <f t="shared" si="8"/>
        <v>2032</v>
      </c>
      <c r="H21" s="8">
        <f t="shared" si="8"/>
        <v>37</v>
      </c>
      <c r="I21" s="29">
        <f t="shared" si="9"/>
        <v>983662.29593735631</v>
      </c>
      <c r="J21" s="15">
        <f t="shared" si="10"/>
        <v>2459.1557398433911</v>
      </c>
      <c r="K21" s="29">
        <f t="shared" si="16"/>
        <v>62954.386939990807</v>
      </c>
      <c r="L21" s="16">
        <f t="shared" si="11"/>
        <v>65413.542679834201</v>
      </c>
      <c r="M21" s="30">
        <f t="shared" si="0"/>
        <v>39346.49183749425</v>
      </c>
      <c r="N21" s="16">
        <f t="shared" si="2"/>
        <v>39346.49183749425</v>
      </c>
      <c r="O21" s="49">
        <f t="shared" si="1"/>
        <v>1009729.3467796962</v>
      </c>
      <c r="Q21" s="9">
        <f t="shared" si="12"/>
        <v>12</v>
      </c>
      <c r="R21" s="8">
        <v>2066</v>
      </c>
      <c r="S21" s="8">
        <v>71</v>
      </c>
      <c r="T21" s="38">
        <f t="shared" si="13"/>
        <v>-462246.32100135839</v>
      </c>
      <c r="U21" s="16">
        <f t="shared" si="4"/>
        <v>-6933.6948150203752</v>
      </c>
      <c r="V21" s="38">
        <f t="shared" si="5"/>
        <v>-6933.6948150203752</v>
      </c>
      <c r="W21" s="30">
        <f t="shared" si="6"/>
        <v>192000</v>
      </c>
      <c r="X21" s="29">
        <f t="shared" si="14"/>
        <v>-18489.852840054336</v>
      </c>
      <c r="Y21" s="17">
        <f t="shared" si="15"/>
        <v>173510.14715994566</v>
      </c>
      <c r="Z21" s="56">
        <f t="shared" si="7"/>
        <v>-642690.16297632444</v>
      </c>
    </row>
    <row r="22" spans="2:26" x14ac:dyDescent="0.2">
      <c r="F22" s="11">
        <f t="shared" si="8"/>
        <v>13</v>
      </c>
      <c r="G22" s="8">
        <f t="shared" si="8"/>
        <v>2033</v>
      </c>
      <c r="H22" s="8">
        <f t="shared" si="8"/>
        <v>38</v>
      </c>
      <c r="I22" s="29">
        <f t="shared" si="9"/>
        <v>1009729.3467796962</v>
      </c>
      <c r="J22" s="15">
        <f t="shared" si="10"/>
        <v>2524.3233669492406</v>
      </c>
      <c r="K22" s="29">
        <f t="shared" si="16"/>
        <v>64622.67819390056</v>
      </c>
      <c r="L22" s="16">
        <f t="shared" si="11"/>
        <v>67147.001560849807</v>
      </c>
      <c r="M22" s="30">
        <f t="shared" si="0"/>
        <v>40389.17387118785</v>
      </c>
      <c r="N22" s="16">
        <f t="shared" si="2"/>
        <v>40389.17387118785</v>
      </c>
      <c r="O22" s="49">
        <f t="shared" si="1"/>
        <v>1036487.1744693582</v>
      </c>
      <c r="Q22" s="9">
        <f t="shared" si="12"/>
        <v>13</v>
      </c>
      <c r="R22" s="8">
        <f t="shared" si="3"/>
        <v>2067</v>
      </c>
      <c r="S22" s="8">
        <f t="shared" si="3"/>
        <v>72</v>
      </c>
      <c r="T22" s="38">
        <f t="shared" si="13"/>
        <v>-642690.16297632444</v>
      </c>
      <c r="U22" s="16">
        <f t="shared" si="4"/>
        <v>-9640.3524446448664</v>
      </c>
      <c r="V22" s="38">
        <f t="shared" si="5"/>
        <v>-9640.3524446448664</v>
      </c>
      <c r="W22" s="30">
        <f t="shared" si="6"/>
        <v>192000</v>
      </c>
      <c r="X22" s="29">
        <f t="shared" si="14"/>
        <v>-25707.606519052977</v>
      </c>
      <c r="Y22" s="17">
        <f t="shared" si="15"/>
        <v>166292.39348094701</v>
      </c>
      <c r="Z22" s="56">
        <f t="shared" si="7"/>
        <v>-818622.90890191635</v>
      </c>
    </row>
    <row r="23" spans="2:26" x14ac:dyDescent="0.2">
      <c r="F23" s="11">
        <f t="shared" si="8"/>
        <v>14</v>
      </c>
      <c r="G23" s="8">
        <f t="shared" si="8"/>
        <v>2034</v>
      </c>
      <c r="H23" s="8">
        <f t="shared" si="8"/>
        <v>39</v>
      </c>
      <c r="I23" s="29">
        <f t="shared" si="9"/>
        <v>1036487.1744693582</v>
      </c>
      <c r="J23" s="15">
        <f t="shared" si="10"/>
        <v>2591.2179361733961</v>
      </c>
      <c r="K23" s="29">
        <f t="shared" si="16"/>
        <v>66335.179166038928</v>
      </c>
      <c r="L23" s="16">
        <f t="shared" si="11"/>
        <v>68926.39710221233</v>
      </c>
      <c r="M23" s="30">
        <f t="shared" si="0"/>
        <v>41459.48697877433</v>
      </c>
      <c r="N23" s="16">
        <f t="shared" si="2"/>
        <v>41459.48697877433</v>
      </c>
      <c r="O23" s="49">
        <f t="shared" si="1"/>
        <v>1063954.0845927962</v>
      </c>
      <c r="Q23" s="9">
        <f t="shared" si="12"/>
        <v>14</v>
      </c>
      <c r="R23" s="8">
        <v>2067</v>
      </c>
      <c r="S23" s="8">
        <v>72</v>
      </c>
      <c r="T23" s="38">
        <f t="shared" si="13"/>
        <v>-818622.90890191635</v>
      </c>
      <c r="U23" s="16">
        <f t="shared" si="4"/>
        <v>-12279.343633528744</v>
      </c>
      <c r="V23" s="38">
        <f t="shared" si="5"/>
        <v>-12279.343633528744</v>
      </c>
      <c r="W23" s="30">
        <f t="shared" si="6"/>
        <v>192000</v>
      </c>
      <c r="X23" s="29">
        <f t="shared" si="14"/>
        <v>-32744.916356076654</v>
      </c>
      <c r="Y23" s="17">
        <f t="shared" si="15"/>
        <v>159255.08364392334</v>
      </c>
      <c r="Z23" s="56">
        <f t="shared" si="7"/>
        <v>-990157.33617936843</v>
      </c>
    </row>
    <row r="24" spans="2:26" x14ac:dyDescent="0.2">
      <c r="F24" s="11">
        <f t="shared" si="8"/>
        <v>15</v>
      </c>
      <c r="G24" s="8">
        <f t="shared" si="8"/>
        <v>2035</v>
      </c>
      <c r="H24" s="8">
        <f t="shared" si="8"/>
        <v>40</v>
      </c>
      <c r="I24" s="29">
        <f t="shared" si="9"/>
        <v>1063954.0845927962</v>
      </c>
      <c r="J24" s="15">
        <f t="shared" si="10"/>
        <v>2659.8852114819911</v>
      </c>
      <c r="K24" s="29">
        <f t="shared" si="16"/>
        <v>68093.061413938951</v>
      </c>
      <c r="L24" s="16">
        <f t="shared" si="11"/>
        <v>70752.94662542094</v>
      </c>
      <c r="M24" s="30">
        <f t="shared" si="0"/>
        <v>42558.16338371185</v>
      </c>
      <c r="N24" s="16">
        <f t="shared" si="2"/>
        <v>42558.16338371185</v>
      </c>
      <c r="O24" s="49">
        <f t="shared" si="1"/>
        <v>1092148.8678345054</v>
      </c>
      <c r="Q24" s="9">
        <f t="shared" si="12"/>
        <v>15</v>
      </c>
      <c r="R24" s="8">
        <f t="shared" si="3"/>
        <v>2068</v>
      </c>
      <c r="S24" s="8">
        <f t="shared" si="3"/>
        <v>73</v>
      </c>
      <c r="T24" s="38">
        <f t="shared" si="13"/>
        <v>-990157.33617936843</v>
      </c>
      <c r="U24" s="16">
        <f t="shared" si="4"/>
        <v>-14852.360042690525</v>
      </c>
      <c r="V24" s="38">
        <f t="shared" si="5"/>
        <v>-14852.360042690525</v>
      </c>
      <c r="W24" s="30">
        <f t="shared" si="6"/>
        <v>192000</v>
      </c>
      <c r="X24" s="29">
        <f t="shared" si="14"/>
        <v>-39606.293447174736</v>
      </c>
      <c r="Y24" s="17">
        <f t="shared" si="15"/>
        <v>152393.70655282526</v>
      </c>
      <c r="Z24" s="56">
        <f t="shared" si="7"/>
        <v>-1157403.4027748841</v>
      </c>
    </row>
    <row r="25" spans="2:26" x14ac:dyDescent="0.2">
      <c r="F25" s="11">
        <f t="shared" si="8"/>
        <v>16</v>
      </c>
      <c r="G25" s="8">
        <f t="shared" si="8"/>
        <v>2036</v>
      </c>
      <c r="H25" s="8">
        <f t="shared" si="8"/>
        <v>41</v>
      </c>
      <c r="I25" s="29">
        <f t="shared" si="9"/>
        <v>1092148.8678345054</v>
      </c>
      <c r="J25" s="15">
        <f t="shared" si="10"/>
        <v>2730.3721695862641</v>
      </c>
      <c r="K25" s="29">
        <f t="shared" si="16"/>
        <v>69897.527541408344</v>
      </c>
      <c r="L25" s="16">
        <f t="shared" si="11"/>
        <v>72627.899710994607</v>
      </c>
      <c r="M25" s="30">
        <f t="shared" si="0"/>
        <v>43685.954713380219</v>
      </c>
      <c r="N25" s="16">
        <f t="shared" si="2"/>
        <v>43685.954713380219</v>
      </c>
      <c r="O25" s="49">
        <f t="shared" si="1"/>
        <v>1121090.8128321199</v>
      </c>
      <c r="Q25" s="9">
        <f t="shared" si="12"/>
        <v>16</v>
      </c>
      <c r="R25" s="8">
        <v>2068</v>
      </c>
      <c r="S25" s="8">
        <v>73</v>
      </c>
      <c r="T25" s="38">
        <f t="shared" si="13"/>
        <v>-1157403.4027748841</v>
      </c>
      <c r="U25" s="16">
        <f t="shared" si="4"/>
        <v>-17361.051041623261</v>
      </c>
      <c r="V25" s="38">
        <f t="shared" si="5"/>
        <v>-17361.051041623261</v>
      </c>
      <c r="W25" s="30">
        <f t="shared" si="6"/>
        <v>192000</v>
      </c>
      <c r="X25" s="29">
        <f t="shared" si="14"/>
        <v>-46296.136110995365</v>
      </c>
      <c r="Y25" s="17">
        <f t="shared" si="15"/>
        <v>145703.86388900463</v>
      </c>
      <c r="Z25" s="56">
        <f t="shared" si="7"/>
        <v>-1320468.317705512</v>
      </c>
    </row>
    <row r="26" spans="2:26" x14ac:dyDescent="0.2">
      <c r="F26" s="11">
        <f t="shared" si="8"/>
        <v>17</v>
      </c>
      <c r="G26" s="8">
        <f t="shared" si="8"/>
        <v>2037</v>
      </c>
      <c r="H26" s="8">
        <f t="shared" si="8"/>
        <v>42</v>
      </c>
      <c r="I26" s="29">
        <f t="shared" si="9"/>
        <v>1121090.8128321199</v>
      </c>
      <c r="J26" s="15">
        <f t="shared" si="10"/>
        <v>2802.7270320803</v>
      </c>
      <c r="K26" s="29">
        <f t="shared" si="16"/>
        <v>71749.812021255668</v>
      </c>
      <c r="L26" s="16">
        <f t="shared" si="11"/>
        <v>74552.53905333596</v>
      </c>
      <c r="M26" s="30">
        <f t="shared" si="0"/>
        <v>44843.632513284792</v>
      </c>
      <c r="N26" s="16">
        <f t="shared" si="2"/>
        <v>44843.632513284792</v>
      </c>
      <c r="O26" s="49">
        <f t="shared" si="1"/>
        <v>1150799.7193721712</v>
      </c>
      <c r="Q26" s="9">
        <f t="shared" si="12"/>
        <v>17</v>
      </c>
      <c r="R26" s="8">
        <f t="shared" si="12"/>
        <v>2069</v>
      </c>
      <c r="S26" s="8">
        <f t="shared" si="12"/>
        <v>74</v>
      </c>
      <c r="T26" s="38">
        <f t="shared" si="13"/>
        <v>-1320468.317705512</v>
      </c>
      <c r="U26" s="16">
        <f t="shared" si="4"/>
        <v>-19807.024765582679</v>
      </c>
      <c r="V26" s="38">
        <f t="shared" si="5"/>
        <v>-19807.024765582679</v>
      </c>
      <c r="W26" s="30">
        <f t="shared" si="6"/>
        <v>192000</v>
      </c>
      <c r="X26" s="29">
        <f t="shared" si="14"/>
        <v>-52818.732708220487</v>
      </c>
      <c r="Y26" s="17">
        <f t="shared" si="15"/>
        <v>139181.26729177951</v>
      </c>
      <c r="Z26" s="56">
        <f t="shared" si="7"/>
        <v>-1479456.6097628744</v>
      </c>
    </row>
    <row r="27" spans="2:26" x14ac:dyDescent="0.2">
      <c r="F27" s="11">
        <f t="shared" si="8"/>
        <v>18</v>
      </c>
      <c r="G27" s="8">
        <f t="shared" si="8"/>
        <v>2038</v>
      </c>
      <c r="H27" s="8">
        <f t="shared" si="8"/>
        <v>43</v>
      </c>
      <c r="I27" s="29">
        <f t="shared" si="9"/>
        <v>1150799.7193721712</v>
      </c>
      <c r="J27" s="15">
        <f t="shared" si="10"/>
        <v>2876.9992984304281</v>
      </c>
      <c r="K27" s="29">
        <f t="shared" si="16"/>
        <v>73651.182039818959</v>
      </c>
      <c r="L27" s="16">
        <f t="shared" si="11"/>
        <v>76528.181338249386</v>
      </c>
      <c r="M27" s="30">
        <f t="shared" si="0"/>
        <v>46031.98877488685</v>
      </c>
      <c r="N27" s="16">
        <f t="shared" si="2"/>
        <v>46031.98877488685</v>
      </c>
      <c r="O27" s="49">
        <f t="shared" si="1"/>
        <v>1181295.9119355339</v>
      </c>
      <c r="Q27" s="9">
        <f t="shared" si="12"/>
        <v>18</v>
      </c>
      <c r="R27" s="8">
        <v>2069</v>
      </c>
      <c r="S27" s="8">
        <v>74</v>
      </c>
      <c r="T27" s="38">
        <f t="shared" si="13"/>
        <v>-1479456.6097628744</v>
      </c>
      <c r="U27" s="16">
        <f t="shared" si="4"/>
        <v>-22191.849146443117</v>
      </c>
      <c r="V27" s="38">
        <f t="shared" si="5"/>
        <v>-22191.849146443117</v>
      </c>
      <c r="W27" s="30">
        <f t="shared" si="6"/>
        <v>192000</v>
      </c>
      <c r="X27" s="29">
        <f t="shared" si="14"/>
        <v>-59178.264390514982</v>
      </c>
      <c r="Y27" s="17">
        <f t="shared" si="15"/>
        <v>132821.73560948501</v>
      </c>
      <c r="Z27" s="56">
        <f t="shared" si="7"/>
        <v>-1634470.1945188027</v>
      </c>
    </row>
    <row r="28" spans="2:26" x14ac:dyDescent="0.2">
      <c r="F28" s="11">
        <f t="shared" si="8"/>
        <v>19</v>
      </c>
      <c r="G28" s="8">
        <f t="shared" si="8"/>
        <v>2039</v>
      </c>
      <c r="H28" s="8">
        <f t="shared" si="8"/>
        <v>44</v>
      </c>
      <c r="I28" s="29">
        <f t="shared" si="9"/>
        <v>1181295.9119355339</v>
      </c>
      <c r="J28" s="15">
        <f t="shared" si="10"/>
        <v>2953.2397798388351</v>
      </c>
      <c r="K28" s="29">
        <f t="shared" si="16"/>
        <v>75602.938363874171</v>
      </c>
      <c r="L28" s="16">
        <f t="shared" si="11"/>
        <v>78556.178143713012</v>
      </c>
      <c r="M28" s="30">
        <f t="shared" si="0"/>
        <v>47251.836477421355</v>
      </c>
      <c r="N28" s="16">
        <f t="shared" si="2"/>
        <v>47251.836477421355</v>
      </c>
      <c r="O28" s="49">
        <f t="shared" si="1"/>
        <v>1212600.2536018253</v>
      </c>
      <c r="Q28" s="9">
        <f t="shared" si="12"/>
        <v>19</v>
      </c>
      <c r="R28" s="8">
        <f t="shared" si="12"/>
        <v>2070</v>
      </c>
      <c r="S28" s="8">
        <f t="shared" si="12"/>
        <v>75</v>
      </c>
      <c r="T28" s="38">
        <f t="shared" si="13"/>
        <v>-1634470.1945188027</v>
      </c>
      <c r="U28" s="16">
        <f t="shared" si="4"/>
        <v>-24517.052917782039</v>
      </c>
      <c r="V28" s="38">
        <f t="shared" si="5"/>
        <v>-24517.052917782039</v>
      </c>
      <c r="W28" s="30">
        <f t="shared" si="6"/>
        <v>192000</v>
      </c>
      <c r="X28" s="29">
        <f t="shared" si="14"/>
        <v>-65378.807780752111</v>
      </c>
      <c r="Y28" s="17">
        <f t="shared" si="15"/>
        <v>126621.1922192479</v>
      </c>
      <c r="Z28" s="56">
        <f t="shared" si="7"/>
        <v>-1785608.4396558325</v>
      </c>
    </row>
    <row r="29" spans="2:26" x14ac:dyDescent="0.2">
      <c r="F29" s="11">
        <f t="shared" si="8"/>
        <v>20</v>
      </c>
      <c r="G29" s="8">
        <f t="shared" si="8"/>
        <v>2040</v>
      </c>
      <c r="H29" s="8">
        <f t="shared" si="8"/>
        <v>45</v>
      </c>
      <c r="I29" s="29">
        <f t="shared" si="9"/>
        <v>1212600.2536018253</v>
      </c>
      <c r="J29" s="15">
        <f t="shared" si="10"/>
        <v>3031.5006340045638</v>
      </c>
      <c r="K29" s="29">
        <f t="shared" si="16"/>
        <v>77606.416230516828</v>
      </c>
      <c r="L29" s="16">
        <f t="shared" si="11"/>
        <v>80637.916864521394</v>
      </c>
      <c r="M29" s="30">
        <f t="shared" si="0"/>
        <v>48504.010144073014</v>
      </c>
      <c r="N29" s="16">
        <f t="shared" si="2"/>
        <v>48504.010144073014</v>
      </c>
      <c r="O29" s="49">
        <f t="shared" si="1"/>
        <v>1244734.1603222736</v>
      </c>
      <c r="Q29" s="9">
        <f t="shared" si="12"/>
        <v>20</v>
      </c>
      <c r="R29" s="8">
        <v>2070</v>
      </c>
      <c r="S29" s="8">
        <v>75</v>
      </c>
      <c r="T29" s="38">
        <f t="shared" si="13"/>
        <v>-1785608.4396558325</v>
      </c>
      <c r="U29" s="16">
        <f t="shared" si="4"/>
        <v>-26784.126594837486</v>
      </c>
      <c r="V29" s="38">
        <f t="shared" si="5"/>
        <v>-26784.126594837486</v>
      </c>
      <c r="W29" s="30">
        <f t="shared" si="6"/>
        <v>192000</v>
      </c>
      <c r="X29" s="29">
        <f t="shared" si="14"/>
        <v>-71424.337586233305</v>
      </c>
      <c r="Y29" s="17">
        <f t="shared" si="15"/>
        <v>120575.66241376669</v>
      </c>
      <c r="Z29" s="56">
        <f t="shared" si="7"/>
        <v>-1932968.2286644366</v>
      </c>
    </row>
    <row r="30" spans="2:26" x14ac:dyDescent="0.2">
      <c r="F30" s="11">
        <f t="shared" si="8"/>
        <v>21</v>
      </c>
      <c r="G30" s="8">
        <f t="shared" si="8"/>
        <v>2041</v>
      </c>
      <c r="H30" s="8">
        <f t="shared" si="8"/>
        <v>46</v>
      </c>
      <c r="I30" s="29">
        <f t="shared" si="9"/>
        <v>1244734.1603222736</v>
      </c>
      <c r="J30" s="15">
        <f t="shared" si="10"/>
        <v>3111.8354008056845</v>
      </c>
      <c r="K30" s="29">
        <f t="shared" si="16"/>
        <v>79662.986260625519</v>
      </c>
      <c r="L30" s="16">
        <f t="shared" si="11"/>
        <v>82774.821661431197</v>
      </c>
      <c r="M30" s="30">
        <f t="shared" si="0"/>
        <v>49789.366412890944</v>
      </c>
      <c r="N30" s="16">
        <f t="shared" si="2"/>
        <v>49789.366412890944</v>
      </c>
      <c r="O30" s="49">
        <f t="shared" si="1"/>
        <v>1277719.6155708139</v>
      </c>
      <c r="Q30" s="9">
        <f t="shared" si="12"/>
        <v>21</v>
      </c>
      <c r="R30" s="8">
        <f t="shared" si="12"/>
        <v>2071</v>
      </c>
      <c r="S30" s="8">
        <f t="shared" si="12"/>
        <v>76</v>
      </c>
      <c r="T30" s="38">
        <f t="shared" si="13"/>
        <v>-1932968.2286644366</v>
      </c>
      <c r="U30" s="16">
        <f t="shared" si="4"/>
        <v>-28994.52342996655</v>
      </c>
      <c r="V30" s="38">
        <f t="shared" si="5"/>
        <v>-28994.52342996655</v>
      </c>
      <c r="W30" s="30">
        <f t="shared" si="6"/>
        <v>192000</v>
      </c>
      <c r="X30" s="29">
        <f t="shared" si="14"/>
        <v>-77318.729146577462</v>
      </c>
      <c r="Y30" s="17">
        <f t="shared" si="15"/>
        <v>114681.27085342254</v>
      </c>
      <c r="Z30" s="56">
        <f t="shared" si="7"/>
        <v>-2076644.0229478257</v>
      </c>
    </row>
    <row r="31" spans="2:26" x14ac:dyDescent="0.2">
      <c r="F31" s="11">
        <f t="shared" si="8"/>
        <v>22</v>
      </c>
      <c r="G31" s="8">
        <f t="shared" si="8"/>
        <v>2042</v>
      </c>
      <c r="H31" s="8">
        <f t="shared" si="8"/>
        <v>47</v>
      </c>
      <c r="I31" s="29">
        <f t="shared" si="9"/>
        <v>1277719.6155708139</v>
      </c>
      <c r="J31" s="15">
        <f t="shared" si="10"/>
        <v>3194.2990389270349</v>
      </c>
      <c r="K31" s="29">
        <f t="shared" si="16"/>
        <v>81774.055396532087</v>
      </c>
      <c r="L31" s="16">
        <f t="shared" si="11"/>
        <v>84968.354435459129</v>
      </c>
      <c r="M31" s="30">
        <f t="shared" si="0"/>
        <v>51108.784622832558</v>
      </c>
      <c r="N31" s="16">
        <f t="shared" si="2"/>
        <v>51108.784622832558</v>
      </c>
      <c r="O31" s="49">
        <f t="shared" si="1"/>
        <v>1311579.1853834405</v>
      </c>
      <c r="Q31" s="9">
        <f t="shared" si="12"/>
        <v>22</v>
      </c>
      <c r="R31" s="8">
        <v>2071</v>
      </c>
      <c r="S31" s="8">
        <v>76</v>
      </c>
      <c r="T31" s="38">
        <f t="shared" si="13"/>
        <v>-2076644.0229478257</v>
      </c>
      <c r="U31" s="16">
        <f t="shared" si="4"/>
        <v>-31149.660344217384</v>
      </c>
      <c r="V31" s="38">
        <f t="shared" si="5"/>
        <v>-31149.660344217384</v>
      </c>
      <c r="W31" s="30">
        <f t="shared" si="6"/>
        <v>192000</v>
      </c>
      <c r="X31" s="29">
        <f t="shared" si="14"/>
        <v>-83065.760917913038</v>
      </c>
      <c r="Y31" s="17">
        <f t="shared" si="15"/>
        <v>108934.23908208696</v>
      </c>
      <c r="Z31" s="56">
        <f t="shared" si="7"/>
        <v>-2216727.9223741298</v>
      </c>
    </row>
    <row r="32" spans="2:26" x14ac:dyDescent="0.2">
      <c r="F32" s="11">
        <f t="shared" si="8"/>
        <v>23</v>
      </c>
      <c r="G32" s="8">
        <f t="shared" si="8"/>
        <v>2043</v>
      </c>
      <c r="H32" s="8">
        <f t="shared" si="8"/>
        <v>48</v>
      </c>
      <c r="I32" s="29">
        <f t="shared" si="9"/>
        <v>1311579.1853834405</v>
      </c>
      <c r="J32" s="15">
        <f t="shared" si="10"/>
        <v>3278.9479634586019</v>
      </c>
      <c r="K32" s="29">
        <f t="shared" si="16"/>
        <v>83941.067864540193</v>
      </c>
      <c r="L32" s="16">
        <f t="shared" si="11"/>
        <v>87220.015827998795</v>
      </c>
      <c r="M32" s="30">
        <f t="shared" si="0"/>
        <v>52463.167415337623</v>
      </c>
      <c r="N32" s="16">
        <f t="shared" si="2"/>
        <v>52463.167415337623</v>
      </c>
      <c r="O32" s="49">
        <f t="shared" si="1"/>
        <v>1346336.0337961016</v>
      </c>
      <c r="Q32" s="9">
        <f t="shared" si="12"/>
        <v>23</v>
      </c>
      <c r="R32" s="8">
        <f t="shared" si="12"/>
        <v>2072</v>
      </c>
      <c r="S32" s="8">
        <f t="shared" si="12"/>
        <v>77</v>
      </c>
      <c r="T32" s="38">
        <f t="shared" si="13"/>
        <v>-2216727.9223741298</v>
      </c>
      <c r="U32" s="16">
        <f t="shared" si="4"/>
        <v>-33250.918835611948</v>
      </c>
      <c r="V32" s="38">
        <f t="shared" si="5"/>
        <v>-33250.918835611948</v>
      </c>
      <c r="W32" s="30">
        <f t="shared" si="6"/>
        <v>192000</v>
      </c>
      <c r="X32" s="29">
        <f t="shared" si="14"/>
        <v>-88669.116894965191</v>
      </c>
      <c r="Y32" s="17">
        <f t="shared" si="15"/>
        <v>103330.88310503481</v>
      </c>
      <c r="Z32" s="56">
        <f t="shared" si="7"/>
        <v>-2353309.7243147767</v>
      </c>
    </row>
    <row r="33" spans="6:26" x14ac:dyDescent="0.2">
      <c r="F33" s="11">
        <f t="shared" si="8"/>
        <v>24</v>
      </c>
      <c r="G33" s="8">
        <f t="shared" si="8"/>
        <v>2044</v>
      </c>
      <c r="H33" s="8">
        <f t="shared" si="8"/>
        <v>49</v>
      </c>
      <c r="I33" s="29">
        <f t="shared" si="9"/>
        <v>1346336.0337961016</v>
      </c>
      <c r="J33" s="15">
        <f t="shared" si="10"/>
        <v>3365.8400844902544</v>
      </c>
      <c r="K33" s="29">
        <f t="shared" si="16"/>
        <v>86165.506162950507</v>
      </c>
      <c r="L33" s="16">
        <f t="shared" si="11"/>
        <v>89531.346247440757</v>
      </c>
      <c r="M33" s="30">
        <f t="shared" si="0"/>
        <v>53853.441351844063</v>
      </c>
      <c r="N33" s="16">
        <f t="shared" si="2"/>
        <v>53853.441351844063</v>
      </c>
      <c r="O33" s="49">
        <f t="shared" si="1"/>
        <v>1382013.9386916982</v>
      </c>
      <c r="Q33" s="9">
        <f t="shared" si="12"/>
        <v>24</v>
      </c>
      <c r="R33" s="8">
        <v>2072</v>
      </c>
      <c r="S33" s="8">
        <v>77</v>
      </c>
      <c r="T33" s="38">
        <f t="shared" si="13"/>
        <v>-2353309.7243147767</v>
      </c>
      <c r="U33" s="16">
        <f t="shared" si="4"/>
        <v>-35299.64586472165</v>
      </c>
      <c r="V33" s="38">
        <f t="shared" si="5"/>
        <v>-35299.64586472165</v>
      </c>
      <c r="W33" s="30">
        <f t="shared" si="6"/>
        <v>192000</v>
      </c>
      <c r="X33" s="29">
        <f t="shared" si="14"/>
        <v>-94132.38897259107</v>
      </c>
      <c r="Y33" s="17">
        <f t="shared" si="15"/>
        <v>97867.61102740893</v>
      </c>
      <c r="Z33" s="56">
        <f t="shared" si="7"/>
        <v>-2486476.9812069074</v>
      </c>
    </row>
    <row r="34" spans="6:26" x14ac:dyDescent="0.2">
      <c r="F34" s="11">
        <f t="shared" si="8"/>
        <v>25</v>
      </c>
      <c r="G34" s="8">
        <f t="shared" si="8"/>
        <v>2045</v>
      </c>
      <c r="H34" s="8">
        <f t="shared" si="8"/>
        <v>50</v>
      </c>
      <c r="I34" s="29">
        <f t="shared" si="9"/>
        <v>1382013.9386916982</v>
      </c>
      <c r="J34" s="15">
        <f t="shared" si="10"/>
        <v>3455.0348467292461</v>
      </c>
      <c r="K34" s="29">
        <f t="shared" si="16"/>
        <v>88448.89207626869</v>
      </c>
      <c r="L34" s="16">
        <f t="shared" si="11"/>
        <v>91903.92692299794</v>
      </c>
      <c r="M34" s="30">
        <f t="shared" si="0"/>
        <v>55280.55754766793</v>
      </c>
      <c r="N34" s="16">
        <f t="shared" si="2"/>
        <v>55280.55754766793</v>
      </c>
      <c r="O34" s="49">
        <f t="shared" si="1"/>
        <v>1418637.3080670282</v>
      </c>
      <c r="Q34" s="9">
        <f t="shared" si="12"/>
        <v>25</v>
      </c>
      <c r="R34" s="8">
        <f t="shared" si="12"/>
        <v>2073</v>
      </c>
      <c r="S34" s="8">
        <f t="shared" si="12"/>
        <v>78</v>
      </c>
      <c r="T34" s="38">
        <f t="shared" si="13"/>
        <v>-2486476.9812069074</v>
      </c>
      <c r="U34" s="16">
        <f t="shared" si="4"/>
        <v>-37297.154718103608</v>
      </c>
      <c r="V34" s="38">
        <f t="shared" si="5"/>
        <v>-37297.154718103608</v>
      </c>
      <c r="W34" s="30">
        <f t="shared" si="6"/>
        <v>192000</v>
      </c>
      <c r="X34" s="29">
        <f t="shared" si="14"/>
        <v>-99459.079248276306</v>
      </c>
      <c r="Y34" s="17">
        <f t="shared" si="15"/>
        <v>92540.920751723694</v>
      </c>
      <c r="Z34" s="56">
        <f t="shared" si="7"/>
        <v>-2616315.0566767352</v>
      </c>
    </row>
    <row r="35" spans="6:26" x14ac:dyDescent="0.2">
      <c r="F35" s="11">
        <f t="shared" si="8"/>
        <v>26</v>
      </c>
      <c r="G35" s="8">
        <f t="shared" si="8"/>
        <v>2046</v>
      </c>
      <c r="H35" s="8">
        <f t="shared" si="8"/>
        <v>51</v>
      </c>
      <c r="I35" s="29">
        <f t="shared" si="9"/>
        <v>1418637.3080670282</v>
      </c>
      <c r="J35" s="15">
        <f t="shared" si="10"/>
        <v>3546.5932701675711</v>
      </c>
      <c r="K35" s="29">
        <f t="shared" si="16"/>
        <v>90792.787716289808</v>
      </c>
      <c r="L35" s="16">
        <f t="shared" si="11"/>
        <v>94339.380986457385</v>
      </c>
      <c r="M35" s="30">
        <f t="shared" si="0"/>
        <v>56745.49232268113</v>
      </c>
      <c r="N35" s="16">
        <f t="shared" si="2"/>
        <v>56745.49232268113</v>
      </c>
      <c r="O35" s="49">
        <f t="shared" si="1"/>
        <v>1456231.1967308044</v>
      </c>
      <c r="Q35" s="9">
        <f t="shared" si="12"/>
        <v>26</v>
      </c>
      <c r="R35" s="8">
        <v>2073</v>
      </c>
      <c r="S35" s="8">
        <v>78</v>
      </c>
      <c r="T35" s="38">
        <f t="shared" si="13"/>
        <v>-2616315.0566767352</v>
      </c>
      <c r="U35" s="16">
        <f t="shared" si="4"/>
        <v>-39244.72585015103</v>
      </c>
      <c r="V35" s="38">
        <f t="shared" si="5"/>
        <v>-39244.72585015103</v>
      </c>
      <c r="W35" s="30">
        <f t="shared" si="6"/>
        <v>192000</v>
      </c>
      <c r="X35" s="29">
        <f t="shared" si="14"/>
        <v>-104652.60226706941</v>
      </c>
      <c r="Y35" s="17">
        <f t="shared" si="15"/>
        <v>87347.397732930593</v>
      </c>
      <c r="Z35" s="56">
        <f t="shared" si="7"/>
        <v>-2742907.1802598168</v>
      </c>
    </row>
    <row r="36" spans="6:26" x14ac:dyDescent="0.2">
      <c r="F36" s="11">
        <f t="shared" si="8"/>
        <v>27</v>
      </c>
      <c r="G36" s="8">
        <f t="shared" si="8"/>
        <v>2047</v>
      </c>
      <c r="H36" s="8">
        <f t="shared" si="8"/>
        <v>52</v>
      </c>
      <c r="I36" s="29">
        <f t="shared" si="9"/>
        <v>1456231.1967308044</v>
      </c>
      <c r="J36" s="15">
        <f t="shared" si="10"/>
        <v>3640.5779918270114</v>
      </c>
      <c r="K36" s="29">
        <f t="shared" si="16"/>
        <v>93198.796590771482</v>
      </c>
      <c r="L36" s="16">
        <f t="shared" si="11"/>
        <v>96839.374582598495</v>
      </c>
      <c r="M36" s="30">
        <f t="shared" si="0"/>
        <v>58249.247869232175</v>
      </c>
      <c r="N36" s="16">
        <f t="shared" si="2"/>
        <v>58249.247869232175</v>
      </c>
      <c r="O36" s="49">
        <f t="shared" si="1"/>
        <v>1494821.3234441706</v>
      </c>
      <c r="Q36" s="9">
        <f t="shared" si="12"/>
        <v>27</v>
      </c>
      <c r="R36" s="8">
        <f t="shared" si="12"/>
        <v>2074</v>
      </c>
      <c r="S36" s="8">
        <f t="shared" si="12"/>
        <v>79</v>
      </c>
      <c r="T36" s="38">
        <f t="shared" si="13"/>
        <v>-2742907.1802598168</v>
      </c>
      <c r="U36" s="16">
        <f t="shared" si="4"/>
        <v>-41143.607703897251</v>
      </c>
      <c r="V36" s="38">
        <f t="shared" si="5"/>
        <v>-41143.607703897251</v>
      </c>
      <c r="W36" s="30">
        <f t="shared" si="6"/>
        <v>192000</v>
      </c>
      <c r="X36" s="29">
        <f t="shared" si="14"/>
        <v>-109716.28721039268</v>
      </c>
      <c r="Y36" s="17">
        <f t="shared" si="15"/>
        <v>82283.712789607322</v>
      </c>
      <c r="Z36" s="56">
        <f t="shared" si="7"/>
        <v>-2866334.5007533212</v>
      </c>
    </row>
    <row r="37" spans="6:26" x14ac:dyDescent="0.2">
      <c r="F37" s="11">
        <f t="shared" si="8"/>
        <v>28</v>
      </c>
      <c r="G37" s="8">
        <f t="shared" si="8"/>
        <v>2048</v>
      </c>
      <c r="H37" s="8">
        <f t="shared" si="8"/>
        <v>53</v>
      </c>
      <c r="I37" s="29">
        <f t="shared" si="9"/>
        <v>1494821.3234441706</v>
      </c>
      <c r="J37" s="15">
        <f t="shared" si="10"/>
        <v>3737.0533086104269</v>
      </c>
      <c r="K37" s="29">
        <f t="shared" si="16"/>
        <v>95668.564700426927</v>
      </c>
      <c r="L37" s="16">
        <f t="shared" si="11"/>
        <v>99405.618009037353</v>
      </c>
      <c r="M37" s="30">
        <f t="shared" si="0"/>
        <v>59792.852937766824</v>
      </c>
      <c r="N37" s="16">
        <f t="shared" si="2"/>
        <v>59792.852937766824</v>
      </c>
      <c r="O37" s="49">
        <f t="shared" si="1"/>
        <v>1534434.0885154412</v>
      </c>
      <c r="Q37" s="9">
        <f t="shared" si="12"/>
        <v>28</v>
      </c>
      <c r="R37" s="8">
        <v>2074</v>
      </c>
      <c r="S37" s="8">
        <v>79</v>
      </c>
      <c r="T37" s="38">
        <f t="shared" si="13"/>
        <v>-2866334.5007533212</v>
      </c>
      <c r="U37" s="16">
        <f t="shared" si="4"/>
        <v>-42995.017511299819</v>
      </c>
      <c r="V37" s="38">
        <f t="shared" si="5"/>
        <v>-42995.017511299819</v>
      </c>
      <c r="W37" s="30">
        <f t="shared" si="6"/>
        <v>192000</v>
      </c>
      <c r="X37" s="29">
        <f t="shared" si="14"/>
        <v>-114653.38003013284</v>
      </c>
      <c r="Y37" s="17">
        <f t="shared" si="15"/>
        <v>77346.619969867155</v>
      </c>
      <c r="Z37" s="56">
        <f t="shared" si="7"/>
        <v>-2986676.1382344882</v>
      </c>
    </row>
    <row r="38" spans="6:26" x14ac:dyDescent="0.2">
      <c r="F38" s="11">
        <f t="shared" si="8"/>
        <v>29</v>
      </c>
      <c r="G38" s="8">
        <f t="shared" si="8"/>
        <v>2049</v>
      </c>
      <c r="H38" s="8">
        <f t="shared" si="8"/>
        <v>54</v>
      </c>
      <c r="I38" s="29">
        <f t="shared" si="9"/>
        <v>1534434.0885154412</v>
      </c>
      <c r="J38" s="15">
        <f t="shared" si="10"/>
        <v>3836.085221288603</v>
      </c>
      <c r="K38" s="29">
        <f t="shared" si="16"/>
        <v>98203.78166498823</v>
      </c>
      <c r="L38" s="16">
        <f t="shared" si="11"/>
        <v>102039.86688627684</v>
      </c>
      <c r="M38" s="30">
        <f t="shared" si="0"/>
        <v>61377.363540617647</v>
      </c>
      <c r="N38" s="16">
        <f t="shared" si="2"/>
        <v>61377.363540617647</v>
      </c>
      <c r="O38" s="49">
        <f t="shared" si="1"/>
        <v>1575096.5918611002</v>
      </c>
      <c r="Q38" s="9">
        <f t="shared" si="12"/>
        <v>29</v>
      </c>
      <c r="R38" s="8">
        <f t="shared" si="12"/>
        <v>2075</v>
      </c>
      <c r="S38" s="8">
        <f t="shared" si="12"/>
        <v>80</v>
      </c>
      <c r="T38" s="38">
        <f t="shared" si="13"/>
        <v>-2986676.1382344882</v>
      </c>
      <c r="U38" s="16">
        <f t="shared" si="4"/>
        <v>-44800.142073517323</v>
      </c>
      <c r="V38" s="38">
        <f t="shared" si="5"/>
        <v>-44800.142073517323</v>
      </c>
      <c r="W38" s="30">
        <f t="shared" si="6"/>
        <v>192000</v>
      </c>
      <c r="X38" s="29">
        <f t="shared" si="14"/>
        <v>-119467.04552937952</v>
      </c>
      <c r="Y38" s="17">
        <f t="shared" si="15"/>
        <v>72532.954470620476</v>
      </c>
      <c r="Z38" s="56">
        <f t="shared" si="7"/>
        <v>-3104009.2347786259</v>
      </c>
    </row>
    <row r="39" spans="6:26" x14ac:dyDescent="0.2">
      <c r="F39" s="11">
        <f t="shared" si="8"/>
        <v>30</v>
      </c>
      <c r="G39" s="8">
        <f t="shared" si="8"/>
        <v>2050</v>
      </c>
      <c r="H39" s="8">
        <f t="shared" si="8"/>
        <v>55</v>
      </c>
      <c r="I39" s="29">
        <f t="shared" si="9"/>
        <v>1575096.5918611002</v>
      </c>
      <c r="J39" s="15">
        <f t="shared" si="10"/>
        <v>3937.7414796527505</v>
      </c>
      <c r="K39" s="29">
        <f t="shared" si="16"/>
        <v>100806.18187911042</v>
      </c>
      <c r="L39" s="16">
        <f t="shared" si="11"/>
        <v>104743.92335876316</v>
      </c>
      <c r="M39" s="30">
        <f t="shared" si="0"/>
        <v>63003.863674444008</v>
      </c>
      <c r="N39" s="16">
        <f t="shared" si="2"/>
        <v>63003.863674444008</v>
      </c>
      <c r="O39" s="49">
        <f t="shared" si="1"/>
        <v>1616836.6515454194</v>
      </c>
      <c r="Q39" s="9">
        <f t="shared" si="12"/>
        <v>30</v>
      </c>
      <c r="R39" s="8">
        <v>2075</v>
      </c>
      <c r="S39" s="8">
        <f t="shared" si="12"/>
        <v>81</v>
      </c>
      <c r="T39" s="38">
        <f t="shared" si="13"/>
        <v>-3104009.2347786259</v>
      </c>
      <c r="U39" s="16">
        <f t="shared" si="4"/>
        <v>-46560.138521679386</v>
      </c>
      <c r="V39" s="38">
        <f t="shared" si="5"/>
        <v>-46560.138521679386</v>
      </c>
      <c r="W39" s="30">
        <f t="shared" si="6"/>
        <v>192000</v>
      </c>
      <c r="X39" s="29">
        <f t="shared" si="14"/>
        <v>-124160.36939114504</v>
      </c>
      <c r="Y39" s="17">
        <f t="shared" si="15"/>
        <v>67839.630608854961</v>
      </c>
      <c r="Z39" s="56">
        <f t="shared" si="7"/>
        <v>-3218409.0039091599</v>
      </c>
    </row>
    <row r="40" spans="6:26" x14ac:dyDescent="0.2">
      <c r="F40" s="11">
        <f t="shared" si="8"/>
        <v>31</v>
      </c>
      <c r="G40" s="8">
        <f t="shared" si="8"/>
        <v>2051</v>
      </c>
      <c r="H40" s="8">
        <f t="shared" si="8"/>
        <v>56</v>
      </c>
      <c r="I40" s="29">
        <f t="shared" si="9"/>
        <v>1616836.6515454194</v>
      </c>
      <c r="J40" s="15">
        <f t="shared" si="10"/>
        <v>4042.091628863549</v>
      </c>
      <c r="K40" s="29">
        <f t="shared" si="16"/>
        <v>103477.54569890685</v>
      </c>
      <c r="L40" s="16">
        <f t="shared" si="11"/>
        <v>107519.6373277704</v>
      </c>
      <c r="M40" s="30">
        <f t="shared" si="0"/>
        <v>64673.466061816776</v>
      </c>
      <c r="N40" s="16">
        <f t="shared" si="2"/>
        <v>64673.466061816776</v>
      </c>
      <c r="O40" s="49">
        <f t="shared" si="1"/>
        <v>1659682.822811373</v>
      </c>
      <c r="Q40" s="9">
        <f t="shared" si="12"/>
        <v>31</v>
      </c>
      <c r="R40" s="8">
        <f t="shared" si="12"/>
        <v>2076</v>
      </c>
      <c r="S40" s="8">
        <f t="shared" si="12"/>
        <v>82</v>
      </c>
      <c r="T40" s="38">
        <f t="shared" si="13"/>
        <v>-3218409.0039091599</v>
      </c>
      <c r="U40" s="16">
        <f t="shared" si="4"/>
        <v>-48276.135058637396</v>
      </c>
      <c r="V40" s="38">
        <f t="shared" si="5"/>
        <v>-48276.135058637396</v>
      </c>
      <c r="W40" s="30">
        <f t="shared" si="6"/>
        <v>192000</v>
      </c>
      <c r="X40" s="29">
        <f t="shared" si="14"/>
        <v>-128736.3601563664</v>
      </c>
      <c r="Y40" s="17">
        <f t="shared" si="15"/>
        <v>63263.639843633602</v>
      </c>
      <c r="Z40" s="56">
        <f t="shared" si="7"/>
        <v>-3329948.7788114306</v>
      </c>
    </row>
    <row r="41" spans="6:26" x14ac:dyDescent="0.2">
      <c r="F41" s="11">
        <f t="shared" si="8"/>
        <v>32</v>
      </c>
      <c r="G41" s="8">
        <f t="shared" si="8"/>
        <v>2052</v>
      </c>
      <c r="H41" s="8">
        <f t="shared" si="8"/>
        <v>57</v>
      </c>
      <c r="I41" s="29">
        <f t="shared" si="9"/>
        <v>1659682.822811373</v>
      </c>
      <c r="J41" s="15">
        <f t="shared" si="10"/>
        <v>4149.2070570284332</v>
      </c>
      <c r="K41" s="29">
        <f t="shared" si="16"/>
        <v>106219.70065992788</v>
      </c>
      <c r="L41" s="16">
        <f t="shared" si="11"/>
        <v>110368.90771695631</v>
      </c>
      <c r="M41" s="30">
        <f t="shared" si="0"/>
        <v>66387.312912454916</v>
      </c>
      <c r="N41" s="16">
        <f t="shared" si="2"/>
        <v>66387.312912454916</v>
      </c>
      <c r="O41" s="49">
        <f t="shared" si="1"/>
        <v>1703664.4176158744</v>
      </c>
      <c r="Q41" s="9">
        <f t="shared" si="12"/>
        <v>32</v>
      </c>
      <c r="R41" s="8">
        <v>2076</v>
      </c>
      <c r="S41" s="8">
        <f t="shared" si="12"/>
        <v>83</v>
      </c>
      <c r="T41" s="38">
        <f t="shared" si="13"/>
        <v>-3329948.7788114306</v>
      </c>
      <c r="U41" s="16">
        <f t="shared" si="4"/>
        <v>-49949.231682171456</v>
      </c>
      <c r="V41" s="38">
        <f t="shared" si="5"/>
        <v>-49949.231682171456</v>
      </c>
      <c r="W41" s="30">
        <f t="shared" si="6"/>
        <v>192000</v>
      </c>
      <c r="X41" s="29">
        <f t="shared" si="14"/>
        <v>-133197.95115245722</v>
      </c>
      <c r="Y41" s="17">
        <f t="shared" si="15"/>
        <v>58802.048847542785</v>
      </c>
      <c r="Z41" s="56">
        <f t="shared" si="7"/>
        <v>-3438700.0593411447</v>
      </c>
    </row>
    <row r="42" spans="6:26" x14ac:dyDescent="0.2">
      <c r="F42" s="11">
        <f t="shared" si="8"/>
        <v>33</v>
      </c>
      <c r="G42" s="8">
        <f t="shared" si="8"/>
        <v>2053</v>
      </c>
      <c r="H42" s="8">
        <f t="shared" si="8"/>
        <v>58</v>
      </c>
      <c r="I42" s="29">
        <f t="shared" si="9"/>
        <v>1703664.4176158744</v>
      </c>
      <c r="J42" s="15">
        <f t="shared" si="10"/>
        <v>4259.1610440396862</v>
      </c>
      <c r="K42" s="29">
        <f t="shared" si="16"/>
        <v>109034.52272741597</v>
      </c>
      <c r="L42" s="16">
        <f t="shared" si="11"/>
        <v>113293.68377145566</v>
      </c>
      <c r="M42" s="30">
        <f t="shared" si="0"/>
        <v>68146.576704634979</v>
      </c>
      <c r="N42" s="16">
        <f t="shared" si="2"/>
        <v>68146.576704634979</v>
      </c>
      <c r="O42" s="49">
        <f t="shared" si="1"/>
        <v>1748811.524682695</v>
      </c>
      <c r="Q42" s="9">
        <f t="shared" si="12"/>
        <v>33</v>
      </c>
      <c r="R42" s="8">
        <f t="shared" si="12"/>
        <v>2077</v>
      </c>
      <c r="S42" s="8">
        <f t="shared" si="12"/>
        <v>84</v>
      </c>
      <c r="T42" s="38">
        <f t="shared" si="13"/>
        <v>-3438700.0593411447</v>
      </c>
      <c r="U42" s="16">
        <f t="shared" si="4"/>
        <v>-51580.500890117168</v>
      </c>
      <c r="V42" s="38">
        <f t="shared" si="5"/>
        <v>-51580.500890117168</v>
      </c>
      <c r="W42" s="30">
        <f t="shared" si="6"/>
        <v>192000</v>
      </c>
      <c r="X42" s="29">
        <f t="shared" si="14"/>
        <v>-137548.00237364578</v>
      </c>
      <c r="Y42" s="17">
        <f t="shared" si="15"/>
        <v>54451.997626354219</v>
      </c>
      <c r="Z42" s="56">
        <f t="shared" si="7"/>
        <v>-3544732.5578576159</v>
      </c>
    </row>
    <row r="43" spans="6:26" x14ac:dyDescent="0.2">
      <c r="F43" s="11">
        <f t="shared" si="8"/>
        <v>34</v>
      </c>
      <c r="G43" s="8">
        <f t="shared" si="8"/>
        <v>2054</v>
      </c>
      <c r="H43" s="8">
        <f t="shared" si="8"/>
        <v>59</v>
      </c>
      <c r="I43" s="29">
        <f t="shared" si="9"/>
        <v>1748811.524682695</v>
      </c>
      <c r="J43" s="15">
        <f t="shared" si="10"/>
        <v>4372.0288117067385</v>
      </c>
      <c r="K43" s="29">
        <f t="shared" si="16"/>
        <v>111923.93757969249</v>
      </c>
      <c r="L43" s="16">
        <f t="shared" si="11"/>
        <v>116295.96639139923</v>
      </c>
      <c r="M43" s="30">
        <f t="shared" si="0"/>
        <v>69952.460987307801</v>
      </c>
      <c r="N43" s="16">
        <f t="shared" si="2"/>
        <v>69952.460987307801</v>
      </c>
      <c r="O43" s="49">
        <f t="shared" si="1"/>
        <v>1795155.0300867865</v>
      </c>
      <c r="Q43" s="9">
        <f t="shared" si="12"/>
        <v>34</v>
      </c>
      <c r="R43" s="8">
        <v>2077</v>
      </c>
      <c r="S43" s="8">
        <f t="shared" si="12"/>
        <v>85</v>
      </c>
      <c r="T43" s="38">
        <f t="shared" si="13"/>
        <v>-3544732.5578576159</v>
      </c>
      <c r="U43" s="16">
        <f t="shared" si="4"/>
        <v>-53170.988367864236</v>
      </c>
      <c r="V43" s="38">
        <f t="shared" si="5"/>
        <v>-53170.988367864236</v>
      </c>
      <c r="W43" s="30">
        <f t="shared" si="6"/>
        <v>192000</v>
      </c>
      <c r="X43" s="29">
        <f t="shared" si="14"/>
        <v>-141789.30231430463</v>
      </c>
      <c r="Y43" s="17">
        <f t="shared" si="15"/>
        <v>50210.69768569537</v>
      </c>
      <c r="Z43" s="56">
        <f t="shared" si="7"/>
        <v>-3648114.2439111755</v>
      </c>
    </row>
    <row r="44" spans="6:26" x14ac:dyDescent="0.2">
      <c r="F44" s="11">
        <f t="shared" si="8"/>
        <v>35</v>
      </c>
      <c r="G44" s="8">
        <f t="shared" si="8"/>
        <v>2055</v>
      </c>
      <c r="H44" s="8">
        <f t="shared" si="8"/>
        <v>60</v>
      </c>
      <c r="I44" s="29">
        <f t="shared" si="9"/>
        <v>1795155.0300867865</v>
      </c>
      <c r="J44" s="15">
        <f t="shared" si="10"/>
        <v>4487.887575216967</v>
      </c>
      <c r="K44" s="29">
        <f t="shared" si="16"/>
        <v>114889.92192555434</v>
      </c>
      <c r="L44" s="16">
        <f t="shared" si="11"/>
        <v>119377.80950077131</v>
      </c>
      <c r="M44" s="30">
        <f t="shared" si="0"/>
        <v>71806.201203471457</v>
      </c>
      <c r="N44" s="16">
        <f t="shared" si="2"/>
        <v>71806.201203471457</v>
      </c>
      <c r="O44" s="49">
        <f t="shared" si="1"/>
        <v>1842726.6383840863</v>
      </c>
      <c r="Q44" s="9">
        <f t="shared" si="12"/>
        <v>35</v>
      </c>
      <c r="R44" s="8">
        <f t="shared" si="12"/>
        <v>2078</v>
      </c>
      <c r="S44" s="8">
        <f t="shared" si="12"/>
        <v>86</v>
      </c>
      <c r="T44" s="38">
        <f t="shared" si="13"/>
        <v>-3648114.2439111755</v>
      </c>
      <c r="U44" s="16">
        <f t="shared" si="4"/>
        <v>-54721.713658667628</v>
      </c>
      <c r="V44" s="38">
        <f t="shared" si="5"/>
        <v>-54721.713658667628</v>
      </c>
      <c r="W44" s="30">
        <f t="shared" si="6"/>
        <v>192000</v>
      </c>
      <c r="X44" s="29">
        <f t="shared" si="14"/>
        <v>-145924.56975644702</v>
      </c>
      <c r="Y44" s="17">
        <f t="shared" si="15"/>
        <v>46075.430243552983</v>
      </c>
      <c r="Z44" s="56">
        <f t="shared" si="7"/>
        <v>-3748911.3878133963</v>
      </c>
    </row>
    <row r="45" spans="6:26" x14ac:dyDescent="0.2">
      <c r="F45" s="11">
        <f t="shared" si="8"/>
        <v>36</v>
      </c>
      <c r="G45" s="8">
        <f t="shared" si="8"/>
        <v>2056</v>
      </c>
      <c r="H45" s="8">
        <f t="shared" si="8"/>
        <v>61</v>
      </c>
      <c r="I45" s="29">
        <f t="shared" si="9"/>
        <v>1842726.6383840863</v>
      </c>
      <c r="J45" s="15">
        <f t="shared" si="10"/>
        <v>4606.8165959602165</v>
      </c>
      <c r="K45" s="29">
        <f t="shared" si="16"/>
        <v>117934.50485658152</v>
      </c>
      <c r="L45" s="16">
        <f t="shared" si="11"/>
        <v>122541.32145254174</v>
      </c>
      <c r="M45" s="30">
        <f t="shared" si="0"/>
        <v>73709.06553536345</v>
      </c>
      <c r="N45" s="16">
        <f t="shared" si="2"/>
        <v>73709.06553536345</v>
      </c>
      <c r="O45" s="49">
        <f t="shared" si="1"/>
        <v>1891558.8943012645</v>
      </c>
      <c r="Q45" s="9">
        <f t="shared" si="12"/>
        <v>36</v>
      </c>
      <c r="R45" s="8">
        <v>2078</v>
      </c>
      <c r="S45" s="8">
        <f t="shared" si="12"/>
        <v>87</v>
      </c>
      <c r="T45" s="38">
        <f t="shared" si="13"/>
        <v>-3748911.3878133963</v>
      </c>
      <c r="U45" s="16">
        <f t="shared" si="4"/>
        <v>-56233.670817200946</v>
      </c>
      <c r="V45" s="38">
        <f t="shared" si="5"/>
        <v>-56233.670817200946</v>
      </c>
      <c r="W45" s="30">
        <f t="shared" si="6"/>
        <v>192000</v>
      </c>
      <c r="X45" s="29">
        <f t="shared" si="14"/>
        <v>-149956.45551253585</v>
      </c>
      <c r="Y45" s="17">
        <f t="shared" si="15"/>
        <v>42043.544487464154</v>
      </c>
      <c r="Z45" s="56">
        <f t="shared" si="7"/>
        <v>-3847188.6031180616</v>
      </c>
    </row>
    <row r="46" spans="6:26" x14ac:dyDescent="0.2">
      <c r="F46" s="11">
        <f t="shared" si="8"/>
        <v>37</v>
      </c>
      <c r="G46" s="8">
        <f t="shared" si="8"/>
        <v>2057</v>
      </c>
      <c r="H46" s="8">
        <f t="shared" si="8"/>
        <v>62</v>
      </c>
      <c r="I46" s="29">
        <f t="shared" si="9"/>
        <v>1891558.8943012645</v>
      </c>
      <c r="J46" s="15">
        <f t="shared" si="10"/>
        <v>4728.897235753162</v>
      </c>
      <c r="K46" s="29">
        <f t="shared" si="16"/>
        <v>121059.76923528094</v>
      </c>
      <c r="L46" s="16">
        <f t="shared" si="11"/>
        <v>125788.6664710341</v>
      </c>
      <c r="M46" s="30">
        <f t="shared" si="0"/>
        <v>75662.355772050578</v>
      </c>
      <c r="N46" s="16">
        <f t="shared" si="2"/>
        <v>75662.355772050578</v>
      </c>
      <c r="O46" s="49">
        <f t="shared" si="1"/>
        <v>1941685.205000248</v>
      </c>
      <c r="Q46" s="9">
        <f t="shared" si="12"/>
        <v>37</v>
      </c>
      <c r="R46" s="8">
        <f t="shared" si="12"/>
        <v>2079</v>
      </c>
      <c r="S46" s="8">
        <f t="shared" si="12"/>
        <v>88</v>
      </c>
      <c r="T46" s="38">
        <f t="shared" si="13"/>
        <v>-3847188.6031180616</v>
      </c>
      <c r="U46" s="16">
        <f t="shared" si="4"/>
        <v>-57707.829046770923</v>
      </c>
      <c r="V46" s="38">
        <f t="shared" si="5"/>
        <v>-57707.829046770923</v>
      </c>
      <c r="W46" s="30">
        <f t="shared" si="6"/>
        <v>192000</v>
      </c>
      <c r="X46" s="29">
        <f t="shared" si="14"/>
        <v>-153887.54412472245</v>
      </c>
      <c r="Y46" s="17">
        <f t="shared" si="15"/>
        <v>38112.455875277548</v>
      </c>
      <c r="Z46" s="56">
        <f t="shared" si="7"/>
        <v>-3943008.88804011</v>
      </c>
    </row>
    <row r="47" spans="6:26" x14ac:dyDescent="0.2">
      <c r="F47" s="11">
        <f t="shared" si="8"/>
        <v>38</v>
      </c>
      <c r="G47" s="8">
        <f t="shared" si="8"/>
        <v>2058</v>
      </c>
      <c r="H47" s="8">
        <f t="shared" si="8"/>
        <v>63</v>
      </c>
      <c r="I47" s="29">
        <f t="shared" si="9"/>
        <v>1941685.205000248</v>
      </c>
      <c r="J47" s="15">
        <f t="shared" si="10"/>
        <v>4854.2130125006206</v>
      </c>
      <c r="K47" s="29">
        <f t="shared" si="16"/>
        <v>124267.85312001588</v>
      </c>
      <c r="L47" s="16">
        <f t="shared" si="11"/>
        <v>129122.0661325165</v>
      </c>
      <c r="M47" s="30">
        <f t="shared" si="0"/>
        <v>77667.40820000993</v>
      </c>
      <c r="N47" s="16">
        <f t="shared" si="2"/>
        <v>77667.40820000993</v>
      </c>
      <c r="O47" s="49">
        <f t="shared" si="1"/>
        <v>1993139.8629327547</v>
      </c>
      <c r="Q47" s="9">
        <f t="shared" si="12"/>
        <v>38</v>
      </c>
      <c r="R47" s="8">
        <v>2079</v>
      </c>
      <c r="S47" s="8">
        <f t="shared" si="12"/>
        <v>89</v>
      </c>
      <c r="T47" s="38">
        <f t="shared" si="13"/>
        <v>-3943008.88804011</v>
      </c>
      <c r="U47" s="16">
        <f t="shared" si="4"/>
        <v>-59145.13332060165</v>
      </c>
      <c r="V47" s="38">
        <f t="shared" si="5"/>
        <v>-59145.13332060165</v>
      </c>
      <c r="W47" s="30">
        <f t="shared" si="6"/>
        <v>192000</v>
      </c>
      <c r="X47" s="29">
        <f t="shared" si="14"/>
        <v>-157720.35552160439</v>
      </c>
      <c r="Y47" s="17">
        <f t="shared" si="15"/>
        <v>34279.64447839561</v>
      </c>
      <c r="Z47" s="56">
        <f t="shared" si="7"/>
        <v>-4036433.6658391072</v>
      </c>
    </row>
    <row r="48" spans="6:26" x14ac:dyDescent="0.2">
      <c r="F48" s="11">
        <f t="shared" si="8"/>
        <v>39</v>
      </c>
      <c r="G48" s="8">
        <f t="shared" si="8"/>
        <v>2059</v>
      </c>
      <c r="H48" s="8">
        <f t="shared" si="8"/>
        <v>64</v>
      </c>
      <c r="I48" s="29">
        <f t="shared" si="9"/>
        <v>1993139.8629327547</v>
      </c>
      <c r="J48" s="15">
        <f t="shared" si="10"/>
        <v>4982.849657331888</v>
      </c>
      <c r="K48" s="29">
        <f t="shared" si="16"/>
        <v>127560.95122769631</v>
      </c>
      <c r="L48" s="16">
        <f t="shared" si="11"/>
        <v>132543.80088502821</v>
      </c>
      <c r="M48" s="30">
        <f t="shared" si="0"/>
        <v>79725.594517310194</v>
      </c>
      <c r="N48" s="16">
        <f t="shared" si="2"/>
        <v>79725.594517310194</v>
      </c>
      <c r="O48" s="49">
        <f t="shared" si="1"/>
        <v>2045958.0693004727</v>
      </c>
      <c r="Q48" s="9">
        <f t="shared" si="12"/>
        <v>39</v>
      </c>
      <c r="R48" s="8">
        <f t="shared" si="12"/>
        <v>2080</v>
      </c>
      <c r="S48" s="8">
        <f t="shared" si="12"/>
        <v>90</v>
      </c>
      <c r="T48" s="38">
        <f t="shared" si="13"/>
        <v>-4036433.6658391072</v>
      </c>
      <c r="U48" s="16">
        <f t="shared" si="4"/>
        <v>-60546.50498758661</v>
      </c>
      <c r="V48" s="38">
        <f t="shared" si="5"/>
        <v>-60546.50498758661</v>
      </c>
      <c r="W48" s="30">
        <f t="shared" si="6"/>
        <v>192000</v>
      </c>
      <c r="X48" s="29">
        <f t="shared" si="14"/>
        <v>-161457.3466335643</v>
      </c>
      <c r="Y48" s="17">
        <f t="shared" si="15"/>
        <v>30542.653366435698</v>
      </c>
      <c r="Z48" s="56">
        <f t="shared" si="7"/>
        <v>-4127522.8241931298</v>
      </c>
    </row>
    <row r="49" spans="6:26" x14ac:dyDescent="0.2">
      <c r="F49" s="12">
        <f t="shared" si="8"/>
        <v>40</v>
      </c>
      <c r="G49" s="13">
        <f t="shared" si="8"/>
        <v>2060</v>
      </c>
      <c r="H49" s="13">
        <f t="shared" si="8"/>
        <v>65</v>
      </c>
      <c r="I49" s="31">
        <f t="shared" si="9"/>
        <v>2045958.0693004727</v>
      </c>
      <c r="J49" s="20">
        <f t="shared" si="10"/>
        <v>5114.8951732511823</v>
      </c>
      <c r="K49" s="31">
        <f t="shared" si="16"/>
        <v>130941.31643523026</v>
      </c>
      <c r="L49" s="21">
        <f t="shared" si="11"/>
        <v>136056.21160848145</v>
      </c>
      <c r="M49" s="32">
        <f t="shared" si="0"/>
        <v>81838.322772018917</v>
      </c>
      <c r="N49" s="21">
        <f t="shared" si="2"/>
        <v>81838.322772018917</v>
      </c>
      <c r="O49" s="50">
        <f t="shared" si="1"/>
        <v>2100175.9581369353</v>
      </c>
      <c r="Q49" s="43"/>
      <c r="R49" s="43"/>
      <c r="S49" s="43"/>
      <c r="T49" s="67"/>
      <c r="U49" s="67"/>
      <c r="V49" s="67"/>
      <c r="W49" s="67"/>
      <c r="X49" s="67"/>
      <c r="Y49" s="68"/>
      <c r="Z49" s="67"/>
    </row>
    <row r="50" spans="6:26" x14ac:dyDescent="0.2">
      <c r="G50" s="7"/>
      <c r="Q50" s="8"/>
      <c r="R50" s="8"/>
      <c r="S50" s="8"/>
      <c r="T50" s="38"/>
      <c r="U50" s="38"/>
      <c r="V50" s="38"/>
      <c r="W50" s="17"/>
      <c r="X50" s="38"/>
      <c r="Y50" s="17"/>
      <c r="Z50" s="38"/>
    </row>
    <row r="51" spans="6:26" x14ac:dyDescent="0.2">
      <c r="Q51" s="8"/>
      <c r="R51" s="8"/>
      <c r="S51" s="8"/>
      <c r="T51" s="38"/>
      <c r="U51" s="38"/>
      <c r="V51" s="38"/>
      <c r="W51" s="17"/>
      <c r="X51" s="38"/>
      <c r="Y51" s="17"/>
      <c r="Z51" s="38"/>
    </row>
    <row r="52" spans="6:26" x14ac:dyDescent="0.2">
      <c r="Q52" s="8"/>
      <c r="R52" s="8"/>
      <c r="S52" s="8"/>
      <c r="T52" s="38"/>
      <c r="U52" s="38"/>
      <c r="V52" s="38"/>
      <c r="W52" s="17"/>
      <c r="X52" s="38"/>
      <c r="Y52" s="17"/>
      <c r="Z52" s="38"/>
    </row>
    <row r="53" spans="6:26" x14ac:dyDescent="0.2">
      <c r="Q53" s="8"/>
      <c r="R53" s="8"/>
      <c r="S53" s="8"/>
      <c r="T53" s="38"/>
      <c r="U53" s="38"/>
      <c r="V53" s="38"/>
      <c r="W53" s="17"/>
      <c r="X53" s="38"/>
      <c r="Y53" s="17"/>
      <c r="Z53" s="38"/>
    </row>
    <row r="54" spans="6:26" x14ac:dyDescent="0.2">
      <c r="Q54" s="8"/>
      <c r="R54" s="8"/>
      <c r="S54" s="8"/>
      <c r="T54" s="38"/>
      <c r="U54" s="38"/>
      <c r="V54" s="38"/>
      <c r="W54" s="17"/>
      <c r="X54" s="38"/>
      <c r="Y54" s="17"/>
      <c r="Z54" s="38"/>
    </row>
    <row r="55" spans="6:26" x14ac:dyDescent="0.2">
      <c r="Q55" s="8"/>
      <c r="R55" s="8"/>
      <c r="S55" s="8"/>
      <c r="T55" s="38"/>
      <c r="U55" s="38"/>
      <c r="V55" s="38"/>
      <c r="W55" s="17"/>
      <c r="X55" s="38"/>
      <c r="Y55" s="17"/>
      <c r="Z55" s="38"/>
    </row>
    <row r="56" spans="6:26" x14ac:dyDescent="0.2">
      <c r="Q56" s="8"/>
      <c r="R56" s="8"/>
      <c r="S56" s="8"/>
      <c r="T56" s="38"/>
      <c r="U56" s="38"/>
      <c r="V56" s="38"/>
      <c r="W56" s="17"/>
      <c r="X56" s="38"/>
      <c r="Y56" s="17"/>
      <c r="Z56" s="38"/>
    </row>
    <row r="57" spans="6:26" x14ac:dyDescent="0.2">
      <c r="Q57" s="8"/>
      <c r="R57" s="8"/>
      <c r="S57" s="8"/>
      <c r="T57" s="38"/>
      <c r="U57" s="38"/>
      <c r="V57" s="38"/>
      <c r="W57" s="17"/>
      <c r="X57" s="38"/>
      <c r="Y57" s="17"/>
      <c r="Z57" s="38"/>
    </row>
    <row r="58" spans="6:26" x14ac:dyDescent="0.2">
      <c r="Q58" s="8"/>
      <c r="R58" s="8"/>
      <c r="S58" s="8"/>
      <c r="T58" s="38"/>
      <c r="U58" s="38"/>
      <c r="V58" s="38"/>
      <c r="W58" s="17"/>
      <c r="X58" s="38"/>
      <c r="Y58" s="17"/>
      <c r="Z58" s="38"/>
    </row>
    <row r="59" spans="6:26" x14ac:dyDescent="0.2">
      <c r="Q59" s="8"/>
      <c r="R59" s="8"/>
      <c r="S59" s="8"/>
      <c r="T59" s="38"/>
      <c r="U59" s="38"/>
      <c r="V59" s="38"/>
      <c r="W59" s="17"/>
      <c r="X59" s="38"/>
      <c r="Y59" s="17"/>
      <c r="Z59" s="38"/>
    </row>
    <row r="60" spans="6:26" x14ac:dyDescent="0.2">
      <c r="Q60" s="8"/>
      <c r="R60" s="8"/>
      <c r="S60" s="8"/>
      <c r="T60" s="8"/>
      <c r="U60" s="8"/>
      <c r="V60" s="8"/>
      <c r="W60" s="8"/>
      <c r="X60" s="8"/>
      <c r="Y60" s="8"/>
      <c r="Z60" s="8"/>
    </row>
  </sheetData>
  <scenarios current="0" show="0">
    <scenario name="Scenario 1" locked="1" count="3" user="Microsoft Office User" comment="Created by Microsoft Office User on 21/10/2020">
      <inputCells r="C15" val="0.04" numFmtId="164"/>
      <inputCells r="C17" val="160000" numFmtId="44"/>
      <inputCells r="C18" val="0.2" numFmtId="9"/>
    </scenario>
  </scenarios>
  <mergeCells count="5">
    <mergeCell ref="B5:C5"/>
    <mergeCell ref="F5:O5"/>
    <mergeCell ref="Q5:Z5"/>
    <mergeCell ref="J7:K7"/>
    <mergeCell ref="W7:X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434E-B111-E846-9704-E635AB22F095}">
  <dimension ref="B2:Z60"/>
  <sheetViews>
    <sheetView topLeftCell="K1" zoomScaleNormal="50" workbookViewId="0">
      <selection activeCell="O49" sqref="O49"/>
    </sheetView>
  </sheetViews>
  <sheetFormatPr baseColWidth="10" defaultRowHeight="16" x14ac:dyDescent="0.2"/>
  <cols>
    <col min="1" max="1" width="10.83203125" style="1"/>
    <col min="2" max="2" width="36.5" style="1" customWidth="1"/>
    <col min="3" max="3" width="14" style="3" bestFit="1" customWidth="1"/>
    <col min="4" max="4" width="10.83203125" style="1"/>
    <col min="5" max="5" width="10.83203125" style="1" customWidth="1"/>
    <col min="6" max="6" width="3.83203125" style="1" customWidth="1"/>
    <col min="7" max="7" width="7.33203125" style="1" customWidth="1"/>
    <col min="8" max="8" width="6.6640625" style="1" customWidth="1"/>
    <col min="9" max="9" width="16" style="7" customWidth="1"/>
    <col min="10" max="10" width="16.1640625" style="7" customWidth="1"/>
    <col min="11" max="11" width="14.33203125" style="7" customWidth="1"/>
    <col min="12" max="12" width="15.5" style="7" customWidth="1"/>
    <col min="13" max="13" width="16.1640625" style="7" customWidth="1"/>
    <col min="14" max="14" width="16" style="7" customWidth="1"/>
    <col min="15" max="15" width="16.83203125" style="7" customWidth="1"/>
    <col min="16" max="16" width="10.83203125" style="1"/>
    <col min="17" max="17" width="4.33203125" style="7" customWidth="1"/>
    <col min="18" max="18" width="5.6640625" style="7" customWidth="1"/>
    <col min="19" max="19" width="7.6640625" style="7" customWidth="1"/>
    <col min="20" max="20" width="18" style="7" customWidth="1"/>
    <col min="21" max="21" width="14" style="7" customWidth="1"/>
    <col min="22" max="22" width="15.83203125" style="7" customWidth="1"/>
    <col min="23" max="23" width="11.33203125" style="7" customWidth="1"/>
    <col min="24" max="24" width="14.33203125" style="7" customWidth="1"/>
    <col min="25" max="25" width="15.33203125" style="7" customWidth="1"/>
    <col min="26" max="26" width="17" style="7" customWidth="1"/>
    <col min="27" max="16384" width="10.83203125" style="1"/>
  </cols>
  <sheetData>
    <row r="2" spans="2:26" x14ac:dyDescent="0.2">
      <c r="L2" s="34"/>
    </row>
    <row r="3" spans="2:26" x14ac:dyDescent="0.2">
      <c r="L3" s="34"/>
    </row>
    <row r="5" spans="2:26" x14ac:dyDescent="0.2">
      <c r="B5" s="91" t="s">
        <v>8</v>
      </c>
      <c r="C5" s="92"/>
      <c r="F5" s="91" t="s">
        <v>46</v>
      </c>
      <c r="G5" s="93"/>
      <c r="H5" s="93"/>
      <c r="I5" s="93"/>
      <c r="J5" s="93"/>
      <c r="K5" s="93"/>
      <c r="L5" s="93"/>
      <c r="M5" s="93"/>
      <c r="N5" s="93"/>
      <c r="O5" s="92"/>
      <c r="Q5" s="91" t="s">
        <v>47</v>
      </c>
      <c r="R5" s="93"/>
      <c r="S5" s="93"/>
      <c r="T5" s="93"/>
      <c r="U5" s="93"/>
      <c r="V5" s="93"/>
      <c r="W5" s="93"/>
      <c r="X5" s="93"/>
      <c r="Y5" s="93"/>
      <c r="Z5" s="92"/>
    </row>
    <row r="6" spans="2:26" ht="16" customHeight="1" x14ac:dyDescent="0.2">
      <c r="B6" s="8"/>
      <c r="C6" s="8"/>
    </row>
    <row r="7" spans="2:26" ht="16" customHeight="1" x14ac:dyDescent="0.2">
      <c r="B7" s="8"/>
      <c r="C7" s="8"/>
      <c r="J7" s="91" t="s">
        <v>14</v>
      </c>
      <c r="K7" s="92"/>
      <c r="M7" s="28" t="s">
        <v>15</v>
      </c>
      <c r="U7" s="28" t="s">
        <v>14</v>
      </c>
      <c r="V7" s="42"/>
      <c r="W7" s="91" t="s">
        <v>15</v>
      </c>
      <c r="X7" s="92"/>
    </row>
    <row r="8" spans="2:26" ht="34" customHeight="1" x14ac:dyDescent="0.2">
      <c r="B8" s="7"/>
      <c r="C8" s="7"/>
      <c r="F8" s="22" t="s">
        <v>17</v>
      </c>
      <c r="G8" s="23" t="s">
        <v>3</v>
      </c>
      <c r="H8" s="24" t="s">
        <v>13</v>
      </c>
      <c r="I8" s="25" t="s">
        <v>16</v>
      </c>
      <c r="J8" s="26" t="s">
        <v>1</v>
      </c>
      <c r="K8" s="25" t="s">
        <v>4</v>
      </c>
      <c r="L8" s="27" t="s">
        <v>11</v>
      </c>
      <c r="M8" s="22" t="s">
        <v>2</v>
      </c>
      <c r="N8" s="27" t="s">
        <v>12</v>
      </c>
      <c r="O8" s="27" t="s">
        <v>7</v>
      </c>
      <c r="Q8" s="22" t="s">
        <v>17</v>
      </c>
      <c r="R8" s="23" t="s">
        <v>3</v>
      </c>
      <c r="S8" s="24" t="s">
        <v>13</v>
      </c>
      <c r="T8" s="26" t="s">
        <v>18</v>
      </c>
      <c r="U8" s="39" t="s">
        <v>21</v>
      </c>
      <c r="V8" s="26" t="s">
        <v>11</v>
      </c>
      <c r="W8" s="35" t="s">
        <v>6</v>
      </c>
      <c r="X8" s="36" t="s">
        <v>2</v>
      </c>
      <c r="Y8" s="26" t="s">
        <v>12</v>
      </c>
      <c r="Z8" s="37" t="s">
        <v>20</v>
      </c>
    </row>
    <row r="9" spans="2:26" x14ac:dyDescent="0.2">
      <c r="B9" s="1" t="s">
        <v>53</v>
      </c>
      <c r="C9" s="4">
        <v>718685</v>
      </c>
      <c r="F9" s="18">
        <v>0</v>
      </c>
      <c r="G9" s="43">
        <v>2020</v>
      </c>
      <c r="H9" s="43">
        <v>25</v>
      </c>
      <c r="I9" s="44">
        <f>$C$9</f>
        <v>718685</v>
      </c>
      <c r="J9" s="45">
        <f>($C$10*I9)*$C$11</f>
        <v>3593.4250000000002</v>
      </c>
      <c r="K9" s="44">
        <f>$C$13*I9</f>
        <v>91991.680000000008</v>
      </c>
      <c r="L9" s="46">
        <f>J9+K9</f>
        <v>95585.10500000001</v>
      </c>
      <c r="M9" s="47">
        <f t="shared" ref="M9:M49" si="0">$C$15*I9</f>
        <v>14373.7</v>
      </c>
      <c r="N9" s="46">
        <f>M9</f>
        <v>14373.7</v>
      </c>
      <c r="O9" s="48">
        <f t="shared" ref="O9:O49" si="1">I9+L9-M9</f>
        <v>799896.40500000003</v>
      </c>
      <c r="Q9" s="19">
        <v>0</v>
      </c>
      <c r="R9" s="43">
        <v>2060</v>
      </c>
      <c r="S9" s="43">
        <v>65</v>
      </c>
      <c r="T9" s="67">
        <f>O49</f>
        <v>57921569.086193427</v>
      </c>
      <c r="U9" s="46">
        <f>$C$14*T9</f>
        <v>1737647.0725858028</v>
      </c>
      <c r="V9" s="67">
        <f>U9</f>
        <v>1737647.0725858028</v>
      </c>
      <c r="W9" s="47">
        <f>$C$19</f>
        <v>88000</v>
      </c>
      <c r="X9" s="44">
        <f>$C$15*T9</f>
        <v>1158431.3817238687</v>
      </c>
      <c r="Y9" s="68">
        <f>W9+X9</f>
        <v>1246431.3817238687</v>
      </c>
      <c r="Z9" s="69">
        <f>T9+V9-Y9</f>
        <v>58412784.777055368</v>
      </c>
    </row>
    <row r="10" spans="2:26" x14ac:dyDescent="0.2">
      <c r="B10" s="1" t="s">
        <v>0</v>
      </c>
      <c r="C10" s="5">
        <v>0.1</v>
      </c>
      <c r="F10" s="11">
        <f>F9+1</f>
        <v>1</v>
      </c>
      <c r="G10" s="8">
        <f>G9+1</f>
        <v>2021</v>
      </c>
      <c r="H10" s="8">
        <f>H9+1</f>
        <v>26</v>
      </c>
      <c r="I10" s="29">
        <f>O9</f>
        <v>799896.40500000003</v>
      </c>
      <c r="J10" s="15">
        <f>($C$10*I10)*$C$11</f>
        <v>3999.4820250000007</v>
      </c>
      <c r="K10" s="29">
        <f>$C$13*I10</f>
        <v>102386.73984000001</v>
      </c>
      <c r="L10" s="16">
        <f>J10+K10</f>
        <v>106386.22186500001</v>
      </c>
      <c r="M10" s="30">
        <f t="shared" si="0"/>
        <v>15997.928100000001</v>
      </c>
      <c r="N10" s="16">
        <f t="shared" ref="N10:N49" si="2">M10</f>
        <v>15997.928100000001</v>
      </c>
      <c r="O10" s="49">
        <f t="shared" si="1"/>
        <v>890284.69876499998</v>
      </c>
      <c r="Q10" s="9">
        <f>Q9+1</f>
        <v>1</v>
      </c>
      <c r="R10" s="8">
        <f t="shared" ref="R10:S24" si="3">R9+1</f>
        <v>2061</v>
      </c>
      <c r="S10" s="8">
        <f t="shared" si="3"/>
        <v>66</v>
      </c>
      <c r="T10" s="38">
        <f>Z9</f>
        <v>58412784.777055368</v>
      </c>
      <c r="U10" s="16">
        <f t="shared" ref="U10:U48" si="4">$C$14*T10</f>
        <v>1752383.5433116609</v>
      </c>
      <c r="V10" s="38">
        <f t="shared" ref="V10:V48" si="5">U10</f>
        <v>1752383.5433116609</v>
      </c>
      <c r="W10" s="30">
        <f t="shared" ref="W10:W48" si="6">$C$19</f>
        <v>88000</v>
      </c>
      <c r="X10" s="29">
        <f>$C$15*T10</f>
        <v>1168255.6955411073</v>
      </c>
      <c r="Y10" s="17">
        <f>W10+X10</f>
        <v>1256255.6955411073</v>
      </c>
      <c r="Z10" s="56">
        <f t="shared" ref="Z10:Z48" si="7">T10+V10-Y10</f>
        <v>58908912.624825925</v>
      </c>
    </row>
    <row r="11" spans="2:26" x14ac:dyDescent="0.2">
      <c r="B11" s="2" t="s">
        <v>1</v>
      </c>
      <c r="C11" s="5">
        <v>0.05</v>
      </c>
      <c r="F11" s="11">
        <f t="shared" ref="F11:H49" si="8">F10+1</f>
        <v>2</v>
      </c>
      <c r="G11" s="8">
        <f t="shared" si="8"/>
        <v>2022</v>
      </c>
      <c r="H11" s="8">
        <f>H10+1</f>
        <v>27</v>
      </c>
      <c r="I11" s="29">
        <f t="shared" ref="I11:I49" si="9">O10</f>
        <v>890284.69876499998</v>
      </c>
      <c r="J11" s="15">
        <f t="shared" ref="J11:J49" si="10">($C$10*I11)*$C$11</f>
        <v>4451.4234938250002</v>
      </c>
      <c r="K11" s="29">
        <f>$C$13*I11</f>
        <v>113956.44144192</v>
      </c>
      <c r="L11" s="16">
        <f t="shared" ref="L11:L49" si="11">J11+K11</f>
        <v>118407.864935745</v>
      </c>
      <c r="M11" s="30">
        <f t="shared" si="0"/>
        <v>17805.693975300001</v>
      </c>
      <c r="N11" s="16">
        <f t="shared" si="2"/>
        <v>17805.693975300001</v>
      </c>
      <c r="O11" s="49">
        <f t="shared" si="1"/>
        <v>990886.86972544505</v>
      </c>
      <c r="Q11" s="9">
        <f t="shared" ref="Q11:S48" si="12">Q10+1</f>
        <v>2</v>
      </c>
      <c r="R11" s="8">
        <v>2061</v>
      </c>
      <c r="S11" s="8">
        <v>66</v>
      </c>
      <c r="T11" s="38">
        <f t="shared" ref="T11:T48" si="13">Z10</f>
        <v>58908912.624825925</v>
      </c>
      <c r="U11" s="16">
        <f>$C$14*T11</f>
        <v>1767267.3787447778</v>
      </c>
      <c r="V11" s="38">
        <f t="shared" si="5"/>
        <v>1767267.3787447778</v>
      </c>
      <c r="W11" s="30">
        <f t="shared" si="6"/>
        <v>88000</v>
      </c>
      <c r="X11" s="29">
        <f t="shared" ref="X11:X48" si="14">$C$15*T11</f>
        <v>1178178.2524965184</v>
      </c>
      <c r="Y11" s="17">
        <f t="shared" ref="Y11:Y48" si="15">W11+X11</f>
        <v>1266178.2524965184</v>
      </c>
      <c r="Z11" s="56">
        <f>T11+V11-Y11</f>
        <v>59410001.751074187</v>
      </c>
    </row>
    <row r="12" spans="2:26" x14ac:dyDescent="0.2">
      <c r="B12" s="2" t="s">
        <v>25</v>
      </c>
      <c r="C12" s="5">
        <v>0.95</v>
      </c>
      <c r="F12" s="11">
        <f t="shared" si="8"/>
        <v>3</v>
      </c>
      <c r="G12" s="8">
        <f t="shared" si="8"/>
        <v>2023</v>
      </c>
      <c r="H12" s="8">
        <f t="shared" si="8"/>
        <v>28</v>
      </c>
      <c r="I12" s="29">
        <f t="shared" si="9"/>
        <v>990886.86972544505</v>
      </c>
      <c r="J12" s="15">
        <f t="shared" si="10"/>
        <v>4954.4343486272264</v>
      </c>
      <c r="K12" s="29">
        <f t="shared" ref="K12:K49" si="16">$C$13*I12</f>
        <v>126833.51932485697</v>
      </c>
      <c r="L12" s="16">
        <f t="shared" si="11"/>
        <v>131787.95367348421</v>
      </c>
      <c r="M12" s="30">
        <f t="shared" si="0"/>
        <v>19817.737394508902</v>
      </c>
      <c r="N12" s="16">
        <f t="shared" si="2"/>
        <v>19817.737394508902</v>
      </c>
      <c r="O12" s="49">
        <f t="shared" si="1"/>
        <v>1102857.0860044204</v>
      </c>
      <c r="Q12" s="9">
        <f t="shared" si="12"/>
        <v>3</v>
      </c>
      <c r="R12" s="8">
        <f t="shared" si="3"/>
        <v>2062</v>
      </c>
      <c r="S12" s="8">
        <f t="shared" si="3"/>
        <v>67</v>
      </c>
      <c r="T12" s="38">
        <f t="shared" si="13"/>
        <v>59410001.751074187</v>
      </c>
      <c r="U12" s="16">
        <f t="shared" si="4"/>
        <v>1782300.0525322256</v>
      </c>
      <c r="V12" s="38">
        <f t="shared" si="5"/>
        <v>1782300.0525322256</v>
      </c>
      <c r="W12" s="30">
        <f t="shared" si="6"/>
        <v>88000</v>
      </c>
      <c r="X12" s="29">
        <f t="shared" si="14"/>
        <v>1188200.0350214837</v>
      </c>
      <c r="Y12" s="17">
        <f t="shared" si="15"/>
        <v>1276200.0350214837</v>
      </c>
      <c r="Z12" s="56">
        <f t="shared" si="7"/>
        <v>59916101.768584929</v>
      </c>
    </row>
    <row r="13" spans="2:26" x14ac:dyDescent="0.2">
      <c r="B13" s="1" t="s">
        <v>4</v>
      </c>
      <c r="C13" s="5">
        <v>0.128</v>
      </c>
      <c r="F13" s="11">
        <f t="shared" si="8"/>
        <v>4</v>
      </c>
      <c r="G13" s="8">
        <f t="shared" si="8"/>
        <v>2024</v>
      </c>
      <c r="H13" s="8">
        <f t="shared" si="8"/>
        <v>29</v>
      </c>
      <c r="I13" s="29">
        <f t="shared" si="9"/>
        <v>1102857.0860044204</v>
      </c>
      <c r="J13" s="15">
        <f t="shared" si="10"/>
        <v>5514.2854300221024</v>
      </c>
      <c r="K13" s="29">
        <f t="shared" si="16"/>
        <v>141165.70700856581</v>
      </c>
      <c r="L13" s="16">
        <f t="shared" si="11"/>
        <v>146679.99243858791</v>
      </c>
      <c r="M13" s="30">
        <f t="shared" si="0"/>
        <v>22057.14172008841</v>
      </c>
      <c r="N13" s="16">
        <f t="shared" si="2"/>
        <v>22057.14172008841</v>
      </c>
      <c r="O13" s="49">
        <f t="shared" si="1"/>
        <v>1227479.9367229198</v>
      </c>
      <c r="Q13" s="9">
        <f t="shared" si="12"/>
        <v>4</v>
      </c>
      <c r="R13" s="8">
        <v>2062</v>
      </c>
      <c r="S13" s="8">
        <v>67</v>
      </c>
      <c r="T13" s="38">
        <f t="shared" si="13"/>
        <v>59916101.768584929</v>
      </c>
      <c r="U13" s="16">
        <f t="shared" si="4"/>
        <v>1797483.0530575479</v>
      </c>
      <c r="V13" s="38">
        <f t="shared" si="5"/>
        <v>1797483.0530575479</v>
      </c>
      <c r="W13" s="30">
        <f t="shared" si="6"/>
        <v>88000</v>
      </c>
      <c r="X13" s="29">
        <f t="shared" si="14"/>
        <v>1198322.0353716987</v>
      </c>
      <c r="Y13" s="17">
        <f t="shared" si="15"/>
        <v>1286322.0353716987</v>
      </c>
      <c r="Z13" s="56">
        <f t="shared" si="7"/>
        <v>60427262.786270782</v>
      </c>
    </row>
    <row r="14" spans="2:26" x14ac:dyDescent="0.2">
      <c r="B14" s="1" t="s">
        <v>5</v>
      </c>
      <c r="C14" s="5">
        <v>0.03</v>
      </c>
      <c r="F14" s="11">
        <f t="shared" si="8"/>
        <v>5</v>
      </c>
      <c r="G14" s="8">
        <f t="shared" si="8"/>
        <v>2025</v>
      </c>
      <c r="H14" s="8">
        <f t="shared" si="8"/>
        <v>30</v>
      </c>
      <c r="I14" s="29">
        <f t="shared" si="9"/>
        <v>1227479.9367229198</v>
      </c>
      <c r="J14" s="15">
        <f t="shared" si="10"/>
        <v>6137.3996836145998</v>
      </c>
      <c r="K14" s="29">
        <f t="shared" si="16"/>
        <v>157117.43190053373</v>
      </c>
      <c r="L14" s="16">
        <f t="shared" si="11"/>
        <v>163254.83158414834</v>
      </c>
      <c r="M14" s="30">
        <f t="shared" si="0"/>
        <v>24549.598734458395</v>
      </c>
      <c r="N14" s="16">
        <f t="shared" si="2"/>
        <v>24549.598734458395</v>
      </c>
      <c r="O14" s="49">
        <f t="shared" si="1"/>
        <v>1366185.1695726097</v>
      </c>
      <c r="Q14" s="9">
        <f t="shared" si="12"/>
        <v>5</v>
      </c>
      <c r="R14" s="8">
        <f t="shared" si="3"/>
        <v>2063</v>
      </c>
      <c r="S14" s="8">
        <f t="shared" si="3"/>
        <v>68</v>
      </c>
      <c r="T14" s="38">
        <f t="shared" si="13"/>
        <v>60427262.786270782</v>
      </c>
      <c r="U14" s="16">
        <f t="shared" si="4"/>
        <v>1812817.8835881234</v>
      </c>
      <c r="V14" s="38">
        <f t="shared" si="5"/>
        <v>1812817.8835881234</v>
      </c>
      <c r="W14" s="30">
        <f t="shared" si="6"/>
        <v>88000</v>
      </c>
      <c r="X14" s="29">
        <f t="shared" si="14"/>
        <v>1208545.2557254157</v>
      </c>
      <c r="Y14" s="17">
        <f t="shared" si="15"/>
        <v>1296545.2557254157</v>
      </c>
      <c r="Z14" s="56">
        <f t="shared" si="7"/>
        <v>60943535.414133489</v>
      </c>
    </row>
    <row r="15" spans="2:26" x14ac:dyDescent="0.2">
      <c r="B15" s="1" t="s">
        <v>2</v>
      </c>
      <c r="C15" s="5">
        <v>0.02</v>
      </c>
      <c r="F15" s="11">
        <f t="shared" si="8"/>
        <v>6</v>
      </c>
      <c r="G15" s="8">
        <f t="shared" si="8"/>
        <v>2026</v>
      </c>
      <c r="H15" s="8">
        <f t="shared" si="8"/>
        <v>31</v>
      </c>
      <c r="I15" s="29">
        <f t="shared" si="9"/>
        <v>1366185.1695726097</v>
      </c>
      <c r="J15" s="15">
        <f t="shared" si="10"/>
        <v>6830.92584786305</v>
      </c>
      <c r="K15" s="29">
        <f t="shared" si="16"/>
        <v>174871.70170529405</v>
      </c>
      <c r="L15" s="16">
        <f t="shared" si="11"/>
        <v>181702.6275531571</v>
      </c>
      <c r="M15" s="30">
        <f t="shared" si="0"/>
        <v>27323.703391452196</v>
      </c>
      <c r="N15" s="16">
        <f t="shared" si="2"/>
        <v>27323.703391452196</v>
      </c>
      <c r="O15" s="49">
        <f t="shared" si="1"/>
        <v>1520564.0937343147</v>
      </c>
      <c r="Q15" s="9">
        <f t="shared" si="12"/>
        <v>6</v>
      </c>
      <c r="R15" s="8">
        <v>2063</v>
      </c>
      <c r="S15" s="8">
        <v>68</v>
      </c>
      <c r="T15" s="38">
        <f t="shared" si="13"/>
        <v>60943535.414133489</v>
      </c>
      <c r="U15" s="16">
        <f t="shared" si="4"/>
        <v>1828306.0624240045</v>
      </c>
      <c r="V15" s="38">
        <f t="shared" si="5"/>
        <v>1828306.0624240045</v>
      </c>
      <c r="W15" s="30">
        <f t="shared" si="6"/>
        <v>88000</v>
      </c>
      <c r="X15" s="29">
        <f t="shared" si="14"/>
        <v>1218870.7082826698</v>
      </c>
      <c r="Y15" s="17">
        <f t="shared" si="15"/>
        <v>1306870.7082826698</v>
      </c>
      <c r="Z15" s="56">
        <f t="shared" si="7"/>
        <v>61464970.768274821</v>
      </c>
    </row>
    <row r="16" spans="2:26" x14ac:dyDescent="0.2">
      <c r="B16" s="1" t="s">
        <v>26</v>
      </c>
      <c r="C16" s="51">
        <v>90</v>
      </c>
      <c r="F16" s="11">
        <f t="shared" si="8"/>
        <v>7</v>
      </c>
      <c r="G16" s="8">
        <f t="shared" si="8"/>
        <v>2027</v>
      </c>
      <c r="H16" s="8">
        <f t="shared" si="8"/>
        <v>32</v>
      </c>
      <c r="I16" s="29">
        <f t="shared" si="9"/>
        <v>1520564.0937343147</v>
      </c>
      <c r="J16" s="15">
        <f t="shared" si="10"/>
        <v>7602.8204686715735</v>
      </c>
      <c r="K16" s="29">
        <f t="shared" si="16"/>
        <v>194632.20399799227</v>
      </c>
      <c r="L16" s="16">
        <f t="shared" si="11"/>
        <v>202235.02446666383</v>
      </c>
      <c r="M16" s="30">
        <f t="shared" si="0"/>
        <v>30411.281874686294</v>
      </c>
      <c r="N16" s="16">
        <f t="shared" si="2"/>
        <v>30411.281874686294</v>
      </c>
      <c r="O16" s="49">
        <f t="shared" si="1"/>
        <v>1692387.8363262923</v>
      </c>
      <c r="Q16" s="9">
        <f t="shared" si="12"/>
        <v>7</v>
      </c>
      <c r="R16" s="8">
        <f t="shared" si="3"/>
        <v>2064</v>
      </c>
      <c r="S16" s="8">
        <f t="shared" si="3"/>
        <v>69</v>
      </c>
      <c r="T16" s="38">
        <f t="shared" si="13"/>
        <v>61464970.768274821</v>
      </c>
      <c r="U16" s="16">
        <f t="shared" si="4"/>
        <v>1843949.1230482445</v>
      </c>
      <c r="V16" s="38">
        <f t="shared" si="5"/>
        <v>1843949.1230482445</v>
      </c>
      <c r="W16" s="30">
        <f t="shared" si="6"/>
        <v>88000</v>
      </c>
      <c r="X16" s="29">
        <f t="shared" si="14"/>
        <v>1229299.4153654964</v>
      </c>
      <c r="Y16" s="17">
        <f t="shared" si="15"/>
        <v>1317299.4153654964</v>
      </c>
      <c r="Z16" s="56">
        <f t="shared" si="7"/>
        <v>61991620.475957572</v>
      </c>
    </row>
    <row r="17" spans="2:26" x14ac:dyDescent="0.2">
      <c r="B17" s="1" t="s">
        <v>54</v>
      </c>
      <c r="C17" s="4">
        <v>80000</v>
      </c>
      <c r="F17" s="11">
        <f t="shared" si="8"/>
        <v>8</v>
      </c>
      <c r="G17" s="8">
        <f t="shared" si="8"/>
        <v>2028</v>
      </c>
      <c r="H17" s="8">
        <f t="shared" si="8"/>
        <v>33</v>
      </c>
      <c r="I17" s="29">
        <f t="shared" si="9"/>
        <v>1692387.8363262923</v>
      </c>
      <c r="J17" s="15">
        <f t="shared" si="10"/>
        <v>8461.9391816314619</v>
      </c>
      <c r="K17" s="29">
        <f t="shared" si="16"/>
        <v>216625.64304976541</v>
      </c>
      <c r="L17" s="16">
        <f t="shared" si="11"/>
        <v>225087.58223139687</v>
      </c>
      <c r="M17" s="30">
        <f t="shared" si="0"/>
        <v>33847.756726525848</v>
      </c>
      <c r="N17" s="16">
        <f t="shared" si="2"/>
        <v>33847.756726525848</v>
      </c>
      <c r="O17" s="49">
        <f t="shared" si="1"/>
        <v>1883627.6618311631</v>
      </c>
      <c r="Q17" s="9">
        <f t="shared" si="12"/>
        <v>8</v>
      </c>
      <c r="R17" s="8">
        <v>2064</v>
      </c>
      <c r="S17" s="8">
        <v>69</v>
      </c>
      <c r="T17" s="38">
        <f t="shared" si="13"/>
        <v>61991620.475957572</v>
      </c>
      <c r="U17" s="16">
        <f t="shared" si="4"/>
        <v>1859748.6142787272</v>
      </c>
      <c r="V17" s="38">
        <f t="shared" si="5"/>
        <v>1859748.6142787272</v>
      </c>
      <c r="W17" s="30">
        <f t="shared" si="6"/>
        <v>88000</v>
      </c>
      <c r="X17" s="29">
        <f t="shared" si="14"/>
        <v>1239832.4095191516</v>
      </c>
      <c r="Y17" s="17">
        <f t="shared" si="15"/>
        <v>1327832.4095191516</v>
      </c>
      <c r="Z17" s="56">
        <f t="shared" si="7"/>
        <v>62523536.680717148</v>
      </c>
    </row>
    <row r="18" spans="2:26" x14ac:dyDescent="0.2">
      <c r="B18" s="1" t="s">
        <v>10</v>
      </c>
      <c r="C18" s="6">
        <v>0.1</v>
      </c>
      <c r="F18" s="11">
        <f t="shared" si="8"/>
        <v>9</v>
      </c>
      <c r="G18" s="8">
        <f t="shared" si="8"/>
        <v>2029</v>
      </c>
      <c r="H18" s="8">
        <f t="shared" si="8"/>
        <v>34</v>
      </c>
      <c r="I18" s="29">
        <f t="shared" si="9"/>
        <v>1883627.6618311631</v>
      </c>
      <c r="J18" s="15">
        <f t="shared" si="10"/>
        <v>9418.1383091558164</v>
      </c>
      <c r="K18" s="29">
        <f t="shared" si="16"/>
        <v>241104.34071438888</v>
      </c>
      <c r="L18" s="16">
        <f t="shared" si="11"/>
        <v>250522.4790235447</v>
      </c>
      <c r="M18" s="30">
        <f t="shared" si="0"/>
        <v>37672.553236623266</v>
      </c>
      <c r="N18" s="16">
        <f t="shared" si="2"/>
        <v>37672.553236623266</v>
      </c>
      <c r="O18" s="49">
        <f t="shared" si="1"/>
        <v>2096477.5876180846</v>
      </c>
      <c r="Q18" s="9">
        <f t="shared" si="12"/>
        <v>9</v>
      </c>
      <c r="R18" s="8">
        <f t="shared" si="3"/>
        <v>2065</v>
      </c>
      <c r="S18" s="8">
        <f t="shared" si="3"/>
        <v>70</v>
      </c>
      <c r="T18" s="38">
        <f t="shared" si="13"/>
        <v>62523536.680717148</v>
      </c>
      <c r="U18" s="16">
        <f t="shared" si="4"/>
        <v>1875706.1004215144</v>
      </c>
      <c r="V18" s="38">
        <f t="shared" si="5"/>
        <v>1875706.1004215144</v>
      </c>
      <c r="W18" s="30">
        <f t="shared" si="6"/>
        <v>88000</v>
      </c>
      <c r="X18" s="29">
        <f t="shared" si="14"/>
        <v>1250470.733614343</v>
      </c>
      <c r="Y18" s="17">
        <f t="shared" si="15"/>
        <v>1338470.733614343</v>
      </c>
      <c r="Z18" s="56">
        <f t="shared" si="7"/>
        <v>63060772.047524318</v>
      </c>
    </row>
    <row r="19" spans="2:26" x14ac:dyDescent="0.2">
      <c r="B19" s="1" t="s">
        <v>19</v>
      </c>
      <c r="C19" s="41">
        <f>C17*(1+C18)</f>
        <v>88000</v>
      </c>
      <c r="F19" s="11">
        <f t="shared" si="8"/>
        <v>10</v>
      </c>
      <c r="G19" s="8">
        <f t="shared" si="8"/>
        <v>2030</v>
      </c>
      <c r="H19" s="8">
        <f t="shared" si="8"/>
        <v>35</v>
      </c>
      <c r="I19" s="29">
        <f t="shared" si="9"/>
        <v>2096477.5876180846</v>
      </c>
      <c r="J19" s="15">
        <f t="shared" si="10"/>
        <v>10482.387938090425</v>
      </c>
      <c r="K19" s="29">
        <f t="shared" si="16"/>
        <v>268349.13121511484</v>
      </c>
      <c r="L19" s="16">
        <f t="shared" si="11"/>
        <v>278831.51915320527</v>
      </c>
      <c r="M19" s="30">
        <f t="shared" si="0"/>
        <v>41929.551752361695</v>
      </c>
      <c r="N19" s="16">
        <f t="shared" si="2"/>
        <v>41929.551752361695</v>
      </c>
      <c r="O19" s="49">
        <f t="shared" si="1"/>
        <v>2333379.5550189284</v>
      </c>
      <c r="Q19" s="9">
        <f t="shared" si="12"/>
        <v>10</v>
      </c>
      <c r="R19" s="8">
        <v>2065</v>
      </c>
      <c r="S19" s="8">
        <v>70</v>
      </c>
      <c r="T19" s="38">
        <f t="shared" si="13"/>
        <v>63060772.047524318</v>
      </c>
      <c r="U19" s="16">
        <f t="shared" si="4"/>
        <v>1891823.1614257295</v>
      </c>
      <c r="V19" s="38">
        <f t="shared" si="5"/>
        <v>1891823.1614257295</v>
      </c>
      <c r="W19" s="30">
        <f t="shared" si="6"/>
        <v>88000</v>
      </c>
      <c r="X19" s="29">
        <f t="shared" si="14"/>
        <v>1261215.4409504863</v>
      </c>
      <c r="Y19" s="17">
        <f t="shared" si="15"/>
        <v>1349215.4409504863</v>
      </c>
      <c r="Z19" s="56">
        <f t="shared" si="7"/>
        <v>63603379.767999567</v>
      </c>
    </row>
    <row r="20" spans="2:26" x14ac:dyDescent="0.2">
      <c r="F20" s="11">
        <f t="shared" si="8"/>
        <v>11</v>
      </c>
      <c r="G20" s="8">
        <f t="shared" si="8"/>
        <v>2031</v>
      </c>
      <c r="H20" s="8">
        <f t="shared" si="8"/>
        <v>36</v>
      </c>
      <c r="I20" s="29">
        <f t="shared" si="9"/>
        <v>2333379.5550189284</v>
      </c>
      <c r="J20" s="15">
        <f t="shared" si="10"/>
        <v>11666.897775094643</v>
      </c>
      <c r="K20" s="29">
        <f t="shared" si="16"/>
        <v>298672.58304242283</v>
      </c>
      <c r="L20" s="16">
        <f t="shared" si="11"/>
        <v>310339.4808175175</v>
      </c>
      <c r="M20" s="30">
        <f t="shared" si="0"/>
        <v>46667.591100378566</v>
      </c>
      <c r="N20" s="16">
        <f t="shared" si="2"/>
        <v>46667.591100378566</v>
      </c>
      <c r="O20" s="49">
        <f t="shared" si="1"/>
        <v>2597051.4447360677</v>
      </c>
      <c r="Q20" s="9">
        <f t="shared" si="12"/>
        <v>11</v>
      </c>
      <c r="R20" s="8">
        <f t="shared" si="3"/>
        <v>2066</v>
      </c>
      <c r="S20" s="8">
        <f t="shared" si="3"/>
        <v>71</v>
      </c>
      <c r="T20" s="38">
        <f t="shared" si="13"/>
        <v>63603379.767999567</v>
      </c>
      <c r="U20" s="16">
        <f t="shared" si="4"/>
        <v>1908101.393039987</v>
      </c>
      <c r="V20" s="38">
        <f t="shared" si="5"/>
        <v>1908101.393039987</v>
      </c>
      <c r="W20" s="30">
        <f t="shared" si="6"/>
        <v>88000</v>
      </c>
      <c r="X20" s="29">
        <f t="shared" si="14"/>
        <v>1272067.5953599913</v>
      </c>
      <c r="Y20" s="17">
        <f t="shared" si="15"/>
        <v>1360067.5953599913</v>
      </c>
      <c r="Z20" s="56">
        <f t="shared" si="7"/>
        <v>64151413.565679565</v>
      </c>
    </row>
    <row r="21" spans="2:26" x14ac:dyDescent="0.2">
      <c r="B21" s="65" t="s">
        <v>55</v>
      </c>
      <c r="C21" s="64">
        <f>O49</f>
        <v>57921569.086193427</v>
      </c>
      <c r="F21" s="11">
        <f t="shared" si="8"/>
        <v>12</v>
      </c>
      <c r="G21" s="8">
        <f t="shared" si="8"/>
        <v>2032</v>
      </c>
      <c r="H21" s="8">
        <f t="shared" si="8"/>
        <v>37</v>
      </c>
      <c r="I21" s="29">
        <f t="shared" si="9"/>
        <v>2597051.4447360677</v>
      </c>
      <c r="J21" s="15">
        <f t="shared" si="10"/>
        <v>12985.257223680339</v>
      </c>
      <c r="K21" s="29">
        <f t="shared" si="16"/>
        <v>332422.58492621669</v>
      </c>
      <c r="L21" s="16">
        <f t="shared" si="11"/>
        <v>345407.84214989701</v>
      </c>
      <c r="M21" s="30">
        <f t="shared" si="0"/>
        <v>51941.028894721356</v>
      </c>
      <c r="N21" s="16">
        <f t="shared" si="2"/>
        <v>51941.028894721356</v>
      </c>
      <c r="O21" s="49">
        <f t="shared" si="1"/>
        <v>2890518.2579912432</v>
      </c>
      <c r="Q21" s="9">
        <f t="shared" si="12"/>
        <v>12</v>
      </c>
      <c r="R21" s="8">
        <v>2066</v>
      </c>
      <c r="S21" s="8">
        <v>71</v>
      </c>
      <c r="T21" s="38">
        <f t="shared" si="13"/>
        <v>64151413.565679565</v>
      </c>
      <c r="U21" s="16">
        <f t="shared" si="4"/>
        <v>1924542.4069703869</v>
      </c>
      <c r="V21" s="38">
        <f t="shared" si="5"/>
        <v>1924542.4069703869</v>
      </c>
      <c r="W21" s="30">
        <f t="shared" si="6"/>
        <v>88000</v>
      </c>
      <c r="X21" s="29">
        <f t="shared" si="14"/>
        <v>1283028.2713135914</v>
      </c>
      <c r="Y21" s="17">
        <f t="shared" si="15"/>
        <v>1371028.2713135914</v>
      </c>
      <c r="Z21" s="56">
        <f t="shared" si="7"/>
        <v>64704927.701336361</v>
      </c>
    </row>
    <row r="22" spans="2:26" x14ac:dyDescent="0.2">
      <c r="F22" s="11">
        <f t="shared" si="8"/>
        <v>13</v>
      </c>
      <c r="G22" s="8">
        <f t="shared" si="8"/>
        <v>2033</v>
      </c>
      <c r="H22" s="8">
        <f t="shared" si="8"/>
        <v>38</v>
      </c>
      <c r="I22" s="29">
        <f t="shared" si="9"/>
        <v>2890518.2579912432</v>
      </c>
      <c r="J22" s="15">
        <f t="shared" si="10"/>
        <v>14452.591289956217</v>
      </c>
      <c r="K22" s="29">
        <f t="shared" si="16"/>
        <v>369986.3370228791</v>
      </c>
      <c r="L22" s="16">
        <f t="shared" si="11"/>
        <v>384438.92831283534</v>
      </c>
      <c r="M22" s="30">
        <f t="shared" si="0"/>
        <v>57810.365159824862</v>
      </c>
      <c r="N22" s="16">
        <f t="shared" si="2"/>
        <v>57810.365159824862</v>
      </c>
      <c r="O22" s="49">
        <f t="shared" si="1"/>
        <v>3217146.8211442535</v>
      </c>
      <c r="Q22" s="9">
        <f t="shared" si="12"/>
        <v>13</v>
      </c>
      <c r="R22" s="8">
        <f t="shared" si="3"/>
        <v>2067</v>
      </c>
      <c r="S22" s="8">
        <f t="shared" si="3"/>
        <v>72</v>
      </c>
      <c r="T22" s="38">
        <f t="shared" si="13"/>
        <v>64704927.701336361</v>
      </c>
      <c r="U22" s="16">
        <f t="shared" si="4"/>
        <v>1941147.8310400909</v>
      </c>
      <c r="V22" s="38">
        <f t="shared" si="5"/>
        <v>1941147.8310400909</v>
      </c>
      <c r="W22" s="30">
        <f t="shared" si="6"/>
        <v>88000</v>
      </c>
      <c r="X22" s="29">
        <f t="shared" si="14"/>
        <v>1294098.5540267273</v>
      </c>
      <c r="Y22" s="17">
        <f t="shared" si="15"/>
        <v>1382098.5540267273</v>
      </c>
      <c r="Z22" s="56">
        <f t="shared" si="7"/>
        <v>65263976.978349723</v>
      </c>
    </row>
    <row r="23" spans="2:26" x14ac:dyDescent="0.2">
      <c r="F23" s="11">
        <f t="shared" si="8"/>
        <v>14</v>
      </c>
      <c r="G23" s="8">
        <f t="shared" si="8"/>
        <v>2034</v>
      </c>
      <c r="H23" s="8">
        <f t="shared" si="8"/>
        <v>39</v>
      </c>
      <c r="I23" s="29">
        <f t="shared" si="9"/>
        <v>3217146.8211442535</v>
      </c>
      <c r="J23" s="15">
        <f t="shared" si="10"/>
        <v>16085.734105721269</v>
      </c>
      <c r="K23" s="29">
        <f t="shared" si="16"/>
        <v>411794.79310646444</v>
      </c>
      <c r="L23" s="16">
        <f t="shared" si="11"/>
        <v>427880.52721218573</v>
      </c>
      <c r="M23" s="30">
        <f t="shared" si="0"/>
        <v>64342.936422885068</v>
      </c>
      <c r="N23" s="16">
        <f t="shared" si="2"/>
        <v>64342.936422885068</v>
      </c>
      <c r="O23" s="49">
        <f t="shared" si="1"/>
        <v>3580684.4119335543</v>
      </c>
      <c r="Q23" s="9">
        <f t="shared" si="12"/>
        <v>14</v>
      </c>
      <c r="R23" s="8">
        <v>2067</v>
      </c>
      <c r="S23" s="8">
        <v>72</v>
      </c>
      <c r="T23" s="38">
        <f t="shared" si="13"/>
        <v>65263976.978349723</v>
      </c>
      <c r="U23" s="16">
        <f t="shared" si="4"/>
        <v>1957919.3093504915</v>
      </c>
      <c r="V23" s="38">
        <f t="shared" si="5"/>
        <v>1957919.3093504915</v>
      </c>
      <c r="W23" s="30">
        <f t="shared" si="6"/>
        <v>88000</v>
      </c>
      <c r="X23" s="29">
        <f t="shared" si="14"/>
        <v>1305279.5395669944</v>
      </c>
      <c r="Y23" s="17">
        <f t="shared" si="15"/>
        <v>1393279.5395669944</v>
      </c>
      <c r="Z23" s="56">
        <f t="shared" si="7"/>
        <v>65828616.748133227</v>
      </c>
    </row>
    <row r="24" spans="2:26" x14ac:dyDescent="0.2">
      <c r="F24" s="11">
        <f t="shared" si="8"/>
        <v>15</v>
      </c>
      <c r="G24" s="8">
        <f t="shared" si="8"/>
        <v>2035</v>
      </c>
      <c r="H24" s="8">
        <f t="shared" si="8"/>
        <v>40</v>
      </c>
      <c r="I24" s="29">
        <f t="shared" si="9"/>
        <v>3580684.4119335543</v>
      </c>
      <c r="J24" s="15">
        <f t="shared" si="10"/>
        <v>17903.422059667773</v>
      </c>
      <c r="K24" s="29">
        <f t="shared" si="16"/>
        <v>458327.60472749494</v>
      </c>
      <c r="L24" s="16">
        <f t="shared" si="11"/>
        <v>476231.0267871627</v>
      </c>
      <c r="M24" s="30">
        <f t="shared" si="0"/>
        <v>71613.688238671093</v>
      </c>
      <c r="N24" s="16">
        <f t="shared" si="2"/>
        <v>71613.688238671093</v>
      </c>
      <c r="O24" s="49">
        <f t="shared" si="1"/>
        <v>3985301.750482046</v>
      </c>
      <c r="Q24" s="9">
        <f t="shared" si="12"/>
        <v>15</v>
      </c>
      <c r="R24" s="8">
        <f t="shared" si="3"/>
        <v>2068</v>
      </c>
      <c r="S24" s="8">
        <f t="shared" si="3"/>
        <v>73</v>
      </c>
      <c r="T24" s="38">
        <f t="shared" si="13"/>
        <v>65828616.748133227</v>
      </c>
      <c r="U24" s="16">
        <f t="shared" si="4"/>
        <v>1974858.5024439967</v>
      </c>
      <c r="V24" s="38">
        <f t="shared" si="5"/>
        <v>1974858.5024439967</v>
      </c>
      <c r="W24" s="30">
        <f t="shared" si="6"/>
        <v>88000</v>
      </c>
      <c r="X24" s="29">
        <f t="shared" si="14"/>
        <v>1316572.3349626646</v>
      </c>
      <c r="Y24" s="17">
        <f t="shared" si="15"/>
        <v>1404572.3349626646</v>
      </c>
      <c r="Z24" s="56">
        <f t="shared" si="7"/>
        <v>66398902.91561456</v>
      </c>
    </row>
    <row r="25" spans="2:26" x14ac:dyDescent="0.2">
      <c r="F25" s="11">
        <f t="shared" si="8"/>
        <v>16</v>
      </c>
      <c r="G25" s="8">
        <f t="shared" si="8"/>
        <v>2036</v>
      </c>
      <c r="H25" s="8">
        <f t="shared" si="8"/>
        <v>41</v>
      </c>
      <c r="I25" s="29">
        <f t="shared" si="9"/>
        <v>3985301.750482046</v>
      </c>
      <c r="J25" s="15">
        <f t="shared" si="10"/>
        <v>19926.508752410231</v>
      </c>
      <c r="K25" s="29">
        <f t="shared" si="16"/>
        <v>510118.62406170188</v>
      </c>
      <c r="L25" s="16">
        <f t="shared" si="11"/>
        <v>530045.13281411212</v>
      </c>
      <c r="M25" s="30">
        <f t="shared" si="0"/>
        <v>79706.035009640924</v>
      </c>
      <c r="N25" s="16">
        <f t="shared" si="2"/>
        <v>79706.035009640924</v>
      </c>
      <c r="O25" s="49">
        <f t="shared" si="1"/>
        <v>4435640.848286517</v>
      </c>
      <c r="Q25" s="9">
        <f t="shared" si="12"/>
        <v>16</v>
      </c>
      <c r="R25" s="8">
        <v>2068</v>
      </c>
      <c r="S25" s="8">
        <v>73</v>
      </c>
      <c r="T25" s="38">
        <f t="shared" si="13"/>
        <v>66398902.91561456</v>
      </c>
      <c r="U25" s="16">
        <f t="shared" si="4"/>
        <v>1991967.0874684367</v>
      </c>
      <c r="V25" s="38">
        <f t="shared" si="5"/>
        <v>1991967.0874684367</v>
      </c>
      <c r="W25" s="30">
        <f t="shared" si="6"/>
        <v>88000</v>
      </c>
      <c r="X25" s="29">
        <f t="shared" si="14"/>
        <v>1327978.0583122913</v>
      </c>
      <c r="Y25" s="17">
        <f t="shared" si="15"/>
        <v>1415978.0583122913</v>
      </c>
      <c r="Z25" s="56">
        <f t="shared" si="7"/>
        <v>66974891.944770701</v>
      </c>
    </row>
    <row r="26" spans="2:26" x14ac:dyDescent="0.2">
      <c r="F26" s="11">
        <f t="shared" si="8"/>
        <v>17</v>
      </c>
      <c r="G26" s="8">
        <f t="shared" si="8"/>
        <v>2037</v>
      </c>
      <c r="H26" s="8">
        <f t="shared" si="8"/>
        <v>42</v>
      </c>
      <c r="I26" s="29">
        <f t="shared" si="9"/>
        <v>4435640.848286517</v>
      </c>
      <c r="J26" s="15">
        <f t="shared" si="10"/>
        <v>22178.204241432588</v>
      </c>
      <c r="K26" s="29">
        <f t="shared" si="16"/>
        <v>567762.0285806742</v>
      </c>
      <c r="L26" s="16">
        <f t="shared" si="11"/>
        <v>589940.2328221068</v>
      </c>
      <c r="M26" s="30">
        <f t="shared" si="0"/>
        <v>88712.816965730337</v>
      </c>
      <c r="N26" s="16">
        <f t="shared" si="2"/>
        <v>88712.816965730337</v>
      </c>
      <c r="O26" s="49">
        <f t="shared" si="1"/>
        <v>4936868.2641428942</v>
      </c>
      <c r="Q26" s="9">
        <f t="shared" si="12"/>
        <v>17</v>
      </c>
      <c r="R26" s="8">
        <f t="shared" si="12"/>
        <v>2069</v>
      </c>
      <c r="S26" s="8">
        <f t="shared" si="12"/>
        <v>74</v>
      </c>
      <c r="T26" s="38">
        <f t="shared" si="13"/>
        <v>66974891.944770701</v>
      </c>
      <c r="U26" s="16">
        <f t="shared" si="4"/>
        <v>2009246.758343121</v>
      </c>
      <c r="V26" s="38">
        <f t="shared" si="5"/>
        <v>2009246.758343121</v>
      </c>
      <c r="W26" s="30">
        <f t="shared" si="6"/>
        <v>88000</v>
      </c>
      <c r="X26" s="29">
        <f t="shared" si="14"/>
        <v>1339497.838895414</v>
      </c>
      <c r="Y26" s="17">
        <f t="shared" si="15"/>
        <v>1427497.838895414</v>
      </c>
      <c r="Z26" s="56">
        <f t="shared" si="7"/>
        <v>67556640.864218414</v>
      </c>
    </row>
    <row r="27" spans="2:26" x14ac:dyDescent="0.2">
      <c r="F27" s="11">
        <f t="shared" si="8"/>
        <v>18</v>
      </c>
      <c r="G27" s="8">
        <f t="shared" si="8"/>
        <v>2038</v>
      </c>
      <c r="H27" s="8">
        <f t="shared" si="8"/>
        <v>43</v>
      </c>
      <c r="I27" s="29">
        <f t="shared" si="9"/>
        <v>4936868.2641428942</v>
      </c>
      <c r="J27" s="15">
        <f t="shared" si="10"/>
        <v>24684.341320714473</v>
      </c>
      <c r="K27" s="29">
        <f t="shared" si="16"/>
        <v>631919.13781029044</v>
      </c>
      <c r="L27" s="16">
        <f t="shared" si="11"/>
        <v>656603.47913100489</v>
      </c>
      <c r="M27" s="30">
        <f t="shared" si="0"/>
        <v>98737.365282857892</v>
      </c>
      <c r="N27" s="16">
        <f t="shared" si="2"/>
        <v>98737.365282857892</v>
      </c>
      <c r="O27" s="49">
        <f t="shared" si="1"/>
        <v>5494734.3779910412</v>
      </c>
      <c r="Q27" s="9">
        <f t="shared" si="12"/>
        <v>18</v>
      </c>
      <c r="R27" s="8">
        <v>2069</v>
      </c>
      <c r="S27" s="8">
        <v>74</v>
      </c>
      <c r="T27" s="38">
        <f t="shared" si="13"/>
        <v>67556640.864218414</v>
      </c>
      <c r="U27" s="16">
        <f t="shared" si="4"/>
        <v>2026699.2259265524</v>
      </c>
      <c r="V27" s="38">
        <f t="shared" si="5"/>
        <v>2026699.2259265524</v>
      </c>
      <c r="W27" s="30">
        <f t="shared" si="6"/>
        <v>88000</v>
      </c>
      <c r="X27" s="29">
        <f t="shared" si="14"/>
        <v>1351132.8172843682</v>
      </c>
      <c r="Y27" s="17">
        <f t="shared" si="15"/>
        <v>1439132.8172843682</v>
      </c>
      <c r="Z27" s="56">
        <f t="shared" si="7"/>
        <v>68144207.272860587</v>
      </c>
    </row>
    <row r="28" spans="2:26" x14ac:dyDescent="0.2">
      <c r="F28" s="11">
        <f t="shared" si="8"/>
        <v>19</v>
      </c>
      <c r="G28" s="8">
        <f t="shared" si="8"/>
        <v>2039</v>
      </c>
      <c r="H28" s="8">
        <f t="shared" si="8"/>
        <v>44</v>
      </c>
      <c r="I28" s="29">
        <f t="shared" si="9"/>
        <v>5494734.3779910412</v>
      </c>
      <c r="J28" s="15">
        <f t="shared" si="10"/>
        <v>27473.671889955207</v>
      </c>
      <c r="K28" s="29">
        <f t="shared" si="16"/>
        <v>703326.00038285332</v>
      </c>
      <c r="L28" s="16">
        <f t="shared" si="11"/>
        <v>730799.6722728085</v>
      </c>
      <c r="M28" s="30">
        <f t="shared" si="0"/>
        <v>109894.68755982083</v>
      </c>
      <c r="N28" s="16">
        <f t="shared" si="2"/>
        <v>109894.68755982083</v>
      </c>
      <c r="O28" s="49">
        <f t="shared" si="1"/>
        <v>6115639.3627040293</v>
      </c>
      <c r="Q28" s="9">
        <f t="shared" si="12"/>
        <v>19</v>
      </c>
      <c r="R28" s="8">
        <f t="shared" si="12"/>
        <v>2070</v>
      </c>
      <c r="S28" s="8">
        <f t="shared" si="12"/>
        <v>75</v>
      </c>
      <c r="T28" s="38">
        <f t="shared" si="13"/>
        <v>68144207.272860587</v>
      </c>
      <c r="U28" s="16">
        <f t="shared" si="4"/>
        <v>2044326.2181858176</v>
      </c>
      <c r="V28" s="38">
        <f t="shared" si="5"/>
        <v>2044326.2181858176</v>
      </c>
      <c r="W28" s="30">
        <f t="shared" si="6"/>
        <v>88000</v>
      </c>
      <c r="X28" s="29">
        <f t="shared" si="14"/>
        <v>1362884.1454572116</v>
      </c>
      <c r="Y28" s="17">
        <f t="shared" si="15"/>
        <v>1450884.1454572116</v>
      </c>
      <c r="Z28" s="56">
        <f t="shared" si="7"/>
        <v>68737649.345589191</v>
      </c>
    </row>
    <row r="29" spans="2:26" x14ac:dyDescent="0.2">
      <c r="F29" s="11">
        <f t="shared" si="8"/>
        <v>20</v>
      </c>
      <c r="G29" s="8">
        <f t="shared" si="8"/>
        <v>2040</v>
      </c>
      <c r="H29" s="8">
        <f t="shared" si="8"/>
        <v>45</v>
      </c>
      <c r="I29" s="29">
        <f t="shared" si="9"/>
        <v>6115639.3627040293</v>
      </c>
      <c r="J29" s="15">
        <f t="shared" si="10"/>
        <v>30578.19681352015</v>
      </c>
      <c r="K29" s="29">
        <f t="shared" si="16"/>
        <v>782801.83842611581</v>
      </c>
      <c r="L29" s="16">
        <f t="shared" si="11"/>
        <v>813380.03523963597</v>
      </c>
      <c r="M29" s="30">
        <f t="shared" si="0"/>
        <v>122312.78725408058</v>
      </c>
      <c r="N29" s="16">
        <f t="shared" si="2"/>
        <v>122312.78725408058</v>
      </c>
      <c r="O29" s="49">
        <f t="shared" si="1"/>
        <v>6806706.6106895851</v>
      </c>
      <c r="Q29" s="9">
        <f t="shared" si="12"/>
        <v>20</v>
      </c>
      <c r="R29" s="8">
        <v>2070</v>
      </c>
      <c r="S29" s="8">
        <v>75</v>
      </c>
      <c r="T29" s="38">
        <f t="shared" si="13"/>
        <v>68737649.345589191</v>
      </c>
      <c r="U29" s="16">
        <f t="shared" si="4"/>
        <v>2062129.4803676757</v>
      </c>
      <c r="V29" s="38">
        <f t="shared" si="5"/>
        <v>2062129.4803676757</v>
      </c>
      <c r="W29" s="30">
        <f t="shared" si="6"/>
        <v>88000</v>
      </c>
      <c r="X29" s="29">
        <f t="shared" si="14"/>
        <v>1374752.9869117839</v>
      </c>
      <c r="Y29" s="17">
        <f t="shared" si="15"/>
        <v>1462752.9869117839</v>
      </c>
      <c r="Z29" s="56">
        <f t="shared" si="7"/>
        <v>69337025.839045078</v>
      </c>
    </row>
    <row r="30" spans="2:26" x14ac:dyDescent="0.2">
      <c r="F30" s="11">
        <f t="shared" si="8"/>
        <v>21</v>
      </c>
      <c r="G30" s="8">
        <f t="shared" si="8"/>
        <v>2041</v>
      </c>
      <c r="H30" s="8">
        <f t="shared" si="8"/>
        <v>46</v>
      </c>
      <c r="I30" s="29">
        <f t="shared" si="9"/>
        <v>6806706.6106895851</v>
      </c>
      <c r="J30" s="15">
        <f t="shared" si="10"/>
        <v>34033.533053447929</v>
      </c>
      <c r="K30" s="29">
        <f t="shared" si="16"/>
        <v>871258.44616826694</v>
      </c>
      <c r="L30" s="16">
        <f t="shared" si="11"/>
        <v>905291.97922171489</v>
      </c>
      <c r="M30" s="30">
        <f t="shared" si="0"/>
        <v>136134.13221379172</v>
      </c>
      <c r="N30" s="16">
        <f t="shared" si="2"/>
        <v>136134.13221379172</v>
      </c>
      <c r="O30" s="49">
        <f t="shared" si="1"/>
        <v>7575864.4576975079</v>
      </c>
      <c r="Q30" s="9">
        <f t="shared" si="12"/>
        <v>21</v>
      </c>
      <c r="R30" s="8">
        <f t="shared" si="12"/>
        <v>2071</v>
      </c>
      <c r="S30" s="8">
        <f t="shared" si="12"/>
        <v>76</v>
      </c>
      <c r="T30" s="38">
        <f t="shared" si="13"/>
        <v>69337025.839045078</v>
      </c>
      <c r="U30" s="16">
        <f t="shared" si="4"/>
        <v>2080110.7751713523</v>
      </c>
      <c r="V30" s="38">
        <f t="shared" si="5"/>
        <v>2080110.7751713523</v>
      </c>
      <c r="W30" s="30">
        <f t="shared" si="6"/>
        <v>88000</v>
      </c>
      <c r="X30" s="29">
        <f t="shared" si="14"/>
        <v>1386740.5167809015</v>
      </c>
      <c r="Y30" s="17">
        <f t="shared" si="15"/>
        <v>1474740.5167809015</v>
      </c>
      <c r="Z30" s="56">
        <f t="shared" si="7"/>
        <v>69942396.097435534</v>
      </c>
    </row>
    <row r="31" spans="2:26" x14ac:dyDescent="0.2">
      <c r="F31" s="11">
        <f t="shared" si="8"/>
        <v>22</v>
      </c>
      <c r="G31" s="8">
        <f t="shared" si="8"/>
        <v>2042</v>
      </c>
      <c r="H31" s="8">
        <f t="shared" si="8"/>
        <v>47</v>
      </c>
      <c r="I31" s="29">
        <f t="shared" si="9"/>
        <v>7575864.4576975079</v>
      </c>
      <c r="J31" s="15">
        <f t="shared" si="10"/>
        <v>37879.322288487543</v>
      </c>
      <c r="K31" s="29">
        <f t="shared" si="16"/>
        <v>969710.65058528108</v>
      </c>
      <c r="L31" s="16">
        <f t="shared" si="11"/>
        <v>1007589.9728737687</v>
      </c>
      <c r="M31" s="30">
        <f t="shared" si="0"/>
        <v>151517.28915395017</v>
      </c>
      <c r="N31" s="16">
        <f t="shared" si="2"/>
        <v>151517.28915395017</v>
      </c>
      <c r="O31" s="49">
        <f t="shared" si="1"/>
        <v>8431937.1414173264</v>
      </c>
      <c r="Q31" s="9">
        <f t="shared" si="12"/>
        <v>22</v>
      </c>
      <c r="R31" s="8">
        <v>2071</v>
      </c>
      <c r="S31" s="8">
        <v>76</v>
      </c>
      <c r="T31" s="38">
        <f t="shared" si="13"/>
        <v>69942396.097435534</v>
      </c>
      <c r="U31" s="16">
        <f t="shared" si="4"/>
        <v>2098271.8829230662</v>
      </c>
      <c r="V31" s="38">
        <f t="shared" si="5"/>
        <v>2098271.8829230662</v>
      </c>
      <c r="W31" s="30">
        <f t="shared" si="6"/>
        <v>88000</v>
      </c>
      <c r="X31" s="29">
        <f t="shared" si="14"/>
        <v>1398847.9219487107</v>
      </c>
      <c r="Y31" s="17">
        <f t="shared" si="15"/>
        <v>1486847.9219487107</v>
      </c>
      <c r="Z31" s="56">
        <f t="shared" si="7"/>
        <v>70553820.058409885</v>
      </c>
    </row>
    <row r="32" spans="2:26" x14ac:dyDescent="0.2">
      <c r="F32" s="11">
        <f t="shared" si="8"/>
        <v>23</v>
      </c>
      <c r="G32" s="8">
        <f t="shared" si="8"/>
        <v>2043</v>
      </c>
      <c r="H32" s="8">
        <f t="shared" si="8"/>
        <v>48</v>
      </c>
      <c r="I32" s="29">
        <f t="shared" si="9"/>
        <v>8431937.1414173264</v>
      </c>
      <c r="J32" s="15">
        <f t="shared" si="10"/>
        <v>42159.685707086639</v>
      </c>
      <c r="K32" s="29">
        <f t="shared" si="16"/>
        <v>1079287.9541014179</v>
      </c>
      <c r="L32" s="16">
        <f t="shared" si="11"/>
        <v>1121447.6398085046</v>
      </c>
      <c r="M32" s="30">
        <f t="shared" si="0"/>
        <v>168638.74282834653</v>
      </c>
      <c r="N32" s="16">
        <f t="shared" si="2"/>
        <v>168638.74282834653</v>
      </c>
      <c r="O32" s="49">
        <f t="shared" si="1"/>
        <v>9384746.0383974835</v>
      </c>
      <c r="Q32" s="9">
        <f t="shared" si="12"/>
        <v>23</v>
      </c>
      <c r="R32" s="8">
        <f t="shared" si="12"/>
        <v>2072</v>
      </c>
      <c r="S32" s="8">
        <f t="shared" si="12"/>
        <v>77</v>
      </c>
      <c r="T32" s="38">
        <f t="shared" si="13"/>
        <v>70553820.058409885</v>
      </c>
      <c r="U32" s="16">
        <f t="shared" si="4"/>
        <v>2116614.6017522966</v>
      </c>
      <c r="V32" s="38">
        <f t="shared" si="5"/>
        <v>2116614.6017522966</v>
      </c>
      <c r="W32" s="30">
        <f t="shared" si="6"/>
        <v>88000</v>
      </c>
      <c r="X32" s="29">
        <f t="shared" si="14"/>
        <v>1411076.4011681976</v>
      </c>
      <c r="Y32" s="17">
        <f t="shared" si="15"/>
        <v>1499076.4011681976</v>
      </c>
      <c r="Z32" s="56">
        <f t="shared" si="7"/>
        <v>71171358.258993983</v>
      </c>
    </row>
    <row r="33" spans="6:26" x14ac:dyDescent="0.2">
      <c r="F33" s="11">
        <f t="shared" si="8"/>
        <v>24</v>
      </c>
      <c r="G33" s="8">
        <f t="shared" si="8"/>
        <v>2044</v>
      </c>
      <c r="H33" s="8">
        <f t="shared" si="8"/>
        <v>49</v>
      </c>
      <c r="I33" s="29">
        <f t="shared" si="9"/>
        <v>9384746.0383974835</v>
      </c>
      <c r="J33" s="15">
        <f t="shared" si="10"/>
        <v>46923.730191987423</v>
      </c>
      <c r="K33" s="29">
        <f t="shared" si="16"/>
        <v>1201247.4929148778</v>
      </c>
      <c r="L33" s="16">
        <f t="shared" si="11"/>
        <v>1248171.2231068653</v>
      </c>
      <c r="M33" s="30">
        <f t="shared" si="0"/>
        <v>187694.92076794966</v>
      </c>
      <c r="N33" s="16">
        <f t="shared" si="2"/>
        <v>187694.92076794966</v>
      </c>
      <c r="O33" s="49">
        <f t="shared" si="1"/>
        <v>10445222.340736398</v>
      </c>
      <c r="Q33" s="9">
        <f t="shared" si="12"/>
        <v>24</v>
      </c>
      <c r="R33" s="8">
        <v>2072</v>
      </c>
      <c r="S33" s="8">
        <v>77</v>
      </c>
      <c r="T33" s="38">
        <f t="shared" si="13"/>
        <v>71171358.258993983</v>
      </c>
      <c r="U33" s="16">
        <f t="shared" si="4"/>
        <v>2135140.7477698196</v>
      </c>
      <c r="V33" s="38">
        <f t="shared" si="5"/>
        <v>2135140.7477698196</v>
      </c>
      <c r="W33" s="30">
        <f t="shared" si="6"/>
        <v>88000</v>
      </c>
      <c r="X33" s="29">
        <f t="shared" si="14"/>
        <v>1423427.1651798796</v>
      </c>
      <c r="Y33" s="17">
        <f t="shared" si="15"/>
        <v>1511427.1651798796</v>
      </c>
      <c r="Z33" s="56">
        <f t="shared" si="7"/>
        <v>71795071.841583923</v>
      </c>
    </row>
    <row r="34" spans="6:26" x14ac:dyDescent="0.2">
      <c r="F34" s="11">
        <f t="shared" si="8"/>
        <v>25</v>
      </c>
      <c r="G34" s="8">
        <f t="shared" si="8"/>
        <v>2045</v>
      </c>
      <c r="H34" s="8">
        <f t="shared" si="8"/>
        <v>50</v>
      </c>
      <c r="I34" s="29">
        <f t="shared" si="9"/>
        <v>10445222.340736398</v>
      </c>
      <c r="J34" s="15">
        <f t="shared" si="10"/>
        <v>52226.111703681992</v>
      </c>
      <c r="K34" s="29">
        <f t="shared" si="16"/>
        <v>1336988.459614259</v>
      </c>
      <c r="L34" s="16">
        <f t="shared" si="11"/>
        <v>1389214.571317941</v>
      </c>
      <c r="M34" s="30">
        <f t="shared" si="0"/>
        <v>208904.44681472797</v>
      </c>
      <c r="N34" s="16">
        <f t="shared" si="2"/>
        <v>208904.44681472797</v>
      </c>
      <c r="O34" s="49">
        <f t="shared" si="1"/>
        <v>11625532.465239611</v>
      </c>
      <c r="Q34" s="9">
        <f t="shared" si="12"/>
        <v>25</v>
      </c>
      <c r="R34" s="8">
        <f t="shared" si="12"/>
        <v>2073</v>
      </c>
      <c r="S34" s="8">
        <f t="shared" si="12"/>
        <v>78</v>
      </c>
      <c r="T34" s="38">
        <f t="shared" si="13"/>
        <v>71795071.841583923</v>
      </c>
      <c r="U34" s="16">
        <f t="shared" si="4"/>
        <v>2153852.1552475174</v>
      </c>
      <c r="V34" s="38">
        <f t="shared" si="5"/>
        <v>2153852.1552475174</v>
      </c>
      <c r="W34" s="30">
        <f t="shared" si="6"/>
        <v>88000</v>
      </c>
      <c r="X34" s="29">
        <f t="shared" si="14"/>
        <v>1435901.4368316785</v>
      </c>
      <c r="Y34" s="17">
        <f t="shared" si="15"/>
        <v>1523901.4368316785</v>
      </c>
      <c r="Z34" s="56">
        <f t="shared" si="7"/>
        <v>72425022.559999764</v>
      </c>
    </row>
    <row r="35" spans="6:26" x14ac:dyDescent="0.2">
      <c r="F35" s="11">
        <f t="shared" si="8"/>
        <v>26</v>
      </c>
      <c r="G35" s="8">
        <f t="shared" si="8"/>
        <v>2046</v>
      </c>
      <c r="H35" s="8">
        <f t="shared" si="8"/>
        <v>51</v>
      </c>
      <c r="I35" s="29">
        <f t="shared" si="9"/>
        <v>11625532.465239611</v>
      </c>
      <c r="J35" s="15">
        <f t="shared" si="10"/>
        <v>58127.662326198064</v>
      </c>
      <c r="K35" s="29">
        <f t="shared" si="16"/>
        <v>1488068.1555506701</v>
      </c>
      <c r="L35" s="16">
        <f t="shared" si="11"/>
        <v>1546195.8178768682</v>
      </c>
      <c r="M35" s="30">
        <f t="shared" si="0"/>
        <v>232510.64930479223</v>
      </c>
      <c r="N35" s="16">
        <f t="shared" si="2"/>
        <v>232510.64930479223</v>
      </c>
      <c r="O35" s="49">
        <f t="shared" si="1"/>
        <v>12939217.633811686</v>
      </c>
      <c r="Q35" s="9">
        <f t="shared" si="12"/>
        <v>26</v>
      </c>
      <c r="R35" s="8">
        <v>2073</v>
      </c>
      <c r="S35" s="8">
        <v>78</v>
      </c>
      <c r="T35" s="38">
        <f t="shared" si="13"/>
        <v>72425022.559999764</v>
      </c>
      <c r="U35" s="16">
        <f t="shared" si="4"/>
        <v>2172750.676799993</v>
      </c>
      <c r="V35" s="38">
        <f t="shared" si="5"/>
        <v>2172750.676799993</v>
      </c>
      <c r="W35" s="30">
        <f t="shared" si="6"/>
        <v>88000</v>
      </c>
      <c r="X35" s="29">
        <f t="shared" si="14"/>
        <v>1448500.4511999954</v>
      </c>
      <c r="Y35" s="17">
        <f t="shared" si="15"/>
        <v>1536500.4511999954</v>
      </c>
      <c r="Z35" s="56">
        <f t="shared" si="7"/>
        <v>73061272.785599768</v>
      </c>
    </row>
    <row r="36" spans="6:26" x14ac:dyDescent="0.2">
      <c r="F36" s="11">
        <f t="shared" si="8"/>
        <v>27</v>
      </c>
      <c r="G36" s="8">
        <f t="shared" si="8"/>
        <v>2047</v>
      </c>
      <c r="H36" s="8">
        <f t="shared" si="8"/>
        <v>52</v>
      </c>
      <c r="I36" s="29">
        <f t="shared" si="9"/>
        <v>12939217.633811686</v>
      </c>
      <c r="J36" s="15">
        <f t="shared" si="10"/>
        <v>64696.088169058436</v>
      </c>
      <c r="K36" s="29">
        <f t="shared" si="16"/>
        <v>1656219.8571278958</v>
      </c>
      <c r="L36" s="16">
        <f t="shared" si="11"/>
        <v>1720915.9452969544</v>
      </c>
      <c r="M36" s="30">
        <f t="shared" si="0"/>
        <v>258784.35267623374</v>
      </c>
      <c r="N36" s="16">
        <f t="shared" si="2"/>
        <v>258784.35267623374</v>
      </c>
      <c r="O36" s="49">
        <f t="shared" si="1"/>
        <v>14401349.226432407</v>
      </c>
      <c r="Q36" s="9">
        <f t="shared" si="12"/>
        <v>27</v>
      </c>
      <c r="R36" s="8">
        <f t="shared" si="12"/>
        <v>2074</v>
      </c>
      <c r="S36" s="8">
        <f t="shared" si="12"/>
        <v>79</v>
      </c>
      <c r="T36" s="38">
        <f t="shared" si="13"/>
        <v>73061272.785599768</v>
      </c>
      <c r="U36" s="16">
        <f t="shared" si="4"/>
        <v>2191838.1835679929</v>
      </c>
      <c r="V36" s="38">
        <f t="shared" si="5"/>
        <v>2191838.1835679929</v>
      </c>
      <c r="W36" s="30">
        <f t="shared" si="6"/>
        <v>88000</v>
      </c>
      <c r="X36" s="29">
        <f t="shared" si="14"/>
        <v>1461225.4557119955</v>
      </c>
      <c r="Y36" s="17">
        <f t="shared" si="15"/>
        <v>1549225.4557119955</v>
      </c>
      <c r="Z36" s="56">
        <f t="shared" si="7"/>
        <v>73703885.513455763</v>
      </c>
    </row>
    <row r="37" spans="6:26" x14ac:dyDescent="0.2">
      <c r="F37" s="11">
        <f t="shared" si="8"/>
        <v>28</v>
      </c>
      <c r="G37" s="8">
        <f t="shared" si="8"/>
        <v>2048</v>
      </c>
      <c r="H37" s="8">
        <f t="shared" si="8"/>
        <v>53</v>
      </c>
      <c r="I37" s="29">
        <f t="shared" si="9"/>
        <v>14401349.226432407</v>
      </c>
      <c r="J37" s="15">
        <f t="shared" si="10"/>
        <v>72006.746132162036</v>
      </c>
      <c r="K37" s="29">
        <f t="shared" si="16"/>
        <v>1843372.7009833481</v>
      </c>
      <c r="L37" s="16">
        <f t="shared" si="11"/>
        <v>1915379.44711551</v>
      </c>
      <c r="M37" s="30">
        <f t="shared" si="0"/>
        <v>288026.98452864814</v>
      </c>
      <c r="N37" s="16">
        <f t="shared" si="2"/>
        <v>288026.98452864814</v>
      </c>
      <c r="O37" s="49">
        <f t="shared" si="1"/>
        <v>16028701.68901927</v>
      </c>
      <c r="Q37" s="9">
        <f t="shared" si="12"/>
        <v>28</v>
      </c>
      <c r="R37" s="8">
        <v>2074</v>
      </c>
      <c r="S37" s="8">
        <v>79</v>
      </c>
      <c r="T37" s="38">
        <f t="shared" si="13"/>
        <v>73703885.513455763</v>
      </c>
      <c r="U37" s="16">
        <f t="shared" si="4"/>
        <v>2211116.5654036729</v>
      </c>
      <c r="V37" s="38">
        <f t="shared" si="5"/>
        <v>2211116.5654036729</v>
      </c>
      <c r="W37" s="30">
        <f t="shared" si="6"/>
        <v>88000</v>
      </c>
      <c r="X37" s="29">
        <f t="shared" si="14"/>
        <v>1474077.7102691154</v>
      </c>
      <c r="Y37" s="17">
        <f t="shared" si="15"/>
        <v>1562077.7102691154</v>
      </c>
      <c r="Z37" s="56">
        <f t="shared" si="7"/>
        <v>74352924.368590325</v>
      </c>
    </row>
    <row r="38" spans="6:26" x14ac:dyDescent="0.2">
      <c r="F38" s="11">
        <f t="shared" si="8"/>
        <v>29</v>
      </c>
      <c r="G38" s="8">
        <f t="shared" si="8"/>
        <v>2049</v>
      </c>
      <c r="H38" s="8">
        <f t="shared" si="8"/>
        <v>54</v>
      </c>
      <c r="I38" s="29">
        <f t="shared" si="9"/>
        <v>16028701.68901927</v>
      </c>
      <c r="J38" s="15">
        <f t="shared" si="10"/>
        <v>80143.508445096362</v>
      </c>
      <c r="K38" s="29">
        <f t="shared" si="16"/>
        <v>2051673.8161944665</v>
      </c>
      <c r="L38" s="16">
        <f t="shared" si="11"/>
        <v>2131817.324639563</v>
      </c>
      <c r="M38" s="30">
        <f t="shared" si="0"/>
        <v>320574.03378038539</v>
      </c>
      <c r="N38" s="16">
        <f t="shared" si="2"/>
        <v>320574.03378038539</v>
      </c>
      <c r="O38" s="49">
        <f t="shared" si="1"/>
        <v>17839944.979878448</v>
      </c>
      <c r="Q38" s="9">
        <f t="shared" si="12"/>
        <v>29</v>
      </c>
      <c r="R38" s="8">
        <f t="shared" si="12"/>
        <v>2075</v>
      </c>
      <c r="S38" s="8">
        <f t="shared" si="12"/>
        <v>80</v>
      </c>
      <c r="T38" s="38">
        <f t="shared" si="13"/>
        <v>74352924.368590325</v>
      </c>
      <c r="U38" s="16">
        <f t="shared" si="4"/>
        <v>2230587.7310577095</v>
      </c>
      <c r="V38" s="38">
        <f t="shared" si="5"/>
        <v>2230587.7310577095</v>
      </c>
      <c r="W38" s="30">
        <f t="shared" si="6"/>
        <v>88000</v>
      </c>
      <c r="X38" s="29">
        <f t="shared" si="14"/>
        <v>1487058.4873718065</v>
      </c>
      <c r="Y38" s="17">
        <f t="shared" si="15"/>
        <v>1575058.4873718065</v>
      </c>
      <c r="Z38" s="56">
        <f t="shared" si="7"/>
        <v>75008453.612276226</v>
      </c>
    </row>
    <row r="39" spans="6:26" x14ac:dyDescent="0.2">
      <c r="F39" s="11">
        <f t="shared" si="8"/>
        <v>30</v>
      </c>
      <c r="G39" s="8">
        <f t="shared" si="8"/>
        <v>2050</v>
      </c>
      <c r="H39" s="8">
        <f t="shared" si="8"/>
        <v>55</v>
      </c>
      <c r="I39" s="29">
        <f t="shared" si="9"/>
        <v>17839944.979878448</v>
      </c>
      <c r="J39" s="15">
        <f t="shared" si="10"/>
        <v>89199.724899392255</v>
      </c>
      <c r="K39" s="29">
        <f t="shared" si="16"/>
        <v>2283512.9574244414</v>
      </c>
      <c r="L39" s="16">
        <f t="shared" si="11"/>
        <v>2372712.6823238335</v>
      </c>
      <c r="M39" s="30">
        <f t="shared" si="0"/>
        <v>356798.89959756896</v>
      </c>
      <c r="N39" s="16">
        <f t="shared" si="2"/>
        <v>356798.89959756896</v>
      </c>
      <c r="O39" s="49">
        <f t="shared" si="1"/>
        <v>19855858.76260471</v>
      </c>
      <c r="Q39" s="9">
        <f t="shared" si="12"/>
        <v>30</v>
      </c>
      <c r="R39" s="8">
        <v>2075</v>
      </c>
      <c r="S39" s="8">
        <f t="shared" si="12"/>
        <v>81</v>
      </c>
      <c r="T39" s="38">
        <f t="shared" si="13"/>
        <v>75008453.612276226</v>
      </c>
      <c r="U39" s="16">
        <f t="shared" si="4"/>
        <v>2250253.6083682869</v>
      </c>
      <c r="V39" s="38">
        <f t="shared" si="5"/>
        <v>2250253.6083682869</v>
      </c>
      <c r="W39" s="30">
        <f t="shared" si="6"/>
        <v>88000</v>
      </c>
      <c r="X39" s="29">
        <f t="shared" si="14"/>
        <v>1500169.0722455245</v>
      </c>
      <c r="Y39" s="17">
        <f t="shared" si="15"/>
        <v>1588169.0722455245</v>
      </c>
      <c r="Z39" s="56">
        <f t="shared" si="7"/>
        <v>75670538.148398995</v>
      </c>
    </row>
    <row r="40" spans="6:26" x14ac:dyDescent="0.2">
      <c r="F40" s="11">
        <f t="shared" si="8"/>
        <v>31</v>
      </c>
      <c r="G40" s="8">
        <f t="shared" si="8"/>
        <v>2051</v>
      </c>
      <c r="H40" s="8">
        <f t="shared" si="8"/>
        <v>56</v>
      </c>
      <c r="I40" s="29">
        <f t="shared" si="9"/>
        <v>19855858.76260471</v>
      </c>
      <c r="J40" s="15">
        <f t="shared" si="10"/>
        <v>99279.293813023556</v>
      </c>
      <c r="K40" s="29">
        <f t="shared" si="16"/>
        <v>2541549.9216134027</v>
      </c>
      <c r="L40" s="16">
        <f t="shared" si="11"/>
        <v>2640829.2154264264</v>
      </c>
      <c r="M40" s="30">
        <f t="shared" si="0"/>
        <v>397117.17525209422</v>
      </c>
      <c r="N40" s="16">
        <f t="shared" si="2"/>
        <v>397117.17525209422</v>
      </c>
      <c r="O40" s="49">
        <f t="shared" si="1"/>
        <v>22099570.802779041</v>
      </c>
      <c r="Q40" s="9">
        <f t="shared" si="12"/>
        <v>31</v>
      </c>
      <c r="R40" s="8">
        <f t="shared" si="12"/>
        <v>2076</v>
      </c>
      <c r="S40" s="8">
        <f t="shared" si="12"/>
        <v>82</v>
      </c>
      <c r="T40" s="38">
        <f t="shared" si="13"/>
        <v>75670538.148398995</v>
      </c>
      <c r="U40" s="16">
        <f t="shared" si="4"/>
        <v>2270116.1444519698</v>
      </c>
      <c r="V40" s="38">
        <f t="shared" si="5"/>
        <v>2270116.1444519698</v>
      </c>
      <c r="W40" s="30">
        <f t="shared" si="6"/>
        <v>88000</v>
      </c>
      <c r="X40" s="29">
        <f t="shared" si="14"/>
        <v>1513410.76296798</v>
      </c>
      <c r="Y40" s="17">
        <f t="shared" si="15"/>
        <v>1601410.76296798</v>
      </c>
      <c r="Z40" s="56">
        <f t="shared" si="7"/>
        <v>76339243.529882997</v>
      </c>
    </row>
    <row r="41" spans="6:26" x14ac:dyDescent="0.2">
      <c r="F41" s="11">
        <f t="shared" si="8"/>
        <v>32</v>
      </c>
      <c r="G41" s="8">
        <f t="shared" si="8"/>
        <v>2052</v>
      </c>
      <c r="H41" s="8">
        <f t="shared" si="8"/>
        <v>57</v>
      </c>
      <c r="I41" s="29">
        <f t="shared" si="9"/>
        <v>22099570.802779041</v>
      </c>
      <c r="J41" s="15">
        <f t="shared" si="10"/>
        <v>110497.85401389522</v>
      </c>
      <c r="K41" s="29">
        <f t="shared" si="16"/>
        <v>2828745.0627557174</v>
      </c>
      <c r="L41" s="16">
        <f t="shared" si="11"/>
        <v>2939242.9167696126</v>
      </c>
      <c r="M41" s="30">
        <f t="shared" si="0"/>
        <v>441991.41605558083</v>
      </c>
      <c r="N41" s="16">
        <f t="shared" si="2"/>
        <v>441991.41605558083</v>
      </c>
      <c r="O41" s="49">
        <f t="shared" si="1"/>
        <v>24596822.303493071</v>
      </c>
      <c r="Q41" s="9">
        <f t="shared" si="12"/>
        <v>32</v>
      </c>
      <c r="R41" s="8">
        <v>2076</v>
      </c>
      <c r="S41" s="8">
        <f t="shared" si="12"/>
        <v>83</v>
      </c>
      <c r="T41" s="38">
        <f t="shared" si="13"/>
        <v>76339243.529882997</v>
      </c>
      <c r="U41" s="16">
        <f t="shared" si="4"/>
        <v>2290177.3058964899</v>
      </c>
      <c r="V41" s="38">
        <f t="shared" si="5"/>
        <v>2290177.3058964899</v>
      </c>
      <c r="W41" s="30">
        <f t="shared" si="6"/>
        <v>88000</v>
      </c>
      <c r="X41" s="29">
        <f t="shared" si="14"/>
        <v>1526784.8705976601</v>
      </c>
      <c r="Y41" s="17">
        <f t="shared" si="15"/>
        <v>1614784.8705976601</v>
      </c>
      <c r="Z41" s="56">
        <f t="shared" si="7"/>
        <v>77014635.965181828</v>
      </c>
    </row>
    <row r="42" spans="6:26" x14ac:dyDescent="0.2">
      <c r="F42" s="11">
        <f t="shared" si="8"/>
        <v>33</v>
      </c>
      <c r="G42" s="8">
        <f t="shared" si="8"/>
        <v>2053</v>
      </c>
      <c r="H42" s="8">
        <f t="shared" si="8"/>
        <v>58</v>
      </c>
      <c r="I42" s="29">
        <f t="shared" si="9"/>
        <v>24596822.303493071</v>
      </c>
      <c r="J42" s="15">
        <f t="shared" si="10"/>
        <v>122984.11151746538</v>
      </c>
      <c r="K42" s="29">
        <f t="shared" si="16"/>
        <v>3148393.254847113</v>
      </c>
      <c r="L42" s="16">
        <f t="shared" si="11"/>
        <v>3271377.3663645783</v>
      </c>
      <c r="M42" s="30">
        <f t="shared" si="0"/>
        <v>491936.44606986141</v>
      </c>
      <c r="N42" s="16">
        <f t="shared" si="2"/>
        <v>491936.44606986141</v>
      </c>
      <c r="O42" s="49">
        <f t="shared" si="1"/>
        <v>27376263.223787788</v>
      </c>
      <c r="Q42" s="9">
        <f t="shared" si="12"/>
        <v>33</v>
      </c>
      <c r="R42" s="8">
        <f t="shared" si="12"/>
        <v>2077</v>
      </c>
      <c r="S42" s="8">
        <f t="shared" si="12"/>
        <v>84</v>
      </c>
      <c r="T42" s="38">
        <f t="shared" si="13"/>
        <v>77014635.965181828</v>
      </c>
      <c r="U42" s="16">
        <f t="shared" si="4"/>
        <v>2310439.0789554548</v>
      </c>
      <c r="V42" s="38">
        <f t="shared" si="5"/>
        <v>2310439.0789554548</v>
      </c>
      <c r="W42" s="30">
        <f t="shared" si="6"/>
        <v>88000</v>
      </c>
      <c r="X42" s="29">
        <f t="shared" si="14"/>
        <v>1540292.7193036366</v>
      </c>
      <c r="Y42" s="17">
        <f t="shared" si="15"/>
        <v>1628292.7193036366</v>
      </c>
      <c r="Z42" s="56">
        <f t="shared" si="7"/>
        <v>77696782.324833646</v>
      </c>
    </row>
    <row r="43" spans="6:26" x14ac:dyDescent="0.2">
      <c r="F43" s="11">
        <f t="shared" si="8"/>
        <v>34</v>
      </c>
      <c r="G43" s="8">
        <f t="shared" si="8"/>
        <v>2054</v>
      </c>
      <c r="H43" s="8">
        <f t="shared" si="8"/>
        <v>59</v>
      </c>
      <c r="I43" s="29">
        <f t="shared" si="9"/>
        <v>27376263.223787788</v>
      </c>
      <c r="J43" s="15">
        <f t="shared" si="10"/>
        <v>136881.31611893894</v>
      </c>
      <c r="K43" s="29">
        <f t="shared" si="16"/>
        <v>3504161.6926448368</v>
      </c>
      <c r="L43" s="16">
        <f t="shared" si="11"/>
        <v>3641043.0087637757</v>
      </c>
      <c r="M43" s="30">
        <f t="shared" si="0"/>
        <v>547525.26447575574</v>
      </c>
      <c r="N43" s="16">
        <f t="shared" si="2"/>
        <v>547525.26447575574</v>
      </c>
      <c r="O43" s="49">
        <f t="shared" si="1"/>
        <v>30469780.968075808</v>
      </c>
      <c r="Q43" s="9">
        <f t="shared" si="12"/>
        <v>34</v>
      </c>
      <c r="R43" s="8">
        <v>2077</v>
      </c>
      <c r="S43" s="8">
        <f t="shared" si="12"/>
        <v>85</v>
      </c>
      <c r="T43" s="38">
        <f t="shared" si="13"/>
        <v>77696782.324833646</v>
      </c>
      <c r="U43" s="16">
        <f t="shared" si="4"/>
        <v>2330903.4697450092</v>
      </c>
      <c r="V43" s="38">
        <f t="shared" si="5"/>
        <v>2330903.4697450092</v>
      </c>
      <c r="W43" s="30">
        <f t="shared" si="6"/>
        <v>88000</v>
      </c>
      <c r="X43" s="29">
        <f t="shared" si="14"/>
        <v>1553935.6464966729</v>
      </c>
      <c r="Y43" s="17">
        <f t="shared" si="15"/>
        <v>1641935.6464966729</v>
      </c>
      <c r="Z43" s="56">
        <f t="shared" si="7"/>
        <v>78385750.148081988</v>
      </c>
    </row>
    <row r="44" spans="6:26" x14ac:dyDescent="0.2">
      <c r="F44" s="11">
        <f t="shared" si="8"/>
        <v>35</v>
      </c>
      <c r="G44" s="8">
        <f t="shared" si="8"/>
        <v>2055</v>
      </c>
      <c r="H44" s="8">
        <f t="shared" si="8"/>
        <v>60</v>
      </c>
      <c r="I44" s="29">
        <f t="shared" si="9"/>
        <v>30469780.968075808</v>
      </c>
      <c r="J44" s="15">
        <f t="shared" si="10"/>
        <v>152348.90484037905</v>
      </c>
      <c r="K44" s="29">
        <f t="shared" si="16"/>
        <v>3900131.9639137033</v>
      </c>
      <c r="L44" s="16">
        <f t="shared" si="11"/>
        <v>4052480.8687540824</v>
      </c>
      <c r="M44" s="30">
        <f t="shared" si="0"/>
        <v>609395.6193615162</v>
      </c>
      <c r="N44" s="16">
        <f t="shared" si="2"/>
        <v>609395.6193615162</v>
      </c>
      <c r="O44" s="49">
        <f t="shared" si="1"/>
        <v>33912866.217468373</v>
      </c>
      <c r="Q44" s="9">
        <f t="shared" si="12"/>
        <v>35</v>
      </c>
      <c r="R44" s="8">
        <f t="shared" si="12"/>
        <v>2078</v>
      </c>
      <c r="S44" s="8">
        <f t="shared" si="12"/>
        <v>86</v>
      </c>
      <c r="T44" s="38">
        <f t="shared" si="13"/>
        <v>78385750.148081988</v>
      </c>
      <c r="U44" s="16">
        <f t="shared" si="4"/>
        <v>2351572.5044424594</v>
      </c>
      <c r="V44" s="38">
        <f t="shared" si="5"/>
        <v>2351572.5044424594</v>
      </c>
      <c r="W44" s="30">
        <f t="shared" si="6"/>
        <v>88000</v>
      </c>
      <c r="X44" s="29">
        <f t="shared" si="14"/>
        <v>1567715.0029616398</v>
      </c>
      <c r="Y44" s="17">
        <f t="shared" si="15"/>
        <v>1655715.0029616398</v>
      </c>
      <c r="Z44" s="56">
        <f t="shared" si="7"/>
        <v>79081607.649562806</v>
      </c>
    </row>
    <row r="45" spans="6:26" x14ac:dyDescent="0.2">
      <c r="F45" s="11">
        <f t="shared" si="8"/>
        <v>36</v>
      </c>
      <c r="G45" s="8">
        <f t="shared" si="8"/>
        <v>2056</v>
      </c>
      <c r="H45" s="8">
        <f t="shared" si="8"/>
        <v>61</v>
      </c>
      <c r="I45" s="29">
        <f t="shared" si="9"/>
        <v>33912866.217468373</v>
      </c>
      <c r="J45" s="15">
        <f t="shared" si="10"/>
        <v>169564.33108734188</v>
      </c>
      <c r="K45" s="29">
        <f t="shared" si="16"/>
        <v>4340846.8758359523</v>
      </c>
      <c r="L45" s="16">
        <f t="shared" si="11"/>
        <v>4510411.2069232939</v>
      </c>
      <c r="M45" s="30">
        <f t="shared" si="0"/>
        <v>678257.32434936753</v>
      </c>
      <c r="N45" s="16">
        <f t="shared" si="2"/>
        <v>678257.32434936753</v>
      </c>
      <c r="O45" s="49">
        <f t="shared" si="1"/>
        <v>37745020.100042298</v>
      </c>
      <c r="Q45" s="9">
        <f t="shared" si="12"/>
        <v>36</v>
      </c>
      <c r="R45" s="8">
        <v>2078</v>
      </c>
      <c r="S45" s="8">
        <f t="shared" si="12"/>
        <v>87</v>
      </c>
      <c r="T45" s="38">
        <f t="shared" si="13"/>
        <v>79081607.649562806</v>
      </c>
      <c r="U45" s="16">
        <f t="shared" si="4"/>
        <v>2372448.2294868841</v>
      </c>
      <c r="V45" s="38">
        <f t="shared" si="5"/>
        <v>2372448.2294868841</v>
      </c>
      <c r="W45" s="30">
        <f t="shared" si="6"/>
        <v>88000</v>
      </c>
      <c r="X45" s="29">
        <f t="shared" si="14"/>
        <v>1581632.1529912562</v>
      </c>
      <c r="Y45" s="17">
        <f t="shared" si="15"/>
        <v>1669632.1529912562</v>
      </c>
      <c r="Z45" s="56">
        <f t="shared" si="7"/>
        <v>79784423.726058438</v>
      </c>
    </row>
    <row r="46" spans="6:26" x14ac:dyDescent="0.2">
      <c r="F46" s="11">
        <f t="shared" si="8"/>
        <v>37</v>
      </c>
      <c r="G46" s="8">
        <f t="shared" si="8"/>
        <v>2057</v>
      </c>
      <c r="H46" s="8">
        <f t="shared" si="8"/>
        <v>62</v>
      </c>
      <c r="I46" s="29">
        <f t="shared" si="9"/>
        <v>37745020.100042298</v>
      </c>
      <c r="J46" s="15">
        <f t="shared" si="10"/>
        <v>188725.1005002115</v>
      </c>
      <c r="K46" s="29">
        <f t="shared" si="16"/>
        <v>4831362.572805414</v>
      </c>
      <c r="L46" s="16">
        <f t="shared" si="11"/>
        <v>5020087.6733056251</v>
      </c>
      <c r="M46" s="30">
        <f t="shared" si="0"/>
        <v>754900.40200084599</v>
      </c>
      <c r="N46" s="16">
        <f t="shared" si="2"/>
        <v>754900.40200084599</v>
      </c>
      <c r="O46" s="49">
        <f t="shared" si="1"/>
        <v>42010207.371347077</v>
      </c>
      <c r="Q46" s="9">
        <f t="shared" si="12"/>
        <v>37</v>
      </c>
      <c r="R46" s="8">
        <f t="shared" si="12"/>
        <v>2079</v>
      </c>
      <c r="S46" s="8">
        <f t="shared" si="12"/>
        <v>88</v>
      </c>
      <c r="T46" s="38">
        <f t="shared" si="13"/>
        <v>79784423.726058438</v>
      </c>
      <c r="U46" s="16">
        <f t="shared" si="4"/>
        <v>2393532.7117817532</v>
      </c>
      <c r="V46" s="38">
        <f t="shared" si="5"/>
        <v>2393532.7117817532</v>
      </c>
      <c r="W46" s="30">
        <f t="shared" si="6"/>
        <v>88000</v>
      </c>
      <c r="X46" s="29">
        <f t="shared" si="14"/>
        <v>1595688.4745211687</v>
      </c>
      <c r="Y46" s="17">
        <f t="shared" si="15"/>
        <v>1683688.4745211687</v>
      </c>
      <c r="Z46" s="56">
        <f t="shared" si="7"/>
        <v>80494267.963319018</v>
      </c>
    </row>
    <row r="47" spans="6:26" x14ac:dyDescent="0.2">
      <c r="F47" s="11">
        <f t="shared" si="8"/>
        <v>38</v>
      </c>
      <c r="G47" s="8">
        <f t="shared" si="8"/>
        <v>2058</v>
      </c>
      <c r="H47" s="8">
        <f t="shared" si="8"/>
        <v>63</v>
      </c>
      <c r="I47" s="29">
        <f t="shared" si="9"/>
        <v>42010207.371347077</v>
      </c>
      <c r="J47" s="15">
        <f t="shared" si="10"/>
        <v>210051.03685673542</v>
      </c>
      <c r="K47" s="29">
        <f t="shared" si="16"/>
        <v>5377306.5435324255</v>
      </c>
      <c r="L47" s="16">
        <f t="shared" si="11"/>
        <v>5587357.5803891607</v>
      </c>
      <c r="M47" s="30">
        <f t="shared" si="0"/>
        <v>840204.14742694155</v>
      </c>
      <c r="N47" s="16">
        <f t="shared" si="2"/>
        <v>840204.14742694155</v>
      </c>
      <c r="O47" s="49">
        <f t="shared" si="1"/>
        <v>46757360.804309301</v>
      </c>
      <c r="Q47" s="9">
        <f t="shared" si="12"/>
        <v>38</v>
      </c>
      <c r="R47" s="8">
        <v>2079</v>
      </c>
      <c r="S47" s="8">
        <f t="shared" si="12"/>
        <v>89</v>
      </c>
      <c r="T47" s="38">
        <f t="shared" si="13"/>
        <v>80494267.963319018</v>
      </c>
      <c r="U47" s="16">
        <f t="shared" si="4"/>
        <v>2414828.0388995702</v>
      </c>
      <c r="V47" s="38">
        <f t="shared" si="5"/>
        <v>2414828.0388995702</v>
      </c>
      <c r="W47" s="30">
        <f t="shared" si="6"/>
        <v>88000</v>
      </c>
      <c r="X47" s="29">
        <f t="shared" si="14"/>
        <v>1609885.3592663803</v>
      </c>
      <c r="Y47" s="17">
        <f t="shared" si="15"/>
        <v>1697885.3592663803</v>
      </c>
      <c r="Z47" s="56">
        <f t="shared" si="7"/>
        <v>81211210.642952204</v>
      </c>
    </row>
    <row r="48" spans="6:26" x14ac:dyDescent="0.2">
      <c r="F48" s="11">
        <f t="shared" si="8"/>
        <v>39</v>
      </c>
      <c r="G48" s="8">
        <f t="shared" si="8"/>
        <v>2059</v>
      </c>
      <c r="H48" s="8">
        <f t="shared" si="8"/>
        <v>64</v>
      </c>
      <c r="I48" s="29">
        <f t="shared" si="9"/>
        <v>46757360.804309301</v>
      </c>
      <c r="J48" s="15">
        <f t="shared" si="10"/>
        <v>233786.80402154653</v>
      </c>
      <c r="K48" s="29">
        <f t="shared" si="16"/>
        <v>5984942.182951591</v>
      </c>
      <c r="L48" s="16">
        <f t="shared" si="11"/>
        <v>6218728.9869731376</v>
      </c>
      <c r="M48" s="30">
        <f t="shared" si="0"/>
        <v>935147.216086186</v>
      </c>
      <c r="N48" s="16">
        <f t="shared" si="2"/>
        <v>935147.216086186</v>
      </c>
      <c r="O48" s="49">
        <f t="shared" si="1"/>
        <v>52040942.575196251</v>
      </c>
      <c r="Q48" s="9">
        <f t="shared" si="12"/>
        <v>39</v>
      </c>
      <c r="R48" s="8">
        <f t="shared" si="12"/>
        <v>2080</v>
      </c>
      <c r="S48" s="8">
        <f t="shared" si="12"/>
        <v>90</v>
      </c>
      <c r="T48" s="38">
        <f t="shared" si="13"/>
        <v>81211210.642952204</v>
      </c>
      <c r="U48" s="16">
        <f t="shared" si="4"/>
        <v>2436336.3192885662</v>
      </c>
      <c r="V48" s="38">
        <f t="shared" si="5"/>
        <v>2436336.3192885662</v>
      </c>
      <c r="W48" s="30">
        <f t="shared" si="6"/>
        <v>88000</v>
      </c>
      <c r="X48" s="29">
        <f t="shared" si="14"/>
        <v>1624224.2128590441</v>
      </c>
      <c r="Y48" s="17">
        <f t="shared" si="15"/>
        <v>1712224.2128590441</v>
      </c>
      <c r="Z48" s="56">
        <f t="shared" si="7"/>
        <v>81935322.749381721</v>
      </c>
    </row>
    <row r="49" spans="6:26" x14ac:dyDescent="0.2">
      <c r="F49" s="12">
        <f t="shared" si="8"/>
        <v>40</v>
      </c>
      <c r="G49" s="13">
        <f t="shared" si="8"/>
        <v>2060</v>
      </c>
      <c r="H49" s="13">
        <f t="shared" si="8"/>
        <v>65</v>
      </c>
      <c r="I49" s="31">
        <f t="shared" si="9"/>
        <v>52040942.575196251</v>
      </c>
      <c r="J49" s="20">
        <f t="shared" si="10"/>
        <v>260204.71287598126</v>
      </c>
      <c r="K49" s="31">
        <f t="shared" si="16"/>
        <v>6661240.6496251207</v>
      </c>
      <c r="L49" s="21">
        <f t="shared" si="11"/>
        <v>6921445.3625011016</v>
      </c>
      <c r="M49" s="32">
        <f t="shared" si="0"/>
        <v>1040818.851503925</v>
      </c>
      <c r="N49" s="21">
        <f t="shared" si="2"/>
        <v>1040818.851503925</v>
      </c>
      <c r="O49" s="50">
        <f t="shared" si="1"/>
        <v>57921569.086193427</v>
      </c>
      <c r="Q49" s="43"/>
      <c r="R49" s="43"/>
      <c r="S49" s="43"/>
      <c r="T49" s="67"/>
      <c r="U49" s="67"/>
      <c r="V49" s="67"/>
      <c r="W49" s="67"/>
      <c r="X49" s="67"/>
      <c r="Y49" s="68"/>
      <c r="Z49" s="67"/>
    </row>
    <row r="50" spans="6:26" x14ac:dyDescent="0.2">
      <c r="G50" s="7"/>
      <c r="Q50" s="8"/>
      <c r="R50" s="8"/>
      <c r="S50" s="8"/>
      <c r="T50" s="38"/>
      <c r="U50" s="38"/>
      <c r="V50" s="38"/>
      <c r="W50" s="17"/>
      <c r="X50" s="38"/>
      <c r="Y50" s="17"/>
      <c r="Z50" s="38"/>
    </row>
    <row r="51" spans="6:26" x14ac:dyDescent="0.2">
      <c r="Q51" s="8"/>
      <c r="R51" s="8"/>
      <c r="S51" s="8"/>
      <c r="T51" s="38"/>
      <c r="U51" s="38"/>
      <c r="V51" s="38"/>
      <c r="W51" s="17"/>
      <c r="X51" s="38"/>
      <c r="Y51" s="17"/>
      <c r="Z51" s="38"/>
    </row>
    <row r="52" spans="6:26" x14ac:dyDescent="0.2">
      <c r="Q52" s="8"/>
      <c r="R52" s="8"/>
      <c r="S52" s="8"/>
      <c r="T52" s="38"/>
      <c r="U52" s="38"/>
      <c r="V52" s="38"/>
      <c r="W52" s="17"/>
      <c r="X52" s="38"/>
      <c r="Y52" s="17"/>
      <c r="Z52" s="38"/>
    </row>
    <row r="53" spans="6:26" x14ac:dyDescent="0.2">
      <c r="Q53" s="8"/>
      <c r="R53" s="8"/>
      <c r="S53" s="8"/>
      <c r="T53" s="38"/>
      <c r="U53" s="38"/>
      <c r="V53" s="38"/>
      <c r="W53" s="17"/>
      <c r="X53" s="38"/>
      <c r="Y53" s="17"/>
      <c r="Z53" s="38"/>
    </row>
    <row r="54" spans="6:26" x14ac:dyDescent="0.2">
      <c r="Q54" s="8"/>
      <c r="R54" s="8"/>
      <c r="S54" s="8"/>
      <c r="T54" s="38"/>
      <c r="U54" s="38"/>
      <c r="V54" s="38"/>
      <c r="W54" s="17"/>
      <c r="X54" s="38"/>
      <c r="Y54" s="17"/>
      <c r="Z54" s="38"/>
    </row>
    <row r="55" spans="6:26" x14ac:dyDescent="0.2">
      <c r="Q55" s="8"/>
      <c r="R55" s="8"/>
      <c r="S55" s="8"/>
      <c r="T55" s="38"/>
      <c r="U55" s="38"/>
      <c r="V55" s="38"/>
      <c r="W55" s="17"/>
      <c r="X55" s="38"/>
      <c r="Y55" s="17"/>
      <c r="Z55" s="38"/>
    </row>
    <row r="56" spans="6:26" x14ac:dyDescent="0.2">
      <c r="Q56" s="8"/>
      <c r="R56" s="8"/>
      <c r="S56" s="8"/>
      <c r="T56" s="38"/>
      <c r="U56" s="38"/>
      <c r="V56" s="38"/>
      <c r="W56" s="17"/>
      <c r="X56" s="38"/>
      <c r="Y56" s="17"/>
      <c r="Z56" s="38"/>
    </row>
    <row r="57" spans="6:26" x14ac:dyDescent="0.2">
      <c r="Q57" s="8"/>
      <c r="R57" s="8"/>
      <c r="S57" s="8"/>
      <c r="T57" s="38"/>
      <c r="U57" s="38"/>
      <c r="V57" s="38"/>
      <c r="W57" s="17"/>
      <c r="X57" s="38"/>
      <c r="Y57" s="17"/>
      <c r="Z57" s="38"/>
    </row>
    <row r="58" spans="6:26" x14ac:dyDescent="0.2">
      <c r="Q58" s="8"/>
      <c r="R58" s="8"/>
      <c r="S58" s="8"/>
      <c r="T58" s="38"/>
      <c r="U58" s="38"/>
      <c r="V58" s="38"/>
      <c r="W58" s="17"/>
      <c r="X58" s="38"/>
      <c r="Y58" s="17"/>
      <c r="Z58" s="38"/>
    </row>
    <row r="59" spans="6:26" x14ac:dyDescent="0.2">
      <c r="Q59" s="8"/>
      <c r="R59" s="8"/>
      <c r="S59" s="8"/>
      <c r="T59" s="38"/>
      <c r="U59" s="38"/>
      <c r="V59" s="38"/>
      <c r="W59" s="17"/>
      <c r="X59" s="38"/>
      <c r="Y59" s="17"/>
      <c r="Z59" s="38"/>
    </row>
    <row r="60" spans="6:26" x14ac:dyDescent="0.2">
      <c r="Q60" s="8"/>
      <c r="R60" s="8"/>
      <c r="S60" s="8"/>
      <c r="T60" s="8"/>
      <c r="U60" s="8"/>
      <c r="V60" s="8"/>
      <c r="W60" s="8"/>
      <c r="X60" s="8"/>
      <c r="Y60" s="8"/>
      <c r="Z60" s="8"/>
    </row>
  </sheetData>
  <scenarios current="0" show="0">
    <scenario name="Scenario 2" locked="1" count="3" user="Microsoft Office User" comment="Created by Microsoft Office User on 21/10/2020">
      <inputCells r="C10" val="0.1" numFmtId="164"/>
      <inputCells r="C13" val="0.128" numFmtId="164"/>
      <inputCells r="C14" val="0.03" numFmtId="164"/>
    </scenario>
  </scenarios>
  <mergeCells count="5">
    <mergeCell ref="B5:C5"/>
    <mergeCell ref="F5:O5"/>
    <mergeCell ref="Q5:Z5"/>
    <mergeCell ref="J7:K7"/>
    <mergeCell ref="W7:X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C1FE-1336-7B47-927D-4279E0317815}">
  <dimension ref="B2:Z60"/>
  <sheetViews>
    <sheetView topLeftCell="G47" zoomScale="125" zoomScaleNormal="50" workbookViewId="0">
      <selection activeCell="AE56" sqref="AE56"/>
    </sheetView>
  </sheetViews>
  <sheetFormatPr baseColWidth="10" defaultRowHeight="16" x14ac:dyDescent="0.2"/>
  <cols>
    <col min="1" max="1" width="10.83203125" style="1"/>
    <col min="2" max="2" width="36.5" style="1" customWidth="1"/>
    <col min="3" max="3" width="14" style="3" bestFit="1" customWidth="1"/>
    <col min="4" max="4" width="10.83203125" style="1"/>
    <col min="5" max="5" width="10.83203125" style="1" customWidth="1"/>
    <col min="6" max="6" width="3.83203125" style="1" customWidth="1"/>
    <col min="7" max="7" width="7.33203125" style="1" customWidth="1"/>
    <col min="8" max="8" width="6.6640625" style="1" customWidth="1"/>
    <col min="9" max="9" width="14.6640625" style="7" customWidth="1"/>
    <col min="10" max="10" width="16.1640625" style="7" customWidth="1"/>
    <col min="11" max="11" width="14.33203125" style="7" customWidth="1"/>
    <col min="12" max="12" width="13" style="7" customWidth="1"/>
    <col min="13" max="13" width="12.5" style="7" customWidth="1"/>
    <col min="14" max="14" width="12.83203125" style="7" customWidth="1"/>
    <col min="15" max="15" width="16.83203125" style="7" customWidth="1"/>
    <col min="16" max="16" width="10.83203125" style="1"/>
    <col min="17" max="17" width="4.33203125" style="7" customWidth="1"/>
    <col min="18" max="18" width="5.6640625" style="7" customWidth="1"/>
    <col min="19" max="19" width="7.6640625" style="7" customWidth="1"/>
    <col min="20" max="20" width="14.6640625" style="7" customWidth="1"/>
    <col min="21" max="21" width="12.83203125" style="7" customWidth="1"/>
    <col min="22" max="22" width="13.1640625" style="7" customWidth="1"/>
    <col min="23" max="23" width="11.33203125" style="7" customWidth="1"/>
    <col min="24" max="24" width="11.83203125" style="7" customWidth="1"/>
    <col min="25" max="25" width="15.33203125" style="7" customWidth="1"/>
    <col min="26" max="26" width="14.83203125" style="7" customWidth="1"/>
    <col min="27" max="16384" width="10.83203125" style="1"/>
  </cols>
  <sheetData>
    <row r="2" spans="2:26" x14ac:dyDescent="0.2">
      <c r="L2" s="34"/>
    </row>
    <row r="3" spans="2:26" x14ac:dyDescent="0.2">
      <c r="L3" s="34"/>
    </row>
    <row r="5" spans="2:26" x14ac:dyDescent="0.2">
      <c r="B5" s="91" t="s">
        <v>8</v>
      </c>
      <c r="C5" s="92"/>
      <c r="F5" s="91" t="s">
        <v>46</v>
      </c>
      <c r="G5" s="93"/>
      <c r="H5" s="93"/>
      <c r="I5" s="93"/>
      <c r="J5" s="93"/>
      <c r="K5" s="93"/>
      <c r="L5" s="93"/>
      <c r="M5" s="93"/>
      <c r="N5" s="93"/>
      <c r="O5" s="92"/>
      <c r="Q5" s="91" t="s">
        <v>47</v>
      </c>
      <c r="R5" s="93"/>
      <c r="S5" s="93"/>
      <c r="T5" s="93"/>
      <c r="U5" s="93"/>
      <c r="V5" s="93"/>
      <c r="W5" s="93"/>
      <c r="X5" s="93"/>
      <c r="Y5" s="93"/>
      <c r="Z5" s="92"/>
    </row>
    <row r="6" spans="2:26" ht="16" customHeight="1" x14ac:dyDescent="0.2">
      <c r="B6" s="8"/>
      <c r="C6" s="8"/>
    </row>
    <row r="7" spans="2:26" ht="16" customHeight="1" x14ac:dyDescent="0.2">
      <c r="B7" s="8"/>
      <c r="C7" s="8"/>
      <c r="J7" s="91" t="s">
        <v>14</v>
      </c>
      <c r="K7" s="92"/>
      <c r="M7" s="28" t="s">
        <v>15</v>
      </c>
      <c r="U7" s="28" t="s">
        <v>14</v>
      </c>
      <c r="V7" s="42"/>
      <c r="W7" s="91" t="s">
        <v>15</v>
      </c>
      <c r="X7" s="92"/>
    </row>
    <row r="8" spans="2:26" ht="34" customHeight="1" x14ac:dyDescent="0.2">
      <c r="B8" s="7"/>
      <c r="C8" s="7"/>
      <c r="F8" s="22" t="s">
        <v>17</v>
      </c>
      <c r="G8" s="23" t="s">
        <v>3</v>
      </c>
      <c r="H8" s="24" t="s">
        <v>13</v>
      </c>
      <c r="I8" s="25" t="s">
        <v>16</v>
      </c>
      <c r="J8" s="26" t="s">
        <v>1</v>
      </c>
      <c r="K8" s="25" t="s">
        <v>4</v>
      </c>
      <c r="L8" s="27" t="s">
        <v>11</v>
      </c>
      <c r="M8" s="22" t="s">
        <v>2</v>
      </c>
      <c r="N8" s="27" t="s">
        <v>12</v>
      </c>
      <c r="O8" s="27" t="s">
        <v>7</v>
      </c>
      <c r="Q8" s="22" t="s">
        <v>17</v>
      </c>
      <c r="R8" s="23" t="s">
        <v>3</v>
      </c>
      <c r="S8" s="24" t="s">
        <v>13</v>
      </c>
      <c r="T8" s="26" t="s">
        <v>18</v>
      </c>
      <c r="U8" s="39" t="s">
        <v>21</v>
      </c>
      <c r="V8" s="26" t="s">
        <v>11</v>
      </c>
      <c r="W8" s="35" t="s">
        <v>6</v>
      </c>
      <c r="X8" s="36" t="s">
        <v>2</v>
      </c>
      <c r="Y8" s="26" t="s">
        <v>12</v>
      </c>
      <c r="Z8" s="37" t="s">
        <v>20</v>
      </c>
    </row>
    <row r="9" spans="2:26" x14ac:dyDescent="0.2">
      <c r="B9" s="1" t="s">
        <v>53</v>
      </c>
      <c r="C9" s="4">
        <v>718685</v>
      </c>
      <c r="F9" s="18">
        <v>0</v>
      </c>
      <c r="G9" s="43">
        <v>2020</v>
      </c>
      <c r="H9" s="43">
        <v>25</v>
      </c>
      <c r="I9" s="44">
        <f>$C$9</f>
        <v>718685</v>
      </c>
      <c r="J9" s="45">
        <f>($C$10*I9)*$C$11</f>
        <v>898.35625000000005</v>
      </c>
      <c r="K9" s="44">
        <f>$C$13*I9</f>
        <v>22997.920000000002</v>
      </c>
      <c r="L9" s="46">
        <f>J9+K9</f>
        <v>23896.276250000003</v>
      </c>
      <c r="M9" s="47">
        <f t="shared" ref="M9:M49" si="0">$C$15*I9</f>
        <v>14373.7</v>
      </c>
      <c r="N9" s="46">
        <f>M9</f>
        <v>14373.7</v>
      </c>
      <c r="O9" s="48">
        <f t="shared" ref="O9:O49" si="1">I9+L9-M9</f>
        <v>728207.57625000004</v>
      </c>
      <c r="Q9" s="19">
        <v>0</v>
      </c>
      <c r="R9" s="43">
        <v>2060</v>
      </c>
      <c r="S9" s="43">
        <v>65</v>
      </c>
      <c r="T9" s="67">
        <f>O49</f>
        <v>1232876.82655848</v>
      </c>
      <c r="U9" s="46">
        <f>$C$14*T9</f>
        <v>9246.5761991885993</v>
      </c>
      <c r="V9" s="67">
        <f>U9</f>
        <v>9246.5761991885993</v>
      </c>
      <c r="W9" s="47">
        <f>$C$19</f>
        <v>88000</v>
      </c>
      <c r="X9" s="44">
        <f>$C$15*T9</f>
        <v>24657.5365311696</v>
      </c>
      <c r="Y9" s="68">
        <f>W9+X9</f>
        <v>112657.53653116961</v>
      </c>
      <c r="Z9" s="69">
        <f>T9+V9-Y9</f>
        <v>1129465.866226499</v>
      </c>
    </row>
    <row r="10" spans="2:26" x14ac:dyDescent="0.2">
      <c r="B10" s="1" t="s">
        <v>0</v>
      </c>
      <c r="C10" s="5">
        <v>2.5000000000000001E-2</v>
      </c>
      <c r="F10" s="11">
        <f>F9+1</f>
        <v>1</v>
      </c>
      <c r="G10" s="8">
        <f>G9+1</f>
        <v>2021</v>
      </c>
      <c r="H10" s="8">
        <f>H9+1</f>
        <v>26</v>
      </c>
      <c r="I10" s="29">
        <f>O9</f>
        <v>728207.57625000004</v>
      </c>
      <c r="J10" s="15">
        <f>($C$10*I10)*$C$11</f>
        <v>910.25947031250018</v>
      </c>
      <c r="K10" s="29">
        <f>$C$13*I10</f>
        <v>23302.642440000003</v>
      </c>
      <c r="L10" s="16">
        <f>J10+K10</f>
        <v>24212.901910312503</v>
      </c>
      <c r="M10" s="30">
        <f t="shared" si="0"/>
        <v>14564.151525000001</v>
      </c>
      <c r="N10" s="16">
        <f t="shared" ref="N10:N49" si="2">M10</f>
        <v>14564.151525000001</v>
      </c>
      <c r="O10" s="49">
        <f t="shared" si="1"/>
        <v>737856.32663531252</v>
      </c>
      <c r="Q10" s="9">
        <f>Q9+1</f>
        <v>1</v>
      </c>
      <c r="R10" s="8">
        <f t="shared" ref="R10:S24" si="3">R9+1</f>
        <v>2061</v>
      </c>
      <c r="S10" s="8">
        <f t="shared" si="3"/>
        <v>66</v>
      </c>
      <c r="T10" s="38">
        <f>Z9</f>
        <v>1129465.866226499</v>
      </c>
      <c r="U10" s="16">
        <f t="shared" ref="U10:U48" si="4">$C$14*T10</f>
        <v>8470.9939966987422</v>
      </c>
      <c r="V10" s="38">
        <f t="shared" ref="V10:V48" si="5">U10</f>
        <v>8470.9939966987422</v>
      </c>
      <c r="W10" s="30">
        <f t="shared" ref="W10:W48" si="6">$C$19</f>
        <v>88000</v>
      </c>
      <c r="X10" s="29">
        <f>$C$15*T10</f>
        <v>22589.31732452998</v>
      </c>
      <c r="Y10" s="17">
        <f>W10+X10</f>
        <v>110589.31732452998</v>
      </c>
      <c r="Z10" s="56">
        <f t="shared" ref="Z10:Z48" si="7">T10+V10-Y10</f>
        <v>1027347.5428986676</v>
      </c>
    </row>
    <row r="11" spans="2:26" x14ac:dyDescent="0.2">
      <c r="B11" s="2" t="s">
        <v>1</v>
      </c>
      <c r="C11" s="5">
        <v>0.05</v>
      </c>
      <c r="F11" s="11">
        <f t="shared" ref="F11:H49" si="8">F10+1</f>
        <v>2</v>
      </c>
      <c r="G11" s="8">
        <f t="shared" si="8"/>
        <v>2022</v>
      </c>
      <c r="H11" s="8">
        <f>H10+1</f>
        <v>27</v>
      </c>
      <c r="I11" s="29">
        <f t="shared" ref="I11:I49" si="9">O10</f>
        <v>737856.32663531252</v>
      </c>
      <c r="J11" s="15">
        <f t="shared" ref="J11:J49" si="10">($C$10*I11)*$C$11</f>
        <v>922.32040829414075</v>
      </c>
      <c r="K11" s="29">
        <f>$C$13*I11</f>
        <v>23611.40245233</v>
      </c>
      <c r="L11" s="16">
        <f t="shared" ref="L11:L49" si="11">J11+K11</f>
        <v>24533.722860624141</v>
      </c>
      <c r="M11" s="30">
        <f t="shared" si="0"/>
        <v>14757.12653270625</v>
      </c>
      <c r="N11" s="16">
        <f t="shared" si="2"/>
        <v>14757.12653270625</v>
      </c>
      <c r="O11" s="49">
        <f t="shared" si="1"/>
        <v>747632.92296323041</v>
      </c>
      <c r="Q11" s="9">
        <f t="shared" ref="Q11:S48" si="12">Q10+1</f>
        <v>2</v>
      </c>
      <c r="R11" s="8">
        <v>2061</v>
      </c>
      <c r="S11" s="8">
        <v>66</v>
      </c>
      <c r="T11" s="38">
        <f t="shared" ref="T11:T48" si="13">Z10</f>
        <v>1027347.5428986676</v>
      </c>
      <c r="U11" s="16">
        <f>$C$14*T11</f>
        <v>7705.106571740007</v>
      </c>
      <c r="V11" s="38">
        <f t="shared" si="5"/>
        <v>7705.106571740007</v>
      </c>
      <c r="W11" s="30">
        <f t="shared" si="6"/>
        <v>88000</v>
      </c>
      <c r="X11" s="29">
        <f t="shared" ref="X11:X48" si="14">$C$15*T11</f>
        <v>20546.950857973352</v>
      </c>
      <c r="Y11" s="17">
        <f t="shared" ref="Y11:Y48" si="15">W11+X11</f>
        <v>108546.95085797335</v>
      </c>
      <c r="Z11" s="56">
        <f>T11+V11-Y11</f>
        <v>926505.69861243432</v>
      </c>
    </row>
    <row r="12" spans="2:26" x14ac:dyDescent="0.2">
      <c r="B12" s="2" t="s">
        <v>25</v>
      </c>
      <c r="C12" s="5">
        <v>0.95</v>
      </c>
      <c r="F12" s="11">
        <f t="shared" si="8"/>
        <v>3</v>
      </c>
      <c r="G12" s="8">
        <f t="shared" si="8"/>
        <v>2023</v>
      </c>
      <c r="H12" s="8">
        <f t="shared" si="8"/>
        <v>28</v>
      </c>
      <c r="I12" s="29">
        <f t="shared" si="9"/>
        <v>747632.92296323041</v>
      </c>
      <c r="J12" s="15">
        <f t="shared" si="10"/>
        <v>934.54115370403804</v>
      </c>
      <c r="K12" s="29">
        <f t="shared" ref="K12:K49" si="16">$C$13*I12</f>
        <v>23924.253534823372</v>
      </c>
      <c r="L12" s="16">
        <f t="shared" si="11"/>
        <v>24858.79468852741</v>
      </c>
      <c r="M12" s="30">
        <f t="shared" si="0"/>
        <v>14952.658459264609</v>
      </c>
      <c r="N12" s="16">
        <f t="shared" si="2"/>
        <v>14952.658459264609</v>
      </c>
      <c r="O12" s="49">
        <f t="shared" si="1"/>
        <v>757539.05919249321</v>
      </c>
      <c r="Q12" s="9">
        <f t="shared" si="12"/>
        <v>3</v>
      </c>
      <c r="R12" s="8">
        <f t="shared" si="3"/>
        <v>2062</v>
      </c>
      <c r="S12" s="8">
        <f t="shared" si="3"/>
        <v>67</v>
      </c>
      <c r="T12" s="38">
        <f t="shared" si="13"/>
        <v>926505.69861243432</v>
      </c>
      <c r="U12" s="16">
        <f t="shared" si="4"/>
        <v>6948.7927395932575</v>
      </c>
      <c r="V12" s="38">
        <f t="shared" si="5"/>
        <v>6948.7927395932575</v>
      </c>
      <c r="W12" s="30">
        <f t="shared" si="6"/>
        <v>88000</v>
      </c>
      <c r="X12" s="29">
        <f t="shared" si="14"/>
        <v>18530.113972248688</v>
      </c>
      <c r="Y12" s="17">
        <f t="shared" si="15"/>
        <v>106530.11397224868</v>
      </c>
      <c r="Z12" s="56">
        <f t="shared" si="7"/>
        <v>826924.37737977901</v>
      </c>
    </row>
    <row r="13" spans="2:26" x14ac:dyDescent="0.2">
      <c r="B13" s="1" t="s">
        <v>4</v>
      </c>
      <c r="C13" s="5">
        <v>3.2000000000000001E-2</v>
      </c>
      <c r="F13" s="11">
        <f t="shared" si="8"/>
        <v>4</v>
      </c>
      <c r="G13" s="8">
        <f t="shared" si="8"/>
        <v>2024</v>
      </c>
      <c r="H13" s="8">
        <f t="shared" si="8"/>
        <v>29</v>
      </c>
      <c r="I13" s="29">
        <f t="shared" si="9"/>
        <v>757539.05919249321</v>
      </c>
      <c r="J13" s="15">
        <f t="shared" si="10"/>
        <v>946.92382399061671</v>
      </c>
      <c r="K13" s="29">
        <f t="shared" si="16"/>
        <v>24241.249894159784</v>
      </c>
      <c r="L13" s="16">
        <f t="shared" si="11"/>
        <v>25188.1737181504</v>
      </c>
      <c r="M13" s="30">
        <f t="shared" si="0"/>
        <v>15150.781183849864</v>
      </c>
      <c r="N13" s="16">
        <f t="shared" si="2"/>
        <v>15150.781183849864</v>
      </c>
      <c r="O13" s="49">
        <f t="shared" si="1"/>
        <v>767576.45172679366</v>
      </c>
      <c r="Q13" s="9">
        <f t="shared" si="12"/>
        <v>4</v>
      </c>
      <c r="R13" s="8">
        <v>2062</v>
      </c>
      <c r="S13" s="8">
        <v>67</v>
      </c>
      <c r="T13" s="38">
        <f t="shared" si="13"/>
        <v>826924.37737977901</v>
      </c>
      <c r="U13" s="16">
        <f t="shared" si="4"/>
        <v>6201.9328303483426</v>
      </c>
      <c r="V13" s="38">
        <f t="shared" si="5"/>
        <v>6201.9328303483426</v>
      </c>
      <c r="W13" s="30">
        <f t="shared" si="6"/>
        <v>88000</v>
      </c>
      <c r="X13" s="29">
        <f t="shared" si="14"/>
        <v>16538.487547595581</v>
      </c>
      <c r="Y13" s="17">
        <f t="shared" si="15"/>
        <v>104538.48754759558</v>
      </c>
      <c r="Z13" s="56">
        <f t="shared" si="7"/>
        <v>728587.82266253186</v>
      </c>
    </row>
    <row r="14" spans="2:26" x14ac:dyDescent="0.2">
      <c r="B14" s="1" t="s">
        <v>5</v>
      </c>
      <c r="C14" s="5">
        <v>7.4999999999999997E-3</v>
      </c>
      <c r="F14" s="11">
        <f t="shared" si="8"/>
        <v>5</v>
      </c>
      <c r="G14" s="8">
        <f t="shared" si="8"/>
        <v>2025</v>
      </c>
      <c r="H14" s="8">
        <f t="shared" si="8"/>
        <v>30</v>
      </c>
      <c r="I14" s="29">
        <f t="shared" si="9"/>
        <v>767576.45172679366</v>
      </c>
      <c r="J14" s="15">
        <f t="shared" si="10"/>
        <v>959.47056465849221</v>
      </c>
      <c r="K14" s="29">
        <f t="shared" si="16"/>
        <v>24562.446455257399</v>
      </c>
      <c r="L14" s="16">
        <f t="shared" si="11"/>
        <v>25521.917019915891</v>
      </c>
      <c r="M14" s="30">
        <f t="shared" si="0"/>
        <v>15351.529034535874</v>
      </c>
      <c r="N14" s="16">
        <f t="shared" si="2"/>
        <v>15351.529034535874</v>
      </c>
      <c r="O14" s="49">
        <f t="shared" si="1"/>
        <v>777746.83971217368</v>
      </c>
      <c r="Q14" s="9">
        <f t="shared" si="12"/>
        <v>5</v>
      </c>
      <c r="R14" s="8">
        <f t="shared" si="3"/>
        <v>2063</v>
      </c>
      <c r="S14" s="8">
        <f t="shared" si="3"/>
        <v>68</v>
      </c>
      <c r="T14" s="38">
        <f t="shared" si="13"/>
        <v>728587.82266253186</v>
      </c>
      <c r="U14" s="16">
        <f t="shared" si="4"/>
        <v>5464.4086699689888</v>
      </c>
      <c r="V14" s="38">
        <f t="shared" si="5"/>
        <v>5464.4086699689888</v>
      </c>
      <c r="W14" s="30">
        <f t="shared" si="6"/>
        <v>88000</v>
      </c>
      <c r="X14" s="29">
        <f t="shared" si="14"/>
        <v>14571.756453250637</v>
      </c>
      <c r="Y14" s="17">
        <f t="shared" si="15"/>
        <v>102571.75645325064</v>
      </c>
      <c r="Z14" s="56">
        <f t="shared" si="7"/>
        <v>631480.47487925016</v>
      </c>
    </row>
    <row r="15" spans="2:26" x14ac:dyDescent="0.2">
      <c r="B15" s="1" t="s">
        <v>2</v>
      </c>
      <c r="C15" s="5">
        <v>0.02</v>
      </c>
      <c r="F15" s="11">
        <f t="shared" si="8"/>
        <v>6</v>
      </c>
      <c r="G15" s="8">
        <f t="shared" si="8"/>
        <v>2026</v>
      </c>
      <c r="H15" s="8">
        <f t="shared" si="8"/>
        <v>31</v>
      </c>
      <c r="I15" s="29">
        <f t="shared" si="9"/>
        <v>777746.83971217368</v>
      </c>
      <c r="J15" s="15">
        <f t="shared" si="10"/>
        <v>972.18354964021717</v>
      </c>
      <c r="K15" s="29">
        <f t="shared" si="16"/>
        <v>24887.898870789559</v>
      </c>
      <c r="L15" s="16">
        <f t="shared" si="11"/>
        <v>25860.082420429775</v>
      </c>
      <c r="M15" s="30">
        <f t="shared" si="0"/>
        <v>15554.936794243475</v>
      </c>
      <c r="N15" s="16">
        <f t="shared" si="2"/>
        <v>15554.936794243475</v>
      </c>
      <c r="O15" s="49">
        <f t="shared" si="1"/>
        <v>788051.98533835995</v>
      </c>
      <c r="Q15" s="9">
        <f t="shared" si="12"/>
        <v>6</v>
      </c>
      <c r="R15" s="8">
        <v>2063</v>
      </c>
      <c r="S15" s="8">
        <v>68</v>
      </c>
      <c r="T15" s="38">
        <f t="shared" si="13"/>
        <v>631480.47487925016</v>
      </c>
      <c r="U15" s="16">
        <f t="shared" si="4"/>
        <v>4736.1035615943756</v>
      </c>
      <c r="V15" s="38">
        <f t="shared" si="5"/>
        <v>4736.1035615943756</v>
      </c>
      <c r="W15" s="30">
        <f t="shared" si="6"/>
        <v>88000</v>
      </c>
      <c r="X15" s="29">
        <f t="shared" si="14"/>
        <v>12629.609497585003</v>
      </c>
      <c r="Y15" s="17">
        <f t="shared" si="15"/>
        <v>100629.609497585</v>
      </c>
      <c r="Z15" s="56">
        <f t="shared" si="7"/>
        <v>535586.96894325956</v>
      </c>
    </row>
    <row r="16" spans="2:26" x14ac:dyDescent="0.2">
      <c r="B16" s="1" t="s">
        <v>26</v>
      </c>
      <c r="C16" s="51">
        <v>90</v>
      </c>
      <c r="F16" s="11">
        <f t="shared" si="8"/>
        <v>7</v>
      </c>
      <c r="G16" s="8">
        <f t="shared" si="8"/>
        <v>2027</v>
      </c>
      <c r="H16" s="8">
        <f t="shared" si="8"/>
        <v>32</v>
      </c>
      <c r="I16" s="29">
        <f t="shared" si="9"/>
        <v>788051.98533835995</v>
      </c>
      <c r="J16" s="15">
        <f t="shared" si="10"/>
        <v>985.06498167295001</v>
      </c>
      <c r="K16" s="29">
        <f t="shared" si="16"/>
        <v>25217.663530827518</v>
      </c>
      <c r="L16" s="16">
        <f t="shared" si="11"/>
        <v>26202.728512500467</v>
      </c>
      <c r="M16" s="30">
        <f t="shared" si="0"/>
        <v>15761.0397067672</v>
      </c>
      <c r="N16" s="16">
        <f t="shared" si="2"/>
        <v>15761.0397067672</v>
      </c>
      <c r="O16" s="49">
        <f t="shared" si="1"/>
        <v>798493.67414409318</v>
      </c>
      <c r="Q16" s="9">
        <f t="shared" si="12"/>
        <v>7</v>
      </c>
      <c r="R16" s="8">
        <f t="shared" si="3"/>
        <v>2064</v>
      </c>
      <c r="S16" s="8">
        <f t="shared" si="3"/>
        <v>69</v>
      </c>
      <c r="T16" s="38">
        <f t="shared" si="13"/>
        <v>535586.96894325956</v>
      </c>
      <c r="U16" s="16">
        <f t="shared" si="4"/>
        <v>4016.9022670744466</v>
      </c>
      <c r="V16" s="38">
        <f t="shared" si="5"/>
        <v>4016.9022670744466</v>
      </c>
      <c r="W16" s="30">
        <f t="shared" si="6"/>
        <v>88000</v>
      </c>
      <c r="X16" s="29">
        <f t="shared" si="14"/>
        <v>10711.739378865192</v>
      </c>
      <c r="Y16" s="17">
        <f t="shared" si="15"/>
        <v>98711.739378865197</v>
      </c>
      <c r="Z16" s="56">
        <f t="shared" si="7"/>
        <v>440892.13183146878</v>
      </c>
    </row>
    <row r="17" spans="2:26" x14ac:dyDescent="0.2">
      <c r="B17" s="1" t="s">
        <v>54</v>
      </c>
      <c r="C17" s="4">
        <v>80000</v>
      </c>
      <c r="F17" s="11">
        <f t="shared" si="8"/>
        <v>8</v>
      </c>
      <c r="G17" s="8">
        <f t="shared" si="8"/>
        <v>2028</v>
      </c>
      <c r="H17" s="8">
        <f t="shared" si="8"/>
        <v>33</v>
      </c>
      <c r="I17" s="29">
        <f t="shared" si="9"/>
        <v>798493.67414409318</v>
      </c>
      <c r="J17" s="15">
        <f t="shared" si="10"/>
        <v>998.11709268011657</v>
      </c>
      <c r="K17" s="29">
        <f t="shared" si="16"/>
        <v>25551.797572610983</v>
      </c>
      <c r="L17" s="16">
        <f t="shared" si="11"/>
        <v>26549.9146652911</v>
      </c>
      <c r="M17" s="30">
        <f t="shared" si="0"/>
        <v>15969.873482881863</v>
      </c>
      <c r="N17" s="16">
        <f t="shared" si="2"/>
        <v>15969.873482881863</v>
      </c>
      <c r="O17" s="49">
        <f t="shared" si="1"/>
        <v>809073.71532650245</v>
      </c>
      <c r="Q17" s="9">
        <f t="shared" si="12"/>
        <v>8</v>
      </c>
      <c r="R17" s="8">
        <v>2064</v>
      </c>
      <c r="S17" s="8">
        <v>69</v>
      </c>
      <c r="T17" s="38">
        <f t="shared" si="13"/>
        <v>440892.13183146878</v>
      </c>
      <c r="U17" s="16">
        <f t="shared" si="4"/>
        <v>3306.6909887360157</v>
      </c>
      <c r="V17" s="38">
        <f t="shared" si="5"/>
        <v>3306.6909887360157</v>
      </c>
      <c r="W17" s="30">
        <f t="shared" si="6"/>
        <v>88000</v>
      </c>
      <c r="X17" s="29">
        <f t="shared" si="14"/>
        <v>8817.8426366293752</v>
      </c>
      <c r="Y17" s="17">
        <f t="shared" si="15"/>
        <v>96817.842636629372</v>
      </c>
      <c r="Z17" s="56">
        <f t="shared" si="7"/>
        <v>347380.98018357542</v>
      </c>
    </row>
    <row r="18" spans="2:26" x14ac:dyDescent="0.2">
      <c r="B18" s="1" t="s">
        <v>10</v>
      </c>
      <c r="C18" s="6">
        <v>0.1</v>
      </c>
      <c r="F18" s="11">
        <f t="shared" si="8"/>
        <v>9</v>
      </c>
      <c r="G18" s="8">
        <f t="shared" si="8"/>
        <v>2029</v>
      </c>
      <c r="H18" s="8">
        <f t="shared" si="8"/>
        <v>34</v>
      </c>
      <c r="I18" s="29">
        <f t="shared" si="9"/>
        <v>809073.71532650245</v>
      </c>
      <c r="J18" s="15">
        <f t="shared" si="10"/>
        <v>1011.3421441581282</v>
      </c>
      <c r="K18" s="29">
        <f t="shared" si="16"/>
        <v>25890.358890448078</v>
      </c>
      <c r="L18" s="16">
        <f t="shared" si="11"/>
        <v>26901.701034606205</v>
      </c>
      <c r="M18" s="30">
        <f t="shared" si="0"/>
        <v>16181.47430653005</v>
      </c>
      <c r="N18" s="16">
        <f t="shared" si="2"/>
        <v>16181.47430653005</v>
      </c>
      <c r="O18" s="49">
        <f t="shared" si="1"/>
        <v>819793.94205457857</v>
      </c>
      <c r="Q18" s="9">
        <f t="shared" si="12"/>
        <v>9</v>
      </c>
      <c r="R18" s="8">
        <f t="shared" si="3"/>
        <v>2065</v>
      </c>
      <c r="S18" s="8">
        <f t="shared" si="3"/>
        <v>70</v>
      </c>
      <c r="T18" s="38">
        <f t="shared" si="13"/>
        <v>347380.98018357542</v>
      </c>
      <c r="U18" s="16">
        <f t="shared" si="4"/>
        <v>2605.3573513768156</v>
      </c>
      <c r="V18" s="38">
        <f t="shared" si="5"/>
        <v>2605.3573513768156</v>
      </c>
      <c r="W18" s="30">
        <f t="shared" si="6"/>
        <v>88000</v>
      </c>
      <c r="X18" s="29">
        <f t="shared" si="14"/>
        <v>6947.6196036715082</v>
      </c>
      <c r="Y18" s="17">
        <f t="shared" si="15"/>
        <v>94947.619603671512</v>
      </c>
      <c r="Z18" s="56">
        <f t="shared" si="7"/>
        <v>255038.7179312807</v>
      </c>
    </row>
    <row r="19" spans="2:26" x14ac:dyDescent="0.2">
      <c r="B19" s="1" t="s">
        <v>19</v>
      </c>
      <c r="C19" s="41">
        <f>C17*(1+C18)</f>
        <v>88000</v>
      </c>
      <c r="F19" s="11">
        <f t="shared" si="8"/>
        <v>10</v>
      </c>
      <c r="G19" s="8">
        <f t="shared" si="8"/>
        <v>2030</v>
      </c>
      <c r="H19" s="8">
        <f t="shared" si="8"/>
        <v>35</v>
      </c>
      <c r="I19" s="29">
        <f t="shared" si="9"/>
        <v>819793.94205457857</v>
      </c>
      <c r="J19" s="15">
        <f t="shared" si="10"/>
        <v>1024.7424275682233</v>
      </c>
      <c r="K19" s="29">
        <f t="shared" si="16"/>
        <v>26233.406145746514</v>
      </c>
      <c r="L19" s="16">
        <f t="shared" si="11"/>
        <v>27258.148573314738</v>
      </c>
      <c r="M19" s="30">
        <f t="shared" si="0"/>
        <v>16395.878841091573</v>
      </c>
      <c r="N19" s="16">
        <f t="shared" si="2"/>
        <v>16395.878841091573</v>
      </c>
      <c r="O19" s="49">
        <f t="shared" si="1"/>
        <v>830656.21178680181</v>
      </c>
      <c r="Q19" s="9">
        <f t="shared" si="12"/>
        <v>10</v>
      </c>
      <c r="R19" s="8">
        <v>2065</v>
      </c>
      <c r="S19" s="8">
        <v>70</v>
      </c>
      <c r="T19" s="38">
        <f t="shared" si="13"/>
        <v>255038.7179312807</v>
      </c>
      <c r="U19" s="16">
        <f t="shared" si="4"/>
        <v>1912.7903844846051</v>
      </c>
      <c r="V19" s="38">
        <f t="shared" si="5"/>
        <v>1912.7903844846051</v>
      </c>
      <c r="W19" s="30">
        <f t="shared" si="6"/>
        <v>88000</v>
      </c>
      <c r="X19" s="29">
        <f t="shared" si="14"/>
        <v>5100.7743586256138</v>
      </c>
      <c r="Y19" s="17">
        <f t="shared" si="15"/>
        <v>93100.774358625611</v>
      </c>
      <c r="Z19" s="56">
        <f t="shared" si="7"/>
        <v>163850.73395713969</v>
      </c>
    </row>
    <row r="20" spans="2:26" x14ac:dyDescent="0.2">
      <c r="F20" s="11">
        <f t="shared" si="8"/>
        <v>11</v>
      </c>
      <c r="G20" s="8">
        <f t="shared" si="8"/>
        <v>2031</v>
      </c>
      <c r="H20" s="8">
        <f t="shared" si="8"/>
        <v>36</v>
      </c>
      <c r="I20" s="29">
        <f t="shared" si="9"/>
        <v>830656.21178680181</v>
      </c>
      <c r="J20" s="15">
        <f t="shared" si="10"/>
        <v>1038.3202647335024</v>
      </c>
      <c r="K20" s="29">
        <f t="shared" si="16"/>
        <v>26580.998777177658</v>
      </c>
      <c r="L20" s="16">
        <f t="shared" si="11"/>
        <v>27619.31904191116</v>
      </c>
      <c r="M20" s="30">
        <f t="shared" si="0"/>
        <v>16613.124235736035</v>
      </c>
      <c r="N20" s="16">
        <f t="shared" si="2"/>
        <v>16613.124235736035</v>
      </c>
      <c r="O20" s="49">
        <f t="shared" si="1"/>
        <v>841662.40659297688</v>
      </c>
      <c r="Q20" s="9">
        <f t="shared" si="12"/>
        <v>11</v>
      </c>
      <c r="R20" s="8">
        <f t="shared" si="3"/>
        <v>2066</v>
      </c>
      <c r="S20" s="8">
        <f t="shared" si="3"/>
        <v>71</v>
      </c>
      <c r="T20" s="38">
        <f t="shared" si="13"/>
        <v>163850.73395713969</v>
      </c>
      <c r="U20" s="16">
        <f t="shared" si="4"/>
        <v>1228.8805046785476</v>
      </c>
      <c r="V20" s="38">
        <f t="shared" si="5"/>
        <v>1228.8805046785476</v>
      </c>
      <c r="W20" s="30">
        <f t="shared" si="6"/>
        <v>88000</v>
      </c>
      <c r="X20" s="29">
        <f t="shared" si="14"/>
        <v>3277.0146791427937</v>
      </c>
      <c r="Y20" s="17">
        <f t="shared" si="15"/>
        <v>91277.014679142798</v>
      </c>
      <c r="Z20" s="56">
        <f t="shared" si="7"/>
        <v>73802.599782675446</v>
      </c>
    </row>
    <row r="21" spans="2:26" x14ac:dyDescent="0.2">
      <c r="B21" s="65" t="s">
        <v>55</v>
      </c>
      <c r="C21" s="64">
        <f>O49</f>
        <v>1232876.82655848</v>
      </c>
      <c r="F21" s="11">
        <f t="shared" si="8"/>
        <v>12</v>
      </c>
      <c r="G21" s="8">
        <f t="shared" si="8"/>
        <v>2032</v>
      </c>
      <c r="H21" s="8">
        <f t="shared" si="8"/>
        <v>37</v>
      </c>
      <c r="I21" s="29">
        <f t="shared" si="9"/>
        <v>841662.40659297688</v>
      </c>
      <c r="J21" s="15">
        <f t="shared" si="10"/>
        <v>1052.0780082412211</v>
      </c>
      <c r="K21" s="29">
        <f t="shared" si="16"/>
        <v>26933.197010975262</v>
      </c>
      <c r="L21" s="16">
        <f t="shared" si="11"/>
        <v>27985.275019216482</v>
      </c>
      <c r="M21" s="30">
        <f t="shared" si="0"/>
        <v>16833.248131859538</v>
      </c>
      <c r="N21" s="16">
        <f t="shared" si="2"/>
        <v>16833.248131859538</v>
      </c>
      <c r="O21" s="49">
        <f t="shared" si="1"/>
        <v>852814.43348033377</v>
      </c>
      <c r="Q21" s="9">
        <f t="shared" si="12"/>
        <v>12</v>
      </c>
      <c r="R21" s="8">
        <v>2066</v>
      </c>
      <c r="S21" s="8">
        <v>71</v>
      </c>
      <c r="T21" s="38">
        <f t="shared" si="13"/>
        <v>73802.599782675446</v>
      </c>
      <c r="U21" s="16">
        <f t="shared" si="4"/>
        <v>553.51949837006578</v>
      </c>
      <c r="V21" s="38">
        <f t="shared" si="5"/>
        <v>553.51949837006578</v>
      </c>
      <c r="W21" s="30">
        <f t="shared" si="6"/>
        <v>88000</v>
      </c>
      <c r="X21" s="29">
        <f t="shared" si="14"/>
        <v>1476.051995653509</v>
      </c>
      <c r="Y21" s="17">
        <f t="shared" si="15"/>
        <v>89476.051995653514</v>
      </c>
      <c r="Z21" s="56">
        <f t="shared" si="7"/>
        <v>-15119.932714608003</v>
      </c>
    </row>
    <row r="22" spans="2:26" x14ac:dyDescent="0.2">
      <c r="F22" s="11">
        <f t="shared" si="8"/>
        <v>13</v>
      </c>
      <c r="G22" s="8">
        <f t="shared" si="8"/>
        <v>2033</v>
      </c>
      <c r="H22" s="8">
        <f t="shared" si="8"/>
        <v>38</v>
      </c>
      <c r="I22" s="29">
        <f t="shared" si="9"/>
        <v>852814.43348033377</v>
      </c>
      <c r="J22" s="15">
        <f t="shared" si="10"/>
        <v>1066.0180418504174</v>
      </c>
      <c r="K22" s="29">
        <f t="shared" si="16"/>
        <v>27290.061871370683</v>
      </c>
      <c r="L22" s="16">
        <f t="shared" si="11"/>
        <v>28356.0799132211</v>
      </c>
      <c r="M22" s="30">
        <f t="shared" si="0"/>
        <v>17056.288669606674</v>
      </c>
      <c r="N22" s="16">
        <f t="shared" si="2"/>
        <v>17056.288669606674</v>
      </c>
      <c r="O22" s="49">
        <f t="shared" si="1"/>
        <v>864114.22472394817</v>
      </c>
      <c r="Q22" s="9">
        <f t="shared" si="12"/>
        <v>13</v>
      </c>
      <c r="R22" s="8">
        <f t="shared" si="3"/>
        <v>2067</v>
      </c>
      <c r="S22" s="8">
        <f t="shared" si="3"/>
        <v>72</v>
      </c>
      <c r="T22" s="38">
        <f t="shared" si="13"/>
        <v>-15119.932714608003</v>
      </c>
      <c r="U22" s="16">
        <f t="shared" si="4"/>
        <v>-113.39949535956002</v>
      </c>
      <c r="V22" s="38">
        <f t="shared" si="5"/>
        <v>-113.39949535956002</v>
      </c>
      <c r="W22" s="30">
        <f t="shared" si="6"/>
        <v>88000</v>
      </c>
      <c r="X22" s="29">
        <f t="shared" si="14"/>
        <v>-302.39865429216007</v>
      </c>
      <c r="Y22" s="17">
        <f t="shared" si="15"/>
        <v>87697.601345707837</v>
      </c>
      <c r="Z22" s="66">
        <f t="shared" si="7"/>
        <v>-102930.93355567539</v>
      </c>
    </row>
    <row r="23" spans="2:26" x14ac:dyDescent="0.2">
      <c r="F23" s="11">
        <f t="shared" si="8"/>
        <v>14</v>
      </c>
      <c r="G23" s="8">
        <f t="shared" si="8"/>
        <v>2034</v>
      </c>
      <c r="H23" s="8">
        <f t="shared" si="8"/>
        <v>39</v>
      </c>
      <c r="I23" s="29">
        <f t="shared" si="9"/>
        <v>864114.22472394817</v>
      </c>
      <c r="J23" s="15">
        <f t="shared" si="10"/>
        <v>1080.1427809049353</v>
      </c>
      <c r="K23" s="29">
        <f t="shared" si="16"/>
        <v>27651.655191166341</v>
      </c>
      <c r="L23" s="16">
        <f t="shared" si="11"/>
        <v>28731.797972071276</v>
      </c>
      <c r="M23" s="30">
        <f t="shared" si="0"/>
        <v>17282.284494478965</v>
      </c>
      <c r="N23" s="16">
        <f t="shared" si="2"/>
        <v>17282.284494478965</v>
      </c>
      <c r="O23" s="49">
        <f t="shared" si="1"/>
        <v>875563.73820154043</v>
      </c>
      <c r="Q23" s="9">
        <f t="shared" si="12"/>
        <v>14</v>
      </c>
      <c r="R23" s="8">
        <v>2067</v>
      </c>
      <c r="S23" s="8">
        <v>72</v>
      </c>
      <c r="T23" s="38">
        <f t="shared" si="13"/>
        <v>-102930.93355567539</v>
      </c>
      <c r="U23" s="16">
        <f t="shared" si="4"/>
        <v>-771.98200166756544</v>
      </c>
      <c r="V23" s="38">
        <f t="shared" si="5"/>
        <v>-771.98200166756544</v>
      </c>
      <c r="W23" s="30">
        <f t="shared" si="6"/>
        <v>88000</v>
      </c>
      <c r="X23" s="29">
        <f t="shared" si="14"/>
        <v>-2058.6186711135078</v>
      </c>
      <c r="Y23" s="17">
        <f t="shared" si="15"/>
        <v>85941.381328886491</v>
      </c>
      <c r="Z23" s="56">
        <f t="shared" si="7"/>
        <v>-189644.29688622945</v>
      </c>
    </row>
    <row r="24" spans="2:26" x14ac:dyDescent="0.2">
      <c r="F24" s="11">
        <f t="shared" si="8"/>
        <v>15</v>
      </c>
      <c r="G24" s="8">
        <f t="shared" si="8"/>
        <v>2035</v>
      </c>
      <c r="H24" s="8">
        <f t="shared" si="8"/>
        <v>40</v>
      </c>
      <c r="I24" s="29">
        <f t="shared" si="9"/>
        <v>875563.73820154043</v>
      </c>
      <c r="J24" s="15">
        <f t="shared" si="10"/>
        <v>1094.4546727519257</v>
      </c>
      <c r="K24" s="29">
        <f t="shared" si="16"/>
        <v>28018.039622449294</v>
      </c>
      <c r="L24" s="16">
        <f t="shared" si="11"/>
        <v>29112.494295201221</v>
      </c>
      <c r="M24" s="30">
        <f t="shared" si="0"/>
        <v>17511.274764030808</v>
      </c>
      <c r="N24" s="16">
        <f t="shared" si="2"/>
        <v>17511.274764030808</v>
      </c>
      <c r="O24" s="49">
        <f t="shared" si="1"/>
        <v>887164.95773271087</v>
      </c>
      <c r="Q24" s="9">
        <f t="shared" si="12"/>
        <v>15</v>
      </c>
      <c r="R24" s="8">
        <f t="shared" si="3"/>
        <v>2068</v>
      </c>
      <c r="S24" s="8">
        <f t="shared" si="3"/>
        <v>73</v>
      </c>
      <c r="T24" s="38">
        <f t="shared" si="13"/>
        <v>-189644.29688622945</v>
      </c>
      <c r="U24" s="16">
        <f t="shared" si="4"/>
        <v>-1422.3322266467208</v>
      </c>
      <c r="V24" s="38">
        <f t="shared" si="5"/>
        <v>-1422.3322266467208</v>
      </c>
      <c r="W24" s="30">
        <f t="shared" si="6"/>
        <v>88000</v>
      </c>
      <c r="X24" s="29">
        <f t="shared" si="14"/>
        <v>-3792.885937724589</v>
      </c>
      <c r="Y24" s="17">
        <f t="shared" si="15"/>
        <v>84207.114062275417</v>
      </c>
      <c r="Z24" s="56">
        <f t="shared" si="7"/>
        <v>-275273.74317515158</v>
      </c>
    </row>
    <row r="25" spans="2:26" x14ac:dyDescent="0.2">
      <c r="F25" s="11">
        <f t="shared" si="8"/>
        <v>16</v>
      </c>
      <c r="G25" s="8">
        <f t="shared" si="8"/>
        <v>2036</v>
      </c>
      <c r="H25" s="8">
        <f t="shared" si="8"/>
        <v>41</v>
      </c>
      <c r="I25" s="29">
        <f t="shared" si="9"/>
        <v>887164.95773271087</v>
      </c>
      <c r="J25" s="15">
        <f t="shared" si="10"/>
        <v>1108.9561971658886</v>
      </c>
      <c r="K25" s="29">
        <f t="shared" si="16"/>
        <v>28389.27864744675</v>
      </c>
      <c r="L25" s="16">
        <f t="shared" si="11"/>
        <v>29498.234844612638</v>
      </c>
      <c r="M25" s="30">
        <f t="shared" si="0"/>
        <v>17743.299154654218</v>
      </c>
      <c r="N25" s="16">
        <f t="shared" si="2"/>
        <v>17743.299154654218</v>
      </c>
      <c r="O25" s="49">
        <f t="shared" si="1"/>
        <v>898919.89342266927</v>
      </c>
      <c r="Q25" s="9">
        <f t="shared" si="12"/>
        <v>16</v>
      </c>
      <c r="R25" s="8">
        <v>2068</v>
      </c>
      <c r="S25" s="8">
        <v>73</v>
      </c>
      <c r="T25" s="38">
        <f t="shared" si="13"/>
        <v>-275273.74317515158</v>
      </c>
      <c r="U25" s="16">
        <f t="shared" si="4"/>
        <v>-2064.5530738136367</v>
      </c>
      <c r="V25" s="38">
        <f t="shared" si="5"/>
        <v>-2064.5530738136367</v>
      </c>
      <c r="W25" s="30">
        <f t="shared" si="6"/>
        <v>88000</v>
      </c>
      <c r="X25" s="29">
        <f t="shared" si="14"/>
        <v>-5505.4748635030319</v>
      </c>
      <c r="Y25" s="17">
        <f t="shared" si="15"/>
        <v>82494.525136496974</v>
      </c>
      <c r="Z25" s="56">
        <f t="shared" si="7"/>
        <v>-359832.82138546219</v>
      </c>
    </row>
    <row r="26" spans="2:26" x14ac:dyDescent="0.2">
      <c r="F26" s="11">
        <f t="shared" si="8"/>
        <v>17</v>
      </c>
      <c r="G26" s="8">
        <f t="shared" si="8"/>
        <v>2037</v>
      </c>
      <c r="H26" s="8">
        <f t="shared" si="8"/>
        <v>42</v>
      </c>
      <c r="I26" s="29">
        <f t="shared" si="9"/>
        <v>898919.89342266927</v>
      </c>
      <c r="J26" s="15">
        <f t="shared" si="10"/>
        <v>1123.6498667783367</v>
      </c>
      <c r="K26" s="29">
        <f t="shared" si="16"/>
        <v>28765.436589525416</v>
      </c>
      <c r="L26" s="16">
        <f t="shared" si="11"/>
        <v>29889.086456303754</v>
      </c>
      <c r="M26" s="30">
        <f t="shared" si="0"/>
        <v>17978.397868453387</v>
      </c>
      <c r="N26" s="16">
        <f t="shared" si="2"/>
        <v>17978.397868453387</v>
      </c>
      <c r="O26" s="49">
        <f t="shared" si="1"/>
        <v>910830.58201051957</v>
      </c>
      <c r="Q26" s="9">
        <f t="shared" si="12"/>
        <v>17</v>
      </c>
      <c r="R26" s="8">
        <f t="shared" si="12"/>
        <v>2069</v>
      </c>
      <c r="S26" s="8">
        <f t="shared" si="12"/>
        <v>74</v>
      </c>
      <c r="T26" s="38">
        <f t="shared" si="13"/>
        <v>-359832.82138546219</v>
      </c>
      <c r="U26" s="16">
        <f t="shared" si="4"/>
        <v>-2698.7461603909665</v>
      </c>
      <c r="V26" s="38">
        <f t="shared" si="5"/>
        <v>-2698.7461603909665</v>
      </c>
      <c r="W26" s="30">
        <f t="shared" si="6"/>
        <v>88000</v>
      </c>
      <c r="X26" s="29">
        <f t="shared" si="14"/>
        <v>-7196.6564277092439</v>
      </c>
      <c r="Y26" s="17">
        <f t="shared" si="15"/>
        <v>80803.34357229076</v>
      </c>
      <c r="Z26" s="56">
        <f t="shared" si="7"/>
        <v>-443334.91111814394</v>
      </c>
    </row>
    <row r="27" spans="2:26" x14ac:dyDescent="0.2">
      <c r="F27" s="11">
        <f t="shared" si="8"/>
        <v>18</v>
      </c>
      <c r="G27" s="8">
        <f t="shared" si="8"/>
        <v>2038</v>
      </c>
      <c r="H27" s="8">
        <f t="shared" si="8"/>
        <v>43</v>
      </c>
      <c r="I27" s="29">
        <f t="shared" si="9"/>
        <v>910830.58201051957</v>
      </c>
      <c r="J27" s="15">
        <f t="shared" si="10"/>
        <v>1138.5382275131494</v>
      </c>
      <c r="K27" s="29">
        <f t="shared" si="16"/>
        <v>29146.578624336627</v>
      </c>
      <c r="L27" s="16">
        <f t="shared" si="11"/>
        <v>30285.116851849776</v>
      </c>
      <c r="M27" s="30">
        <f t="shared" si="0"/>
        <v>18216.611640210391</v>
      </c>
      <c r="N27" s="16">
        <f t="shared" si="2"/>
        <v>18216.611640210391</v>
      </c>
      <c r="O27" s="49">
        <f t="shared" si="1"/>
        <v>922899.08722215903</v>
      </c>
      <c r="Q27" s="9">
        <f t="shared" si="12"/>
        <v>18</v>
      </c>
      <c r="R27" s="8">
        <v>2069</v>
      </c>
      <c r="S27" s="8">
        <v>74</v>
      </c>
      <c r="T27" s="38">
        <f t="shared" si="13"/>
        <v>-443334.91111814394</v>
      </c>
      <c r="U27" s="16">
        <f t="shared" si="4"/>
        <v>-3325.0118333860796</v>
      </c>
      <c r="V27" s="38">
        <f t="shared" si="5"/>
        <v>-3325.0118333860796</v>
      </c>
      <c r="W27" s="30">
        <f t="shared" si="6"/>
        <v>88000</v>
      </c>
      <c r="X27" s="29">
        <f t="shared" si="14"/>
        <v>-8866.6982223628784</v>
      </c>
      <c r="Y27" s="17">
        <f t="shared" si="15"/>
        <v>79133.301777637127</v>
      </c>
      <c r="Z27" s="56">
        <f t="shared" si="7"/>
        <v>-525793.22472916718</v>
      </c>
    </row>
    <row r="28" spans="2:26" x14ac:dyDescent="0.2">
      <c r="F28" s="11">
        <f t="shared" si="8"/>
        <v>19</v>
      </c>
      <c r="G28" s="8">
        <f t="shared" si="8"/>
        <v>2039</v>
      </c>
      <c r="H28" s="8">
        <f t="shared" si="8"/>
        <v>44</v>
      </c>
      <c r="I28" s="29">
        <f t="shared" si="9"/>
        <v>922899.08722215903</v>
      </c>
      <c r="J28" s="15">
        <f t="shared" si="10"/>
        <v>1153.6238590276989</v>
      </c>
      <c r="K28" s="29">
        <f t="shared" si="16"/>
        <v>29532.770791109091</v>
      </c>
      <c r="L28" s="16">
        <f t="shared" si="11"/>
        <v>30686.39465013679</v>
      </c>
      <c r="M28" s="30">
        <f t="shared" si="0"/>
        <v>18457.981744443179</v>
      </c>
      <c r="N28" s="16">
        <f t="shared" si="2"/>
        <v>18457.981744443179</v>
      </c>
      <c r="O28" s="49">
        <f t="shared" si="1"/>
        <v>935127.50012785266</v>
      </c>
      <c r="Q28" s="9">
        <f t="shared" si="12"/>
        <v>19</v>
      </c>
      <c r="R28" s="8">
        <f t="shared" si="12"/>
        <v>2070</v>
      </c>
      <c r="S28" s="8">
        <f t="shared" si="12"/>
        <v>75</v>
      </c>
      <c r="T28" s="38">
        <f t="shared" si="13"/>
        <v>-525793.22472916718</v>
      </c>
      <c r="U28" s="16">
        <f t="shared" si="4"/>
        <v>-3943.4491854687535</v>
      </c>
      <c r="V28" s="38">
        <f t="shared" si="5"/>
        <v>-3943.4491854687535</v>
      </c>
      <c r="W28" s="30">
        <f t="shared" si="6"/>
        <v>88000</v>
      </c>
      <c r="X28" s="29">
        <f t="shared" si="14"/>
        <v>-10515.864494583344</v>
      </c>
      <c r="Y28" s="17">
        <f t="shared" si="15"/>
        <v>77484.135505416663</v>
      </c>
      <c r="Z28" s="56">
        <f t="shared" si="7"/>
        <v>-607220.80942005257</v>
      </c>
    </row>
    <row r="29" spans="2:26" x14ac:dyDescent="0.2">
      <c r="F29" s="11">
        <f t="shared" si="8"/>
        <v>20</v>
      </c>
      <c r="G29" s="8">
        <f t="shared" si="8"/>
        <v>2040</v>
      </c>
      <c r="H29" s="8">
        <f t="shared" si="8"/>
        <v>45</v>
      </c>
      <c r="I29" s="29">
        <f t="shared" si="9"/>
        <v>935127.50012785266</v>
      </c>
      <c r="J29" s="15">
        <f t="shared" si="10"/>
        <v>1168.9093751598159</v>
      </c>
      <c r="K29" s="29">
        <f t="shared" si="16"/>
        <v>29924.080004091287</v>
      </c>
      <c r="L29" s="16">
        <f t="shared" si="11"/>
        <v>31092.989379251103</v>
      </c>
      <c r="M29" s="30">
        <f t="shared" si="0"/>
        <v>18702.550002557055</v>
      </c>
      <c r="N29" s="16">
        <f t="shared" si="2"/>
        <v>18702.550002557055</v>
      </c>
      <c r="O29" s="49">
        <f t="shared" si="1"/>
        <v>947517.9395045467</v>
      </c>
      <c r="Q29" s="9">
        <f t="shared" si="12"/>
        <v>20</v>
      </c>
      <c r="R29" s="8">
        <v>2070</v>
      </c>
      <c r="S29" s="8">
        <v>75</v>
      </c>
      <c r="T29" s="38">
        <f t="shared" si="13"/>
        <v>-607220.80942005257</v>
      </c>
      <c r="U29" s="16">
        <f t="shared" si="4"/>
        <v>-4554.1560706503942</v>
      </c>
      <c r="V29" s="38">
        <f t="shared" si="5"/>
        <v>-4554.1560706503942</v>
      </c>
      <c r="W29" s="30">
        <f t="shared" si="6"/>
        <v>88000</v>
      </c>
      <c r="X29" s="29">
        <f t="shared" si="14"/>
        <v>-12144.416188401052</v>
      </c>
      <c r="Y29" s="17">
        <f t="shared" si="15"/>
        <v>75855.583811598946</v>
      </c>
      <c r="Z29" s="56">
        <f t="shared" si="7"/>
        <v>-687630.54930230195</v>
      </c>
    </row>
    <row r="30" spans="2:26" x14ac:dyDescent="0.2">
      <c r="F30" s="11">
        <f t="shared" si="8"/>
        <v>21</v>
      </c>
      <c r="G30" s="8">
        <f t="shared" si="8"/>
        <v>2041</v>
      </c>
      <c r="H30" s="8">
        <f t="shared" si="8"/>
        <v>46</v>
      </c>
      <c r="I30" s="29">
        <f t="shared" si="9"/>
        <v>947517.9395045467</v>
      </c>
      <c r="J30" s="15">
        <f t="shared" si="10"/>
        <v>1184.3974243806836</v>
      </c>
      <c r="K30" s="29">
        <f t="shared" si="16"/>
        <v>30320.574064145494</v>
      </c>
      <c r="L30" s="16">
        <f t="shared" si="11"/>
        <v>31504.971488526178</v>
      </c>
      <c r="M30" s="30">
        <f t="shared" si="0"/>
        <v>18950.358790090933</v>
      </c>
      <c r="N30" s="16">
        <f t="shared" si="2"/>
        <v>18950.358790090933</v>
      </c>
      <c r="O30" s="49">
        <f t="shared" si="1"/>
        <v>960072.55220298201</v>
      </c>
      <c r="Q30" s="9">
        <f t="shared" si="12"/>
        <v>21</v>
      </c>
      <c r="R30" s="8">
        <f t="shared" si="12"/>
        <v>2071</v>
      </c>
      <c r="S30" s="8">
        <f t="shared" si="12"/>
        <v>76</v>
      </c>
      <c r="T30" s="38">
        <f t="shared" si="13"/>
        <v>-687630.54930230195</v>
      </c>
      <c r="U30" s="16">
        <f t="shared" si="4"/>
        <v>-5157.2291197672648</v>
      </c>
      <c r="V30" s="38">
        <f t="shared" si="5"/>
        <v>-5157.2291197672648</v>
      </c>
      <c r="W30" s="30">
        <f t="shared" si="6"/>
        <v>88000</v>
      </c>
      <c r="X30" s="29">
        <f t="shared" si="14"/>
        <v>-13752.61098604604</v>
      </c>
      <c r="Y30" s="17">
        <f t="shared" si="15"/>
        <v>74247.389013953958</v>
      </c>
      <c r="Z30" s="56">
        <f t="shared" si="7"/>
        <v>-767035.16743602324</v>
      </c>
    </row>
    <row r="31" spans="2:26" x14ac:dyDescent="0.2">
      <c r="F31" s="11">
        <f t="shared" si="8"/>
        <v>22</v>
      </c>
      <c r="G31" s="8">
        <f t="shared" si="8"/>
        <v>2042</v>
      </c>
      <c r="H31" s="8">
        <f t="shared" si="8"/>
        <v>47</v>
      </c>
      <c r="I31" s="29">
        <f t="shared" si="9"/>
        <v>960072.55220298201</v>
      </c>
      <c r="J31" s="15">
        <f t="shared" si="10"/>
        <v>1200.0906902537276</v>
      </c>
      <c r="K31" s="29">
        <f t="shared" si="16"/>
        <v>30722.321670495425</v>
      </c>
      <c r="L31" s="16">
        <f t="shared" si="11"/>
        <v>31922.412360749153</v>
      </c>
      <c r="M31" s="30">
        <f t="shared" si="0"/>
        <v>19201.451044059642</v>
      </c>
      <c r="N31" s="16">
        <f t="shared" si="2"/>
        <v>19201.451044059642</v>
      </c>
      <c r="O31" s="49">
        <f t="shared" si="1"/>
        <v>972793.51351967163</v>
      </c>
      <c r="Q31" s="9">
        <f t="shared" si="12"/>
        <v>22</v>
      </c>
      <c r="R31" s="8">
        <v>2071</v>
      </c>
      <c r="S31" s="8">
        <v>76</v>
      </c>
      <c r="T31" s="38">
        <f t="shared" si="13"/>
        <v>-767035.16743602324</v>
      </c>
      <c r="U31" s="16">
        <f t="shared" si="4"/>
        <v>-5752.7637557701737</v>
      </c>
      <c r="V31" s="38">
        <f t="shared" si="5"/>
        <v>-5752.7637557701737</v>
      </c>
      <c r="W31" s="30">
        <f t="shared" si="6"/>
        <v>88000</v>
      </c>
      <c r="X31" s="29">
        <f t="shared" si="14"/>
        <v>-15340.703348720464</v>
      </c>
      <c r="Y31" s="17">
        <f t="shared" si="15"/>
        <v>72659.296651279539</v>
      </c>
      <c r="Z31" s="56">
        <f t="shared" si="7"/>
        <v>-845447.22784307296</v>
      </c>
    </row>
    <row r="32" spans="2:26" x14ac:dyDescent="0.2">
      <c r="F32" s="11">
        <f t="shared" si="8"/>
        <v>23</v>
      </c>
      <c r="G32" s="8">
        <f t="shared" si="8"/>
        <v>2043</v>
      </c>
      <c r="H32" s="8">
        <f t="shared" si="8"/>
        <v>48</v>
      </c>
      <c r="I32" s="29">
        <f t="shared" si="9"/>
        <v>972793.51351967163</v>
      </c>
      <c r="J32" s="15">
        <f t="shared" si="10"/>
        <v>1215.9918918995897</v>
      </c>
      <c r="K32" s="29">
        <f t="shared" si="16"/>
        <v>31129.392432629495</v>
      </c>
      <c r="L32" s="16">
        <f t="shared" si="11"/>
        <v>32345.384324529085</v>
      </c>
      <c r="M32" s="30">
        <f t="shared" si="0"/>
        <v>19455.870270393432</v>
      </c>
      <c r="N32" s="16">
        <f t="shared" si="2"/>
        <v>19455.870270393432</v>
      </c>
      <c r="O32" s="49">
        <f t="shared" si="1"/>
        <v>985683.02757380728</v>
      </c>
      <c r="Q32" s="9">
        <f t="shared" si="12"/>
        <v>23</v>
      </c>
      <c r="R32" s="8">
        <f t="shared" si="12"/>
        <v>2072</v>
      </c>
      <c r="S32" s="8">
        <f t="shared" si="12"/>
        <v>77</v>
      </c>
      <c r="T32" s="38">
        <f t="shared" si="13"/>
        <v>-845447.22784307296</v>
      </c>
      <c r="U32" s="16">
        <f t="shared" si="4"/>
        <v>-6340.854208823047</v>
      </c>
      <c r="V32" s="38">
        <f t="shared" si="5"/>
        <v>-6340.854208823047</v>
      </c>
      <c r="W32" s="30">
        <f t="shared" si="6"/>
        <v>88000</v>
      </c>
      <c r="X32" s="29">
        <f t="shared" si="14"/>
        <v>-16908.944556861461</v>
      </c>
      <c r="Y32" s="17">
        <f t="shared" si="15"/>
        <v>71091.055443138539</v>
      </c>
      <c r="Z32" s="56">
        <f t="shared" si="7"/>
        <v>-922879.13749503461</v>
      </c>
    </row>
    <row r="33" spans="6:26" x14ac:dyDescent="0.2">
      <c r="F33" s="11">
        <f t="shared" si="8"/>
        <v>24</v>
      </c>
      <c r="G33" s="8">
        <f t="shared" si="8"/>
        <v>2044</v>
      </c>
      <c r="H33" s="8">
        <f t="shared" si="8"/>
        <v>49</v>
      </c>
      <c r="I33" s="29">
        <f t="shared" si="9"/>
        <v>985683.02757380728</v>
      </c>
      <c r="J33" s="15">
        <f t="shared" si="10"/>
        <v>1232.1037844672592</v>
      </c>
      <c r="K33" s="29">
        <f t="shared" si="16"/>
        <v>31541.856882361833</v>
      </c>
      <c r="L33" s="16">
        <f t="shared" si="11"/>
        <v>32773.960666829094</v>
      </c>
      <c r="M33" s="30">
        <f t="shared" si="0"/>
        <v>19713.660551476147</v>
      </c>
      <c r="N33" s="16">
        <f t="shared" si="2"/>
        <v>19713.660551476147</v>
      </c>
      <c r="O33" s="49">
        <f t="shared" si="1"/>
        <v>998743.32768916024</v>
      </c>
      <c r="Q33" s="9">
        <f t="shared" si="12"/>
        <v>24</v>
      </c>
      <c r="R33" s="8">
        <v>2072</v>
      </c>
      <c r="S33" s="8">
        <v>77</v>
      </c>
      <c r="T33" s="38">
        <f t="shared" si="13"/>
        <v>-922879.13749503461</v>
      </c>
      <c r="U33" s="16">
        <f t="shared" si="4"/>
        <v>-6921.5935312127594</v>
      </c>
      <c r="V33" s="38">
        <f t="shared" si="5"/>
        <v>-6921.5935312127594</v>
      </c>
      <c r="W33" s="30">
        <f t="shared" si="6"/>
        <v>88000</v>
      </c>
      <c r="X33" s="29">
        <f t="shared" si="14"/>
        <v>-18457.582749900692</v>
      </c>
      <c r="Y33" s="17">
        <f t="shared" si="15"/>
        <v>69542.417250099301</v>
      </c>
      <c r="Z33" s="56">
        <f t="shared" si="7"/>
        <v>-999343.14827634674</v>
      </c>
    </row>
    <row r="34" spans="6:26" x14ac:dyDescent="0.2">
      <c r="F34" s="11">
        <f t="shared" si="8"/>
        <v>25</v>
      </c>
      <c r="G34" s="8">
        <f t="shared" si="8"/>
        <v>2045</v>
      </c>
      <c r="H34" s="8">
        <f t="shared" si="8"/>
        <v>50</v>
      </c>
      <c r="I34" s="29">
        <f t="shared" si="9"/>
        <v>998743.32768916024</v>
      </c>
      <c r="J34" s="15">
        <f t="shared" si="10"/>
        <v>1248.4291596114506</v>
      </c>
      <c r="K34" s="29">
        <f t="shared" si="16"/>
        <v>31959.78648605313</v>
      </c>
      <c r="L34" s="16">
        <f t="shared" si="11"/>
        <v>33208.215645664583</v>
      </c>
      <c r="M34" s="30">
        <f t="shared" si="0"/>
        <v>19974.866553783206</v>
      </c>
      <c r="N34" s="16">
        <f t="shared" si="2"/>
        <v>19974.866553783206</v>
      </c>
      <c r="O34" s="49">
        <f t="shared" si="1"/>
        <v>1011976.6767810417</v>
      </c>
      <c r="Q34" s="9">
        <f t="shared" si="12"/>
        <v>25</v>
      </c>
      <c r="R34" s="8">
        <f t="shared" si="12"/>
        <v>2073</v>
      </c>
      <c r="S34" s="8">
        <f t="shared" si="12"/>
        <v>78</v>
      </c>
      <c r="T34" s="38">
        <f t="shared" si="13"/>
        <v>-999343.14827634674</v>
      </c>
      <c r="U34" s="16">
        <f t="shared" si="4"/>
        <v>-7495.0736120726006</v>
      </c>
      <c r="V34" s="38">
        <f t="shared" si="5"/>
        <v>-7495.0736120726006</v>
      </c>
      <c r="W34" s="30">
        <f t="shared" si="6"/>
        <v>88000</v>
      </c>
      <c r="X34" s="29">
        <f t="shared" si="14"/>
        <v>-19986.862965526936</v>
      </c>
      <c r="Y34" s="17">
        <f t="shared" si="15"/>
        <v>68013.137034473068</v>
      </c>
      <c r="Z34" s="56">
        <f t="shared" si="7"/>
        <v>-1074851.3589228925</v>
      </c>
    </row>
    <row r="35" spans="6:26" x14ac:dyDescent="0.2">
      <c r="F35" s="11">
        <f t="shared" si="8"/>
        <v>26</v>
      </c>
      <c r="G35" s="8">
        <f t="shared" si="8"/>
        <v>2046</v>
      </c>
      <c r="H35" s="8">
        <f t="shared" si="8"/>
        <v>51</v>
      </c>
      <c r="I35" s="29">
        <f t="shared" si="9"/>
        <v>1011976.6767810417</v>
      </c>
      <c r="J35" s="15">
        <f t="shared" si="10"/>
        <v>1264.9708459763024</v>
      </c>
      <c r="K35" s="29">
        <f t="shared" si="16"/>
        <v>32383.253656993333</v>
      </c>
      <c r="L35" s="16">
        <f t="shared" si="11"/>
        <v>33648.224502969635</v>
      </c>
      <c r="M35" s="30">
        <f t="shared" si="0"/>
        <v>20239.533535620834</v>
      </c>
      <c r="N35" s="16">
        <f t="shared" si="2"/>
        <v>20239.533535620834</v>
      </c>
      <c r="O35" s="49">
        <f t="shared" si="1"/>
        <v>1025385.3677483905</v>
      </c>
      <c r="Q35" s="9">
        <f t="shared" si="12"/>
        <v>26</v>
      </c>
      <c r="R35" s="8">
        <v>2073</v>
      </c>
      <c r="S35" s="8">
        <v>78</v>
      </c>
      <c r="T35" s="38">
        <f t="shared" si="13"/>
        <v>-1074851.3589228925</v>
      </c>
      <c r="U35" s="16">
        <f t="shared" si="4"/>
        <v>-8061.3851919216931</v>
      </c>
      <c r="V35" s="38">
        <f t="shared" si="5"/>
        <v>-8061.3851919216931</v>
      </c>
      <c r="W35" s="30">
        <f t="shared" si="6"/>
        <v>88000</v>
      </c>
      <c r="X35" s="29">
        <f t="shared" si="14"/>
        <v>-21497.027178457851</v>
      </c>
      <c r="Y35" s="17">
        <f t="shared" si="15"/>
        <v>66502.972821542149</v>
      </c>
      <c r="Z35" s="56">
        <f t="shared" si="7"/>
        <v>-1149415.7169363562</v>
      </c>
    </row>
    <row r="36" spans="6:26" x14ac:dyDescent="0.2">
      <c r="F36" s="11">
        <f t="shared" si="8"/>
        <v>27</v>
      </c>
      <c r="G36" s="8">
        <f t="shared" si="8"/>
        <v>2047</v>
      </c>
      <c r="H36" s="8">
        <f t="shared" si="8"/>
        <v>52</v>
      </c>
      <c r="I36" s="29">
        <f t="shared" si="9"/>
        <v>1025385.3677483905</v>
      </c>
      <c r="J36" s="15">
        <f t="shared" si="10"/>
        <v>1281.7317096854883</v>
      </c>
      <c r="K36" s="29">
        <f t="shared" si="16"/>
        <v>32812.331767948497</v>
      </c>
      <c r="L36" s="16">
        <f t="shared" si="11"/>
        <v>34094.063477633987</v>
      </c>
      <c r="M36" s="30">
        <f t="shared" si="0"/>
        <v>20507.70735496781</v>
      </c>
      <c r="N36" s="16">
        <f t="shared" si="2"/>
        <v>20507.70735496781</v>
      </c>
      <c r="O36" s="49">
        <f t="shared" si="1"/>
        <v>1038971.7238710566</v>
      </c>
      <c r="Q36" s="9">
        <f t="shared" si="12"/>
        <v>27</v>
      </c>
      <c r="R36" s="8">
        <f t="shared" si="12"/>
        <v>2074</v>
      </c>
      <c r="S36" s="8">
        <f t="shared" si="12"/>
        <v>79</v>
      </c>
      <c r="T36" s="38">
        <f t="shared" si="13"/>
        <v>-1149415.7169363562</v>
      </c>
      <c r="U36" s="16">
        <f t="shared" si="4"/>
        <v>-8620.6178770226707</v>
      </c>
      <c r="V36" s="38">
        <f t="shared" si="5"/>
        <v>-8620.6178770226707</v>
      </c>
      <c r="W36" s="30">
        <f t="shared" si="6"/>
        <v>88000</v>
      </c>
      <c r="X36" s="29">
        <f t="shared" si="14"/>
        <v>-22988.314338727123</v>
      </c>
      <c r="Y36" s="17">
        <f t="shared" si="15"/>
        <v>65011.685661272873</v>
      </c>
      <c r="Z36" s="56">
        <f t="shared" si="7"/>
        <v>-1223048.0204746516</v>
      </c>
    </row>
    <row r="37" spans="6:26" x14ac:dyDescent="0.2">
      <c r="F37" s="11">
        <f t="shared" si="8"/>
        <v>28</v>
      </c>
      <c r="G37" s="8">
        <f t="shared" si="8"/>
        <v>2048</v>
      </c>
      <c r="H37" s="8">
        <f t="shared" si="8"/>
        <v>53</v>
      </c>
      <c r="I37" s="29">
        <f t="shared" si="9"/>
        <v>1038971.7238710566</v>
      </c>
      <c r="J37" s="15">
        <f t="shared" si="10"/>
        <v>1298.7146548388209</v>
      </c>
      <c r="K37" s="29">
        <f t="shared" si="16"/>
        <v>33247.095163873812</v>
      </c>
      <c r="L37" s="16">
        <f t="shared" si="11"/>
        <v>34545.809818712631</v>
      </c>
      <c r="M37" s="30">
        <f t="shared" si="0"/>
        <v>20779.434477421131</v>
      </c>
      <c r="N37" s="16">
        <f t="shared" si="2"/>
        <v>20779.434477421131</v>
      </c>
      <c r="O37" s="49">
        <f t="shared" si="1"/>
        <v>1052738.099212348</v>
      </c>
      <c r="Q37" s="9">
        <f t="shared" si="12"/>
        <v>28</v>
      </c>
      <c r="R37" s="8">
        <v>2074</v>
      </c>
      <c r="S37" s="8">
        <v>79</v>
      </c>
      <c r="T37" s="38">
        <f t="shared" si="13"/>
        <v>-1223048.0204746516</v>
      </c>
      <c r="U37" s="16">
        <f t="shared" si="4"/>
        <v>-9172.8601535598864</v>
      </c>
      <c r="V37" s="38">
        <f t="shared" si="5"/>
        <v>-9172.8601535598864</v>
      </c>
      <c r="W37" s="30">
        <f t="shared" si="6"/>
        <v>88000</v>
      </c>
      <c r="X37" s="29">
        <f t="shared" si="14"/>
        <v>-24460.960409493033</v>
      </c>
      <c r="Y37" s="17">
        <f t="shared" si="15"/>
        <v>63539.039590506967</v>
      </c>
      <c r="Z37" s="56">
        <f t="shared" si="7"/>
        <v>-1295759.9202187185</v>
      </c>
    </row>
    <row r="38" spans="6:26" x14ac:dyDescent="0.2">
      <c r="F38" s="11">
        <f t="shared" si="8"/>
        <v>29</v>
      </c>
      <c r="G38" s="8">
        <f t="shared" si="8"/>
        <v>2049</v>
      </c>
      <c r="H38" s="8">
        <f t="shared" si="8"/>
        <v>54</v>
      </c>
      <c r="I38" s="29">
        <f t="shared" si="9"/>
        <v>1052738.099212348</v>
      </c>
      <c r="J38" s="15">
        <f t="shared" si="10"/>
        <v>1315.9226240154351</v>
      </c>
      <c r="K38" s="29">
        <f t="shared" si="16"/>
        <v>33687.619174795138</v>
      </c>
      <c r="L38" s="16">
        <f t="shared" si="11"/>
        <v>35003.541798810576</v>
      </c>
      <c r="M38" s="30">
        <f t="shared" si="0"/>
        <v>21054.761984246961</v>
      </c>
      <c r="N38" s="16">
        <f t="shared" si="2"/>
        <v>21054.761984246961</v>
      </c>
      <c r="O38" s="49">
        <f t="shared" si="1"/>
        <v>1066686.8790269115</v>
      </c>
      <c r="Q38" s="9">
        <f t="shared" si="12"/>
        <v>29</v>
      </c>
      <c r="R38" s="8">
        <f t="shared" si="12"/>
        <v>2075</v>
      </c>
      <c r="S38" s="8">
        <f t="shared" si="12"/>
        <v>80</v>
      </c>
      <c r="T38" s="38">
        <f t="shared" si="13"/>
        <v>-1295759.9202187185</v>
      </c>
      <c r="U38" s="16">
        <f t="shared" si="4"/>
        <v>-9718.1994016403878</v>
      </c>
      <c r="V38" s="38">
        <f t="shared" si="5"/>
        <v>-9718.1994016403878</v>
      </c>
      <c r="W38" s="30">
        <f t="shared" si="6"/>
        <v>88000</v>
      </c>
      <c r="X38" s="29">
        <f t="shared" si="14"/>
        <v>-25915.198404374369</v>
      </c>
      <c r="Y38" s="17">
        <f t="shared" si="15"/>
        <v>62084.801595625628</v>
      </c>
      <c r="Z38" s="56">
        <f t="shared" si="7"/>
        <v>-1367562.9212159845</v>
      </c>
    </row>
    <row r="39" spans="6:26" x14ac:dyDescent="0.2">
      <c r="F39" s="11">
        <f t="shared" si="8"/>
        <v>30</v>
      </c>
      <c r="G39" s="8">
        <f t="shared" si="8"/>
        <v>2050</v>
      </c>
      <c r="H39" s="8">
        <f t="shared" si="8"/>
        <v>55</v>
      </c>
      <c r="I39" s="29">
        <f t="shared" si="9"/>
        <v>1066686.8790269115</v>
      </c>
      <c r="J39" s="15">
        <f t="shared" si="10"/>
        <v>1333.3585987836395</v>
      </c>
      <c r="K39" s="29">
        <f t="shared" si="16"/>
        <v>34133.980128861171</v>
      </c>
      <c r="L39" s="16">
        <f t="shared" si="11"/>
        <v>35467.338727644812</v>
      </c>
      <c r="M39" s="30">
        <f t="shared" si="0"/>
        <v>21333.737580538229</v>
      </c>
      <c r="N39" s="16">
        <f t="shared" si="2"/>
        <v>21333.737580538229</v>
      </c>
      <c r="O39" s="49">
        <f t="shared" si="1"/>
        <v>1080820.4801740181</v>
      </c>
      <c r="Q39" s="9">
        <f t="shared" si="12"/>
        <v>30</v>
      </c>
      <c r="R39" s="8">
        <v>2075</v>
      </c>
      <c r="S39" s="8">
        <f t="shared" si="12"/>
        <v>81</v>
      </c>
      <c r="T39" s="38">
        <f t="shared" si="13"/>
        <v>-1367562.9212159845</v>
      </c>
      <c r="U39" s="16">
        <f t="shared" si="4"/>
        <v>-10256.721909119884</v>
      </c>
      <c r="V39" s="38">
        <f t="shared" si="5"/>
        <v>-10256.721909119884</v>
      </c>
      <c r="W39" s="30">
        <f t="shared" si="6"/>
        <v>88000</v>
      </c>
      <c r="X39" s="29">
        <f t="shared" si="14"/>
        <v>-27351.258424319691</v>
      </c>
      <c r="Y39" s="17">
        <f t="shared" si="15"/>
        <v>60648.741575680309</v>
      </c>
      <c r="Z39" s="56">
        <f t="shared" si="7"/>
        <v>-1438468.3847007847</v>
      </c>
    </row>
    <row r="40" spans="6:26" x14ac:dyDescent="0.2">
      <c r="F40" s="11">
        <f t="shared" si="8"/>
        <v>31</v>
      </c>
      <c r="G40" s="8">
        <f t="shared" si="8"/>
        <v>2051</v>
      </c>
      <c r="H40" s="8">
        <f t="shared" si="8"/>
        <v>56</v>
      </c>
      <c r="I40" s="29">
        <f t="shared" si="9"/>
        <v>1080820.4801740181</v>
      </c>
      <c r="J40" s="15">
        <f t="shared" si="10"/>
        <v>1351.0256002175229</v>
      </c>
      <c r="K40" s="29">
        <f t="shared" si="16"/>
        <v>34586.255365568577</v>
      </c>
      <c r="L40" s="16">
        <f t="shared" si="11"/>
        <v>35937.2809657861</v>
      </c>
      <c r="M40" s="30">
        <f t="shared" si="0"/>
        <v>21616.409603480362</v>
      </c>
      <c r="N40" s="16">
        <f t="shared" si="2"/>
        <v>21616.409603480362</v>
      </c>
      <c r="O40" s="49">
        <f t="shared" si="1"/>
        <v>1095141.351536324</v>
      </c>
      <c r="Q40" s="9">
        <f t="shared" si="12"/>
        <v>31</v>
      </c>
      <c r="R40" s="8">
        <f t="shared" si="12"/>
        <v>2076</v>
      </c>
      <c r="S40" s="8">
        <f t="shared" si="12"/>
        <v>82</v>
      </c>
      <c r="T40" s="38">
        <f t="shared" si="13"/>
        <v>-1438468.3847007847</v>
      </c>
      <c r="U40" s="16">
        <f t="shared" si="4"/>
        <v>-10788.512885255885</v>
      </c>
      <c r="V40" s="38">
        <f t="shared" si="5"/>
        <v>-10788.512885255885</v>
      </c>
      <c r="W40" s="30">
        <f t="shared" si="6"/>
        <v>88000</v>
      </c>
      <c r="X40" s="29">
        <f t="shared" si="14"/>
        <v>-28769.367694015695</v>
      </c>
      <c r="Y40" s="17">
        <f t="shared" si="15"/>
        <v>59230.632305984305</v>
      </c>
      <c r="Z40" s="56">
        <f t="shared" si="7"/>
        <v>-1508487.529892025</v>
      </c>
    </row>
    <row r="41" spans="6:26" x14ac:dyDescent="0.2">
      <c r="F41" s="11">
        <f t="shared" si="8"/>
        <v>32</v>
      </c>
      <c r="G41" s="8">
        <f t="shared" si="8"/>
        <v>2052</v>
      </c>
      <c r="H41" s="8">
        <f t="shared" si="8"/>
        <v>57</v>
      </c>
      <c r="I41" s="29">
        <f t="shared" si="9"/>
        <v>1095141.351536324</v>
      </c>
      <c r="J41" s="15">
        <f t="shared" si="10"/>
        <v>1368.9266894204052</v>
      </c>
      <c r="K41" s="29">
        <f t="shared" si="16"/>
        <v>35044.523249162368</v>
      </c>
      <c r="L41" s="16">
        <f t="shared" si="11"/>
        <v>36413.449938582773</v>
      </c>
      <c r="M41" s="30">
        <f t="shared" si="0"/>
        <v>21902.827030726479</v>
      </c>
      <c r="N41" s="16">
        <f t="shared" si="2"/>
        <v>21902.827030726479</v>
      </c>
      <c r="O41" s="49">
        <f t="shared" si="1"/>
        <v>1109651.9744441803</v>
      </c>
      <c r="Q41" s="9">
        <f t="shared" si="12"/>
        <v>32</v>
      </c>
      <c r="R41" s="8">
        <v>2076</v>
      </c>
      <c r="S41" s="8">
        <f t="shared" si="12"/>
        <v>83</v>
      </c>
      <c r="T41" s="38">
        <f t="shared" si="13"/>
        <v>-1508487.529892025</v>
      </c>
      <c r="U41" s="16">
        <f t="shared" si="4"/>
        <v>-11313.656474190188</v>
      </c>
      <c r="V41" s="38">
        <f t="shared" si="5"/>
        <v>-11313.656474190188</v>
      </c>
      <c r="W41" s="30">
        <f t="shared" si="6"/>
        <v>88000</v>
      </c>
      <c r="X41" s="29">
        <f t="shared" si="14"/>
        <v>-30169.750597840502</v>
      </c>
      <c r="Y41" s="17">
        <f t="shared" si="15"/>
        <v>57830.249402159498</v>
      </c>
      <c r="Z41" s="56">
        <f t="shared" si="7"/>
        <v>-1577631.4357683749</v>
      </c>
    </row>
    <row r="42" spans="6:26" x14ac:dyDescent="0.2">
      <c r="F42" s="11">
        <f t="shared" si="8"/>
        <v>33</v>
      </c>
      <c r="G42" s="8">
        <f t="shared" si="8"/>
        <v>2053</v>
      </c>
      <c r="H42" s="8">
        <f t="shared" si="8"/>
        <v>58</v>
      </c>
      <c r="I42" s="29">
        <f t="shared" si="9"/>
        <v>1109651.9744441803</v>
      </c>
      <c r="J42" s="15">
        <f t="shared" si="10"/>
        <v>1387.0649680552256</v>
      </c>
      <c r="K42" s="29">
        <f t="shared" si="16"/>
        <v>35508.863182213769</v>
      </c>
      <c r="L42" s="16">
        <f t="shared" si="11"/>
        <v>36895.928150268992</v>
      </c>
      <c r="M42" s="30">
        <f t="shared" si="0"/>
        <v>22193.039488883605</v>
      </c>
      <c r="N42" s="16">
        <f t="shared" si="2"/>
        <v>22193.039488883605</v>
      </c>
      <c r="O42" s="49">
        <f t="shared" si="1"/>
        <v>1124354.8631055655</v>
      </c>
      <c r="Q42" s="9">
        <f t="shared" si="12"/>
        <v>33</v>
      </c>
      <c r="R42" s="8">
        <f t="shared" si="12"/>
        <v>2077</v>
      </c>
      <c r="S42" s="8">
        <f t="shared" si="12"/>
        <v>84</v>
      </c>
      <c r="T42" s="38">
        <f t="shared" si="13"/>
        <v>-1577631.4357683749</v>
      </c>
      <c r="U42" s="16">
        <f t="shared" si="4"/>
        <v>-11832.235768262812</v>
      </c>
      <c r="V42" s="38">
        <f t="shared" si="5"/>
        <v>-11832.235768262812</v>
      </c>
      <c r="W42" s="30">
        <f t="shared" si="6"/>
        <v>88000</v>
      </c>
      <c r="X42" s="29">
        <f t="shared" si="14"/>
        <v>-31552.6287153675</v>
      </c>
      <c r="Y42" s="17">
        <f t="shared" si="15"/>
        <v>56447.3712846325</v>
      </c>
      <c r="Z42" s="56">
        <f t="shared" si="7"/>
        <v>-1645911.0428212702</v>
      </c>
    </row>
    <row r="43" spans="6:26" x14ac:dyDescent="0.2">
      <c r="F43" s="11">
        <f t="shared" si="8"/>
        <v>34</v>
      </c>
      <c r="G43" s="8">
        <f t="shared" si="8"/>
        <v>2054</v>
      </c>
      <c r="H43" s="8">
        <f t="shared" si="8"/>
        <v>59</v>
      </c>
      <c r="I43" s="29">
        <f t="shared" si="9"/>
        <v>1124354.8631055655</v>
      </c>
      <c r="J43" s="15">
        <f t="shared" si="10"/>
        <v>1405.4435788819571</v>
      </c>
      <c r="K43" s="29">
        <f t="shared" si="16"/>
        <v>35979.355619378097</v>
      </c>
      <c r="L43" s="16">
        <f t="shared" si="11"/>
        <v>37384.799198260051</v>
      </c>
      <c r="M43" s="30">
        <f t="shared" si="0"/>
        <v>22487.097262111311</v>
      </c>
      <c r="N43" s="16">
        <f t="shared" si="2"/>
        <v>22487.097262111311</v>
      </c>
      <c r="O43" s="49">
        <f t="shared" si="1"/>
        <v>1139252.5650417143</v>
      </c>
      <c r="Q43" s="9">
        <f t="shared" si="12"/>
        <v>34</v>
      </c>
      <c r="R43" s="8">
        <v>2077</v>
      </c>
      <c r="S43" s="8">
        <f t="shared" si="12"/>
        <v>85</v>
      </c>
      <c r="T43" s="38">
        <f t="shared" si="13"/>
        <v>-1645911.0428212702</v>
      </c>
      <c r="U43" s="16">
        <f t="shared" si="4"/>
        <v>-12344.332821159525</v>
      </c>
      <c r="V43" s="38">
        <f t="shared" si="5"/>
        <v>-12344.332821159525</v>
      </c>
      <c r="W43" s="30">
        <f t="shared" si="6"/>
        <v>88000</v>
      </c>
      <c r="X43" s="29">
        <f t="shared" si="14"/>
        <v>-32918.220856425403</v>
      </c>
      <c r="Y43" s="17">
        <f t="shared" si="15"/>
        <v>55081.779143574597</v>
      </c>
      <c r="Z43" s="56">
        <f t="shared" si="7"/>
        <v>-1713337.1547860045</v>
      </c>
    </row>
    <row r="44" spans="6:26" x14ac:dyDescent="0.2">
      <c r="F44" s="11">
        <f t="shared" si="8"/>
        <v>35</v>
      </c>
      <c r="G44" s="8">
        <f t="shared" si="8"/>
        <v>2055</v>
      </c>
      <c r="H44" s="8">
        <f t="shared" si="8"/>
        <v>60</v>
      </c>
      <c r="I44" s="29">
        <f t="shared" si="9"/>
        <v>1139252.5650417143</v>
      </c>
      <c r="J44" s="15">
        <f t="shared" si="10"/>
        <v>1424.0657063021431</v>
      </c>
      <c r="K44" s="29">
        <f t="shared" si="16"/>
        <v>36456.082081334862</v>
      </c>
      <c r="L44" s="16">
        <f t="shared" si="11"/>
        <v>37880.147787637005</v>
      </c>
      <c r="M44" s="30">
        <f t="shared" si="0"/>
        <v>22785.051300834286</v>
      </c>
      <c r="N44" s="16">
        <f t="shared" si="2"/>
        <v>22785.051300834286</v>
      </c>
      <c r="O44" s="49">
        <f t="shared" si="1"/>
        <v>1154347.661528517</v>
      </c>
      <c r="Q44" s="9">
        <f t="shared" si="12"/>
        <v>35</v>
      </c>
      <c r="R44" s="8">
        <f t="shared" si="12"/>
        <v>2078</v>
      </c>
      <c r="S44" s="8">
        <f t="shared" si="12"/>
        <v>86</v>
      </c>
      <c r="T44" s="38">
        <f t="shared" si="13"/>
        <v>-1713337.1547860045</v>
      </c>
      <c r="U44" s="16">
        <f t="shared" si="4"/>
        <v>-12850.028660895034</v>
      </c>
      <c r="V44" s="38">
        <f t="shared" si="5"/>
        <v>-12850.028660895034</v>
      </c>
      <c r="W44" s="30">
        <f t="shared" si="6"/>
        <v>88000</v>
      </c>
      <c r="X44" s="29">
        <f t="shared" si="14"/>
        <v>-34266.743095720092</v>
      </c>
      <c r="Y44" s="17">
        <f t="shared" si="15"/>
        <v>53733.256904279908</v>
      </c>
      <c r="Z44" s="56">
        <f t="shared" si="7"/>
        <v>-1779920.4403511793</v>
      </c>
    </row>
    <row r="45" spans="6:26" x14ac:dyDescent="0.2">
      <c r="F45" s="11">
        <f t="shared" si="8"/>
        <v>36</v>
      </c>
      <c r="G45" s="8">
        <f t="shared" si="8"/>
        <v>2056</v>
      </c>
      <c r="H45" s="8">
        <f t="shared" si="8"/>
        <v>61</v>
      </c>
      <c r="I45" s="29">
        <f t="shared" si="9"/>
        <v>1154347.661528517</v>
      </c>
      <c r="J45" s="15">
        <f t="shared" si="10"/>
        <v>1442.9345769106465</v>
      </c>
      <c r="K45" s="29">
        <f t="shared" si="16"/>
        <v>36939.125168912542</v>
      </c>
      <c r="L45" s="16">
        <f t="shared" si="11"/>
        <v>38382.059745823186</v>
      </c>
      <c r="M45" s="30">
        <f t="shared" si="0"/>
        <v>23086.95323057034</v>
      </c>
      <c r="N45" s="16">
        <f t="shared" si="2"/>
        <v>23086.95323057034</v>
      </c>
      <c r="O45" s="49">
        <f t="shared" si="1"/>
        <v>1169642.76804377</v>
      </c>
      <c r="Q45" s="9">
        <f t="shared" si="12"/>
        <v>36</v>
      </c>
      <c r="R45" s="8">
        <v>2078</v>
      </c>
      <c r="S45" s="8">
        <f t="shared" si="12"/>
        <v>87</v>
      </c>
      <c r="T45" s="38">
        <f t="shared" si="13"/>
        <v>-1779920.4403511793</v>
      </c>
      <c r="U45" s="16">
        <f t="shared" si="4"/>
        <v>-13349.403302633844</v>
      </c>
      <c r="V45" s="38">
        <f t="shared" si="5"/>
        <v>-13349.403302633844</v>
      </c>
      <c r="W45" s="30">
        <f t="shared" si="6"/>
        <v>88000</v>
      </c>
      <c r="X45" s="29">
        <f t="shared" si="14"/>
        <v>-35598.408807023588</v>
      </c>
      <c r="Y45" s="17">
        <f t="shared" si="15"/>
        <v>52401.591192976412</v>
      </c>
      <c r="Z45" s="56">
        <f t="shared" si="7"/>
        <v>-1845671.4348467896</v>
      </c>
    </row>
    <row r="46" spans="6:26" x14ac:dyDescent="0.2">
      <c r="F46" s="11">
        <f t="shared" si="8"/>
        <v>37</v>
      </c>
      <c r="G46" s="8">
        <f t="shared" si="8"/>
        <v>2057</v>
      </c>
      <c r="H46" s="8">
        <f t="shared" si="8"/>
        <v>62</v>
      </c>
      <c r="I46" s="29">
        <f t="shared" si="9"/>
        <v>1169642.76804377</v>
      </c>
      <c r="J46" s="15">
        <f t="shared" si="10"/>
        <v>1462.0534600547126</v>
      </c>
      <c r="K46" s="29">
        <f t="shared" si="16"/>
        <v>37428.568577400642</v>
      </c>
      <c r="L46" s="16">
        <f t="shared" si="11"/>
        <v>38890.622037455352</v>
      </c>
      <c r="M46" s="30">
        <f t="shared" si="0"/>
        <v>23392.855360875401</v>
      </c>
      <c r="N46" s="16">
        <f t="shared" si="2"/>
        <v>23392.855360875401</v>
      </c>
      <c r="O46" s="49">
        <f t="shared" si="1"/>
        <v>1185140.5347203501</v>
      </c>
      <c r="Q46" s="9">
        <f t="shared" si="12"/>
        <v>37</v>
      </c>
      <c r="R46" s="8">
        <f t="shared" si="12"/>
        <v>2079</v>
      </c>
      <c r="S46" s="8">
        <f t="shared" si="12"/>
        <v>88</v>
      </c>
      <c r="T46" s="38">
        <f t="shared" si="13"/>
        <v>-1845671.4348467896</v>
      </c>
      <c r="U46" s="16">
        <f t="shared" si="4"/>
        <v>-13842.53576135092</v>
      </c>
      <c r="V46" s="38">
        <f t="shared" si="5"/>
        <v>-13842.53576135092</v>
      </c>
      <c r="W46" s="30">
        <f t="shared" si="6"/>
        <v>88000</v>
      </c>
      <c r="X46" s="29">
        <f t="shared" si="14"/>
        <v>-36913.428696935793</v>
      </c>
      <c r="Y46" s="17">
        <f t="shared" si="15"/>
        <v>51086.571303064207</v>
      </c>
      <c r="Z46" s="56">
        <f t="shared" si="7"/>
        <v>-1910600.5419112048</v>
      </c>
    </row>
    <row r="47" spans="6:26" x14ac:dyDescent="0.2">
      <c r="F47" s="11">
        <f t="shared" si="8"/>
        <v>38</v>
      </c>
      <c r="G47" s="8">
        <f t="shared" si="8"/>
        <v>2058</v>
      </c>
      <c r="H47" s="8">
        <f t="shared" si="8"/>
        <v>63</v>
      </c>
      <c r="I47" s="29">
        <f t="shared" si="9"/>
        <v>1185140.5347203501</v>
      </c>
      <c r="J47" s="15">
        <f t="shared" si="10"/>
        <v>1481.4256684004376</v>
      </c>
      <c r="K47" s="29">
        <f t="shared" si="16"/>
        <v>37924.497111051205</v>
      </c>
      <c r="L47" s="16">
        <f t="shared" si="11"/>
        <v>39405.922779451641</v>
      </c>
      <c r="M47" s="30">
        <f t="shared" si="0"/>
        <v>23702.810694407002</v>
      </c>
      <c r="N47" s="16">
        <f t="shared" si="2"/>
        <v>23702.810694407002</v>
      </c>
      <c r="O47" s="49">
        <f t="shared" si="1"/>
        <v>1200843.6468053947</v>
      </c>
      <c r="Q47" s="9">
        <f t="shared" si="12"/>
        <v>38</v>
      </c>
      <c r="R47" s="8">
        <v>2079</v>
      </c>
      <c r="S47" s="8">
        <f t="shared" si="12"/>
        <v>89</v>
      </c>
      <c r="T47" s="38">
        <f t="shared" si="13"/>
        <v>-1910600.5419112048</v>
      </c>
      <c r="U47" s="16">
        <f t="shared" si="4"/>
        <v>-14329.504064334036</v>
      </c>
      <c r="V47" s="38">
        <f t="shared" si="5"/>
        <v>-14329.504064334036</v>
      </c>
      <c r="W47" s="30">
        <f t="shared" si="6"/>
        <v>88000</v>
      </c>
      <c r="X47" s="29">
        <f t="shared" si="14"/>
        <v>-38212.010838224094</v>
      </c>
      <c r="Y47" s="17">
        <f t="shared" si="15"/>
        <v>49787.989161775906</v>
      </c>
      <c r="Z47" s="56">
        <f t="shared" si="7"/>
        <v>-1974718.0351373148</v>
      </c>
    </row>
    <row r="48" spans="6:26" x14ac:dyDescent="0.2">
      <c r="F48" s="11">
        <f t="shared" si="8"/>
        <v>39</v>
      </c>
      <c r="G48" s="8">
        <f t="shared" si="8"/>
        <v>2059</v>
      </c>
      <c r="H48" s="8">
        <f t="shared" si="8"/>
        <v>64</v>
      </c>
      <c r="I48" s="29">
        <f t="shared" si="9"/>
        <v>1200843.6468053947</v>
      </c>
      <c r="J48" s="15">
        <f t="shared" si="10"/>
        <v>1501.0545585067434</v>
      </c>
      <c r="K48" s="29">
        <f t="shared" si="16"/>
        <v>38426.996697772629</v>
      </c>
      <c r="L48" s="16">
        <f t="shared" si="11"/>
        <v>39928.051256279374</v>
      </c>
      <c r="M48" s="30">
        <f t="shared" si="0"/>
        <v>24016.872936107895</v>
      </c>
      <c r="N48" s="16">
        <f t="shared" si="2"/>
        <v>24016.872936107895</v>
      </c>
      <c r="O48" s="49">
        <f t="shared" si="1"/>
        <v>1216754.8251255662</v>
      </c>
      <c r="Q48" s="9">
        <f t="shared" si="12"/>
        <v>39</v>
      </c>
      <c r="R48" s="8">
        <f t="shared" si="12"/>
        <v>2080</v>
      </c>
      <c r="S48" s="8">
        <f t="shared" si="12"/>
        <v>90</v>
      </c>
      <c r="T48" s="38">
        <f t="shared" si="13"/>
        <v>-1974718.0351373148</v>
      </c>
      <c r="U48" s="16">
        <f t="shared" si="4"/>
        <v>-14810.385263529861</v>
      </c>
      <c r="V48" s="38">
        <f t="shared" si="5"/>
        <v>-14810.385263529861</v>
      </c>
      <c r="W48" s="30">
        <f t="shared" si="6"/>
        <v>88000</v>
      </c>
      <c r="X48" s="29">
        <f t="shared" si="14"/>
        <v>-39494.3607027463</v>
      </c>
      <c r="Y48" s="17">
        <f t="shared" si="15"/>
        <v>48505.6392972537</v>
      </c>
      <c r="Z48" s="56">
        <f t="shared" si="7"/>
        <v>-2038034.0596980983</v>
      </c>
    </row>
    <row r="49" spans="6:26" x14ac:dyDescent="0.2">
      <c r="F49" s="12">
        <f t="shared" si="8"/>
        <v>40</v>
      </c>
      <c r="G49" s="13">
        <f t="shared" si="8"/>
        <v>2060</v>
      </c>
      <c r="H49" s="13">
        <f t="shared" si="8"/>
        <v>65</v>
      </c>
      <c r="I49" s="31">
        <f t="shared" si="9"/>
        <v>1216754.8251255662</v>
      </c>
      <c r="J49" s="20">
        <f t="shared" si="10"/>
        <v>1520.9435314069578</v>
      </c>
      <c r="K49" s="31">
        <f t="shared" si="16"/>
        <v>38936.154404018118</v>
      </c>
      <c r="L49" s="21">
        <f t="shared" si="11"/>
        <v>40457.097935425074</v>
      </c>
      <c r="M49" s="32">
        <f t="shared" si="0"/>
        <v>24335.096502511326</v>
      </c>
      <c r="N49" s="21">
        <f t="shared" si="2"/>
        <v>24335.096502511326</v>
      </c>
      <c r="O49" s="50">
        <f t="shared" si="1"/>
        <v>1232876.82655848</v>
      </c>
      <c r="Q49" s="43"/>
      <c r="R49" s="43"/>
      <c r="S49" s="43"/>
      <c r="T49" s="67"/>
      <c r="U49" s="67"/>
      <c r="V49" s="67"/>
      <c r="W49" s="67"/>
      <c r="X49" s="67"/>
      <c r="Y49" s="68"/>
      <c r="Z49" s="67"/>
    </row>
    <row r="50" spans="6:26" x14ac:dyDescent="0.2">
      <c r="G50" s="7"/>
      <c r="Q50" s="8"/>
      <c r="R50" s="8"/>
      <c r="S50" s="8"/>
      <c r="T50" s="38"/>
      <c r="U50" s="38"/>
      <c r="V50" s="38"/>
      <c r="W50" s="17"/>
      <c r="X50" s="38"/>
      <c r="Y50" s="17"/>
      <c r="Z50" s="38"/>
    </row>
    <row r="51" spans="6:26" x14ac:dyDescent="0.2">
      <c r="Q51" s="8"/>
      <c r="R51" s="8"/>
      <c r="S51" s="8"/>
      <c r="T51" s="38"/>
      <c r="U51" s="38"/>
      <c r="V51" s="38"/>
      <c r="W51" s="17"/>
      <c r="X51" s="38"/>
      <c r="Y51" s="17"/>
      <c r="Z51" s="38"/>
    </row>
    <row r="52" spans="6:26" x14ac:dyDescent="0.2">
      <c r="Q52" s="8"/>
      <c r="R52" s="8"/>
      <c r="S52" s="8"/>
      <c r="T52" s="38"/>
      <c r="U52" s="38"/>
      <c r="V52" s="38"/>
      <c r="W52" s="17"/>
      <c r="X52" s="38"/>
      <c r="Y52" s="17"/>
      <c r="Z52" s="38"/>
    </row>
    <row r="53" spans="6:26" x14ac:dyDescent="0.2">
      <c r="Q53" s="8"/>
      <c r="R53" s="8"/>
      <c r="S53" s="8"/>
      <c r="T53" s="38"/>
      <c r="U53" s="38"/>
      <c r="V53" s="38"/>
      <c r="W53" s="17"/>
      <c r="X53" s="38"/>
      <c r="Y53" s="17"/>
      <c r="Z53" s="38"/>
    </row>
    <row r="54" spans="6:26" x14ac:dyDescent="0.2">
      <c r="Q54" s="8"/>
      <c r="R54" s="8"/>
      <c r="S54" s="8"/>
      <c r="T54" s="38"/>
      <c r="U54" s="38"/>
      <c r="V54" s="38"/>
      <c r="W54" s="17"/>
      <c r="X54" s="38"/>
      <c r="Y54" s="17"/>
      <c r="Z54" s="38"/>
    </row>
    <row r="55" spans="6:26" x14ac:dyDescent="0.2">
      <c r="Q55" s="8"/>
      <c r="R55" s="8"/>
      <c r="S55" s="8"/>
      <c r="T55" s="38"/>
      <c r="U55" s="38"/>
      <c r="V55" s="38"/>
      <c r="W55" s="17"/>
      <c r="X55" s="38"/>
      <c r="Y55" s="17"/>
      <c r="Z55" s="38"/>
    </row>
    <row r="56" spans="6:26" x14ac:dyDescent="0.2">
      <c r="Q56" s="8"/>
      <c r="R56" s="8"/>
      <c r="S56" s="8"/>
      <c r="T56" s="38"/>
      <c r="U56" s="38"/>
      <c r="V56" s="38"/>
      <c r="W56" s="17"/>
      <c r="X56" s="38"/>
      <c r="Y56" s="17"/>
      <c r="Z56" s="38"/>
    </row>
    <row r="57" spans="6:26" x14ac:dyDescent="0.2">
      <c r="Q57" s="8"/>
      <c r="R57" s="8"/>
      <c r="S57" s="8"/>
      <c r="T57" s="38"/>
      <c r="U57" s="38"/>
      <c r="V57" s="38"/>
      <c r="W57" s="17"/>
      <c r="X57" s="38"/>
      <c r="Y57" s="17"/>
      <c r="Z57" s="38"/>
    </row>
    <row r="58" spans="6:26" x14ac:dyDescent="0.2">
      <c r="Q58" s="8"/>
      <c r="R58" s="8"/>
      <c r="S58" s="8"/>
      <c r="T58" s="38"/>
      <c r="U58" s="38"/>
      <c r="V58" s="38"/>
      <c r="W58" s="17"/>
      <c r="X58" s="38"/>
      <c r="Y58" s="17"/>
      <c r="Z58" s="38"/>
    </row>
    <row r="59" spans="6:26" x14ac:dyDescent="0.2">
      <c r="Q59" s="8"/>
      <c r="R59" s="8"/>
      <c r="S59" s="8"/>
      <c r="T59" s="38"/>
      <c r="U59" s="38"/>
      <c r="V59" s="38"/>
      <c r="W59" s="17"/>
      <c r="X59" s="38"/>
      <c r="Y59" s="17"/>
      <c r="Z59" s="38"/>
    </row>
    <row r="60" spans="6:26" x14ac:dyDescent="0.2">
      <c r="Q60" s="8"/>
      <c r="R60" s="8"/>
      <c r="S60" s="8"/>
      <c r="T60" s="8"/>
      <c r="U60" s="8"/>
      <c r="V60" s="8"/>
      <c r="W60" s="8"/>
      <c r="X60" s="8"/>
      <c r="Y60" s="8"/>
      <c r="Z60" s="8"/>
    </row>
  </sheetData>
  <scenarios current="0" show="0">
    <scenario name="Scenario 3" locked="1" count="3" user="Microsoft Office User" comment="Created by Microsoft Office User on 21/10/2020_x000a_Modified by Microsoft Office User on 21/10/2020">
      <inputCells r="C10" val="0.025" numFmtId="164"/>
      <inputCells r="C13" val="0.032" numFmtId="164"/>
      <inputCells r="C14" val="0.0075" numFmtId="164"/>
    </scenario>
  </scenarios>
  <mergeCells count="5">
    <mergeCell ref="B5:C5"/>
    <mergeCell ref="F5:O5"/>
    <mergeCell ref="Q5:Z5"/>
    <mergeCell ref="J7:K7"/>
    <mergeCell ref="W7:X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99ED-198E-3945-9F77-1C4E9B5AD3AB}">
  <dimension ref="B5:Q1058"/>
  <sheetViews>
    <sheetView topLeftCell="B19" zoomScale="150" workbookViewId="0">
      <selection activeCell="F38" sqref="F38"/>
    </sheetView>
  </sheetViews>
  <sheetFormatPr baseColWidth="10" defaultRowHeight="16" outlineLevelRow="1" x14ac:dyDescent="0.2"/>
  <cols>
    <col min="1" max="1" width="10.83203125" style="1"/>
    <col min="2" max="2" width="15" style="1" customWidth="1"/>
    <col min="3" max="3" width="32.33203125" style="1" customWidth="1"/>
    <col min="4" max="4" width="25" style="1" bestFit="1" customWidth="1"/>
    <col min="5" max="5" width="26.83203125" style="1" customWidth="1"/>
    <col min="6" max="6" width="17.5" style="1" customWidth="1"/>
    <col min="7" max="7" width="24.5" style="1" customWidth="1"/>
    <col min="8" max="8" width="15.83203125" style="1" customWidth="1"/>
    <col min="9" max="9" width="16.1640625" style="1" customWidth="1"/>
    <col min="10" max="16384" width="10.83203125" style="1"/>
  </cols>
  <sheetData>
    <row r="5" spans="3:4" x14ac:dyDescent="0.2">
      <c r="C5" s="91" t="s">
        <v>8</v>
      </c>
      <c r="D5" s="92"/>
    </row>
    <row r="6" spans="3:4" x14ac:dyDescent="0.2">
      <c r="C6" s="8"/>
      <c r="D6" s="8"/>
    </row>
    <row r="7" spans="3:4" x14ac:dyDescent="0.2">
      <c r="C7" s="8"/>
      <c r="D7" s="8"/>
    </row>
    <row r="8" spans="3:4" x14ac:dyDescent="0.2">
      <c r="C8" s="7"/>
      <c r="D8" s="7"/>
    </row>
    <row r="9" spans="3:4" x14ac:dyDescent="0.2">
      <c r="C9" s="1" t="s">
        <v>28</v>
      </c>
      <c r="D9" s="52">
        <v>718685</v>
      </c>
    </row>
    <row r="10" spans="3:4" x14ac:dyDescent="0.2">
      <c r="C10" s="2" t="s">
        <v>24</v>
      </c>
      <c r="D10" s="5">
        <v>0.1</v>
      </c>
    </row>
    <row r="11" spans="3:4" x14ac:dyDescent="0.2">
      <c r="C11" s="2" t="s">
        <v>27</v>
      </c>
      <c r="D11" s="5">
        <v>0.9</v>
      </c>
    </row>
    <row r="12" spans="3:4" x14ac:dyDescent="0.2">
      <c r="C12" s="1" t="s">
        <v>26</v>
      </c>
      <c r="D12" s="51">
        <v>85</v>
      </c>
    </row>
    <row r="13" spans="3:4" x14ac:dyDescent="0.2">
      <c r="C13" s="1" t="s">
        <v>52</v>
      </c>
      <c r="D13" s="51">
        <v>50</v>
      </c>
    </row>
    <row r="14" spans="3:4" x14ac:dyDescent="0.2">
      <c r="C14" s="1" t="s">
        <v>23</v>
      </c>
      <c r="D14" s="54">
        <f ca="1">F22+(F23-F22)*RAND()</f>
        <v>1.9243666508317925E-2</v>
      </c>
    </row>
    <row r="15" spans="3:4" x14ac:dyDescent="0.2">
      <c r="C15" s="2" t="s">
        <v>24</v>
      </c>
      <c r="D15" s="54">
        <f ca="1">D10*D14</f>
        <v>1.9243666508317926E-3</v>
      </c>
    </row>
    <row r="16" spans="3:4" x14ac:dyDescent="0.2">
      <c r="C16" s="1" t="s">
        <v>29</v>
      </c>
      <c r="D16" s="54">
        <f ca="1">_xlfn.NORM.INV(RAND(),F26,F27)</f>
        <v>3.8619092205089058E-2</v>
      </c>
    </row>
    <row r="17" spans="2:17" x14ac:dyDescent="0.2">
      <c r="D17" s="40"/>
    </row>
    <row r="18" spans="2:17" x14ac:dyDescent="0.2">
      <c r="D18" s="40"/>
    </row>
    <row r="19" spans="2:17" x14ac:dyDescent="0.2">
      <c r="C19" s="91" t="s">
        <v>9</v>
      </c>
      <c r="D19" s="92"/>
    </row>
    <row r="20" spans="2:17" x14ac:dyDescent="0.2">
      <c r="D20" s="40"/>
    </row>
    <row r="21" spans="2:17" x14ac:dyDescent="0.2">
      <c r="C21" s="1" t="s">
        <v>30</v>
      </c>
      <c r="D21" s="40">
        <f ca="1">(D9*(1+D15)^(D12-D13))*((1+D16*(D12-D13)))</f>
        <v>1807746.3238074414</v>
      </c>
      <c r="E21" s="97" t="s">
        <v>34</v>
      </c>
      <c r="F21" s="98"/>
    </row>
    <row r="22" spans="2:17" x14ac:dyDescent="0.2">
      <c r="D22" s="40"/>
      <c r="E22" s="18" t="s">
        <v>35</v>
      </c>
      <c r="F22" s="75">
        <v>0</v>
      </c>
    </row>
    <row r="23" spans="2:17" x14ac:dyDescent="0.2">
      <c r="D23" s="40"/>
      <c r="E23" s="12" t="s">
        <v>36</v>
      </c>
      <c r="F23" s="76">
        <v>0.1</v>
      </c>
    </row>
    <row r="24" spans="2:17" x14ac:dyDescent="0.2">
      <c r="D24" s="40"/>
      <c r="E24" s="10"/>
      <c r="F24" s="53"/>
    </row>
    <row r="25" spans="2:17" x14ac:dyDescent="0.2">
      <c r="E25" s="97" t="s">
        <v>37</v>
      </c>
      <c r="F25" s="98"/>
    </row>
    <row r="26" spans="2:17" x14ac:dyDescent="0.2">
      <c r="D26" s="40"/>
      <c r="E26" s="18" t="s">
        <v>38</v>
      </c>
      <c r="F26" s="75">
        <v>0.08</v>
      </c>
    </row>
    <row r="27" spans="2:17" x14ac:dyDescent="0.2">
      <c r="D27" s="40"/>
      <c r="E27" s="12" t="s">
        <v>39</v>
      </c>
      <c r="F27" s="76">
        <v>0.06</v>
      </c>
    </row>
    <row r="30" spans="2:17" x14ac:dyDescent="0.2">
      <c r="B30" s="91" t="s">
        <v>31</v>
      </c>
      <c r="C30" s="93"/>
      <c r="D30" s="93"/>
      <c r="E30" s="92"/>
      <c r="J30" s="10"/>
      <c r="K30" s="10"/>
      <c r="L30" s="10"/>
      <c r="M30" s="10"/>
      <c r="N30" s="10"/>
      <c r="O30" s="10"/>
      <c r="P30" s="10"/>
      <c r="Q30" s="10"/>
    </row>
    <row r="31" spans="2:17" x14ac:dyDescent="0.2">
      <c r="G31" s="96" t="s">
        <v>58</v>
      </c>
      <c r="H31" s="96"/>
      <c r="J31" s="10"/>
      <c r="K31" s="10"/>
      <c r="L31" s="10"/>
      <c r="M31" s="10"/>
      <c r="N31" s="10"/>
      <c r="O31" s="10"/>
      <c r="P31" s="10"/>
      <c r="Q31" s="10"/>
    </row>
    <row r="32" spans="2:17" ht="18" customHeight="1" x14ac:dyDescent="0.2">
      <c r="B32" s="77" t="s">
        <v>48</v>
      </c>
      <c r="C32" s="26" t="s">
        <v>22</v>
      </c>
      <c r="D32" s="26" t="s">
        <v>32</v>
      </c>
      <c r="E32" s="14" t="s">
        <v>33</v>
      </c>
      <c r="G32" s="94" t="s">
        <v>40</v>
      </c>
      <c r="H32" s="95"/>
      <c r="I32" s="55"/>
      <c r="J32" s="73"/>
      <c r="K32" s="73"/>
      <c r="L32" s="74"/>
      <c r="M32" s="74"/>
      <c r="N32" s="74"/>
      <c r="O32" s="74"/>
      <c r="P32" s="74"/>
      <c r="Q32" s="74"/>
    </row>
    <row r="33" spans="2:17" x14ac:dyDescent="0.2">
      <c r="B33" s="1">
        <v>1</v>
      </c>
      <c r="C33" s="82">
        <f ca="1">$D$14</f>
        <v>1.9243666508317925E-2</v>
      </c>
      <c r="D33" s="82">
        <f ca="1">$D$16</f>
        <v>3.8619092205089058E-2</v>
      </c>
      <c r="E33" s="34">
        <f ca="1">$D$21</f>
        <v>1807746.3238074414</v>
      </c>
      <c r="G33" s="78" t="s">
        <v>38</v>
      </c>
      <c r="H33" s="80">
        <f ca="1">AVERAGE(E33:E1032)</f>
        <v>3238889.1502137096</v>
      </c>
      <c r="J33" s="10"/>
      <c r="K33" s="10"/>
      <c r="L33" s="70"/>
      <c r="M33" s="71"/>
      <c r="N33" s="72"/>
      <c r="O33" s="70"/>
      <c r="P33" s="71"/>
      <c r="Q33" s="72"/>
    </row>
    <row r="34" spans="2:17" x14ac:dyDescent="0.2">
      <c r="B34" s="1">
        <v>2</v>
      </c>
      <c r="C34" s="82">
        <f t="dataTable" ref="C34:E1032" dt2D="0" dtr="0" r1="C26" ca="1"/>
        <v>7.2200704881969779E-2</v>
      </c>
      <c r="D34" s="82">
        <v>0.11995616023151097</v>
      </c>
      <c r="E34" s="34">
        <v>4805811.6725677308</v>
      </c>
      <c r="G34" s="79" t="s">
        <v>41</v>
      </c>
      <c r="H34" s="81">
        <f ca="1">_xlfn.STDEV.S(E33:E1032)</f>
        <v>1865062.4474173551</v>
      </c>
      <c r="J34" s="10"/>
      <c r="K34" s="10"/>
      <c r="L34" s="70"/>
      <c r="M34" s="71"/>
      <c r="N34" s="72"/>
      <c r="O34" s="70"/>
      <c r="P34" s="71"/>
      <c r="Q34" s="72"/>
    </row>
    <row r="35" spans="2:17" x14ac:dyDescent="0.2">
      <c r="B35" s="1">
        <v>3</v>
      </c>
      <c r="C35" s="82">
        <v>8.3774319713974879E-2</v>
      </c>
      <c r="D35" s="82">
        <v>0.19330518014354675</v>
      </c>
      <c r="E35" s="34">
        <v>7473555.2954496061</v>
      </c>
      <c r="G35" s="79" t="s">
        <v>42</v>
      </c>
      <c r="H35" s="81">
        <f ca="1">MIN(E33:E1032)</f>
        <v>-1963647.2142411929</v>
      </c>
      <c r="J35" s="10"/>
      <c r="K35" s="10"/>
      <c r="L35" s="70"/>
      <c r="M35" s="71"/>
      <c r="N35" s="72"/>
      <c r="O35" s="70"/>
      <c r="P35" s="71"/>
      <c r="Q35" s="72"/>
    </row>
    <row r="36" spans="2:17" x14ac:dyDescent="0.2">
      <c r="B36" s="1">
        <v>4</v>
      </c>
      <c r="C36" s="82">
        <v>4.0597298707758384E-2</v>
      </c>
      <c r="D36" s="82">
        <v>6.9051676838803686E-2</v>
      </c>
      <c r="E36" s="34">
        <v>2829719.9722836851</v>
      </c>
      <c r="G36" s="79" t="s">
        <v>43</v>
      </c>
      <c r="H36" s="81">
        <f ca="1">MAX(E33:E1032)</f>
        <v>9402854.2750235945</v>
      </c>
      <c r="J36" s="10"/>
      <c r="K36" s="10"/>
      <c r="L36" s="70"/>
      <c r="M36" s="71"/>
      <c r="N36" s="72"/>
      <c r="O36" s="70"/>
      <c r="P36" s="71"/>
      <c r="Q36" s="72"/>
    </row>
    <row r="37" spans="2:17" x14ac:dyDescent="0.2">
      <c r="B37" s="1">
        <v>5</v>
      </c>
      <c r="C37" s="82">
        <v>9.0210367451381668E-2</v>
      </c>
      <c r="D37" s="82">
        <v>0.12964881903247802</v>
      </c>
      <c r="E37" s="34">
        <v>5449747.8976750225</v>
      </c>
      <c r="G37" s="79" t="s">
        <v>49</v>
      </c>
      <c r="H37" s="86">
        <f ca="1">COUNT(E33:E1032)</f>
        <v>1000</v>
      </c>
      <c r="J37" s="10"/>
      <c r="K37" s="10"/>
      <c r="L37" s="70"/>
      <c r="M37" s="71"/>
      <c r="N37" s="72"/>
      <c r="O37" s="70"/>
      <c r="P37" s="71"/>
      <c r="Q37" s="72"/>
    </row>
    <row r="38" spans="2:17" x14ac:dyDescent="0.2">
      <c r="B38" s="1">
        <v>6</v>
      </c>
      <c r="C38" s="82">
        <v>7.180685940934451E-3</v>
      </c>
      <c r="D38" s="82">
        <v>6.0409553986698401E-2</v>
      </c>
      <c r="E38" s="34">
        <v>2295169.5212629964</v>
      </c>
      <c r="G38" s="89" t="s">
        <v>56</v>
      </c>
      <c r="H38" s="87">
        <f ca="1">COUNTIF(E33:E1032,"&lt; 0")/COUNT(E33:E1032)</f>
        <v>0.04</v>
      </c>
      <c r="J38" s="10"/>
      <c r="K38" s="10"/>
      <c r="L38" s="70"/>
      <c r="M38" s="71"/>
      <c r="N38" s="72"/>
      <c r="O38" s="70"/>
      <c r="P38" s="71"/>
      <c r="Q38" s="72"/>
    </row>
    <row r="39" spans="2:17" x14ac:dyDescent="0.2">
      <c r="B39" s="1">
        <v>7</v>
      </c>
      <c r="C39" s="82">
        <v>5.6616159630512142E-2</v>
      </c>
      <c r="D39" s="82">
        <v>9.5409310339052034E-2</v>
      </c>
      <c r="E39" s="34">
        <v>3799937.4374064226</v>
      </c>
      <c r="G39" s="90" t="s">
        <v>57</v>
      </c>
      <c r="H39" s="88">
        <f ca="1">COUNTIF(E33:E1032,"&gt; 0")/COUNT(E33:E1032)</f>
        <v>0.96</v>
      </c>
      <c r="J39" s="10"/>
      <c r="K39" s="10"/>
      <c r="L39" s="70"/>
      <c r="M39" s="71"/>
      <c r="N39" s="72"/>
      <c r="O39" s="70"/>
      <c r="P39" s="71"/>
      <c r="Q39" s="72"/>
    </row>
    <row r="40" spans="2:17" x14ac:dyDescent="0.2">
      <c r="B40" s="1">
        <v>8</v>
      </c>
      <c r="C40" s="82">
        <v>4.8051677798481789E-2</v>
      </c>
      <c r="D40" s="82">
        <v>0.15156410556761815</v>
      </c>
      <c r="E40" s="34">
        <v>5358844.0266915178</v>
      </c>
      <c r="J40" s="10"/>
      <c r="K40" s="10"/>
      <c r="L40" s="70"/>
      <c r="M40" s="71"/>
      <c r="N40" s="72"/>
      <c r="O40" s="70"/>
      <c r="P40" s="71"/>
      <c r="Q40" s="72"/>
    </row>
    <row r="41" spans="2:17" x14ac:dyDescent="0.2">
      <c r="B41" s="1">
        <v>9</v>
      </c>
      <c r="C41" s="82">
        <v>9.6887040167471392E-2</v>
      </c>
      <c r="D41" s="82">
        <v>7.9409956111220717E-2</v>
      </c>
      <c r="E41" s="34">
        <v>3806430.7441936969</v>
      </c>
      <c r="G41" s="33">
        <f>D9*(1+6.4%)^(D12-D13)</f>
        <v>6302249.0164954485</v>
      </c>
      <c r="J41" s="10"/>
      <c r="K41" s="10"/>
      <c r="L41" s="70"/>
      <c r="M41" s="71"/>
      <c r="N41" s="72"/>
      <c r="O41" s="70"/>
      <c r="P41" s="71"/>
      <c r="Q41" s="72"/>
    </row>
    <row r="42" spans="2:17" x14ac:dyDescent="0.2">
      <c r="B42" s="1">
        <v>10</v>
      </c>
      <c r="C42" s="82">
        <v>1.8803629221578536E-2</v>
      </c>
      <c r="D42" s="82">
        <v>0.11815005545689172</v>
      </c>
      <c r="E42" s="34">
        <v>3941446.0895187357</v>
      </c>
      <c r="J42" s="10"/>
      <c r="K42" s="10"/>
      <c r="L42" s="70"/>
      <c r="M42" s="71"/>
      <c r="N42" s="72"/>
      <c r="O42" s="70"/>
      <c r="P42" s="71"/>
      <c r="Q42" s="72"/>
    </row>
    <row r="43" spans="2:17" x14ac:dyDescent="0.2">
      <c r="B43" s="1">
        <v>11</v>
      </c>
      <c r="C43" s="82">
        <v>3.9495235462209337E-2</v>
      </c>
      <c r="D43" s="82">
        <v>0.14834669730712413</v>
      </c>
      <c r="E43" s="34">
        <v>5108515.1236391701</v>
      </c>
      <c r="J43" s="10"/>
      <c r="K43" s="10"/>
      <c r="L43" s="70"/>
      <c r="M43" s="71"/>
      <c r="N43" s="72"/>
      <c r="O43" s="70"/>
      <c r="P43" s="71"/>
      <c r="Q43" s="72"/>
    </row>
    <row r="44" spans="2:17" x14ac:dyDescent="0.2">
      <c r="B44" s="1">
        <v>12</v>
      </c>
      <c r="C44" s="82">
        <v>5.6538748572505342E-2</v>
      </c>
      <c r="D44" s="82">
        <v>-4.8824770766594264E-2</v>
      </c>
      <c r="E44" s="34">
        <v>-620585.92478738411</v>
      </c>
      <c r="J44" s="10"/>
      <c r="K44" s="10"/>
      <c r="L44" s="70"/>
      <c r="M44" s="71"/>
      <c r="N44" s="72"/>
      <c r="O44" s="70"/>
      <c r="P44" s="71"/>
      <c r="Q44" s="72"/>
    </row>
    <row r="45" spans="2:17" x14ac:dyDescent="0.2">
      <c r="B45" s="1">
        <v>13</v>
      </c>
      <c r="C45" s="82">
        <v>9.2230019424709653E-2</v>
      </c>
      <c r="D45" s="82">
        <v>0.14377700091555246</v>
      </c>
      <c r="E45" s="34">
        <v>5978109.4924596855</v>
      </c>
      <c r="J45" s="10"/>
      <c r="K45" s="10"/>
      <c r="L45" s="70"/>
      <c r="M45" s="71"/>
      <c r="N45" s="72"/>
      <c r="O45" s="70"/>
      <c r="P45" s="71"/>
      <c r="Q45" s="72"/>
    </row>
    <row r="46" spans="2:17" x14ac:dyDescent="0.2">
      <c r="B46" s="1">
        <v>14</v>
      </c>
      <c r="C46" s="82">
        <v>8.9651311341823525E-2</v>
      </c>
      <c r="D46" s="82">
        <v>7.5649150872337201E-2</v>
      </c>
      <c r="E46" s="34">
        <v>3582825.2622120511</v>
      </c>
      <c r="J46" s="10"/>
      <c r="K46" s="10"/>
      <c r="L46" s="70"/>
      <c r="M46" s="71"/>
      <c r="N46" s="72"/>
      <c r="O46" s="70"/>
      <c r="P46" s="71"/>
      <c r="Q46" s="72"/>
    </row>
    <row r="47" spans="2:17" x14ac:dyDescent="0.2">
      <c r="B47" s="1">
        <v>15</v>
      </c>
      <c r="C47" s="82">
        <v>9.9704709293415072E-2</v>
      </c>
      <c r="D47" s="82">
        <v>3.9019777896644917E-2</v>
      </c>
      <c r="E47" s="34">
        <v>2406026.9768043426</v>
      </c>
      <c r="J47" s="10"/>
      <c r="K47" s="10"/>
      <c r="L47" s="70"/>
      <c r="M47" s="71"/>
      <c r="N47" s="72"/>
      <c r="O47" s="70"/>
      <c r="P47" s="71"/>
      <c r="Q47" s="72"/>
    </row>
    <row r="48" spans="2:17" x14ac:dyDescent="0.2">
      <c r="B48" s="1">
        <v>16</v>
      </c>
      <c r="C48" s="82">
        <v>6.5799557887079849E-2</v>
      </c>
      <c r="D48" s="82">
        <v>2.2587802934613134E-2</v>
      </c>
      <c r="E48" s="34">
        <v>1618901.2770498681</v>
      </c>
      <c r="J48" s="10"/>
      <c r="K48" s="10"/>
      <c r="L48" s="70"/>
      <c r="M48" s="71"/>
      <c r="N48" s="72"/>
      <c r="O48" s="70"/>
      <c r="P48" s="71"/>
      <c r="Q48" s="72"/>
    </row>
    <row r="49" spans="2:17" x14ac:dyDescent="0.2">
      <c r="B49" s="1">
        <v>17</v>
      </c>
      <c r="C49" s="82">
        <v>7.3855311086745895E-2</v>
      </c>
      <c r="D49" s="82">
        <v>0.14456410118404867</v>
      </c>
      <c r="E49" s="34">
        <v>5634334.6173278885</v>
      </c>
      <c r="J49" s="10"/>
      <c r="K49" s="10"/>
      <c r="L49" s="70"/>
      <c r="M49" s="71"/>
      <c r="N49" s="72"/>
      <c r="O49" s="70"/>
      <c r="P49" s="71"/>
      <c r="Q49" s="72"/>
    </row>
    <row r="50" spans="2:17" x14ac:dyDescent="0.2">
      <c r="B50" s="1">
        <v>18</v>
      </c>
      <c r="C50" s="82">
        <v>1.881365256386304E-2</v>
      </c>
      <c r="D50" s="82">
        <v>4.7498593291640759E-2</v>
      </c>
      <c r="E50" s="34">
        <v>2043575.2202624027</v>
      </c>
      <c r="J50" s="10"/>
      <c r="K50" s="10"/>
      <c r="L50" s="70"/>
      <c r="M50" s="71"/>
      <c r="N50" s="72"/>
      <c r="O50" s="70"/>
      <c r="P50" s="71"/>
      <c r="Q50" s="72"/>
    </row>
    <row r="51" spans="2:17" x14ac:dyDescent="0.2">
      <c r="B51" s="1">
        <v>19</v>
      </c>
      <c r="C51" s="82">
        <v>5.3661348061278757E-2</v>
      </c>
      <c r="D51" s="82">
        <v>0.10867205964929506</v>
      </c>
      <c r="E51" s="34">
        <v>4163390.9962199908</v>
      </c>
      <c r="J51" s="10"/>
      <c r="K51" s="10"/>
      <c r="L51" s="70"/>
      <c r="M51" s="71"/>
      <c r="N51" s="72"/>
      <c r="O51" s="70"/>
      <c r="P51" s="71"/>
      <c r="Q51" s="72"/>
    </row>
    <row r="52" spans="2:17" x14ac:dyDescent="0.2">
      <c r="B52" s="1">
        <v>20</v>
      </c>
      <c r="C52" s="82">
        <v>6.0492068490172281E-2</v>
      </c>
      <c r="D52" s="82">
        <v>5.487602373884691E-2</v>
      </c>
      <c r="E52" s="34">
        <v>2592343.2894186205</v>
      </c>
      <c r="J52" s="10"/>
      <c r="K52" s="10"/>
      <c r="L52" s="70"/>
      <c r="M52" s="71"/>
      <c r="N52" s="72"/>
      <c r="O52" s="70"/>
      <c r="P52" s="71"/>
      <c r="Q52" s="72"/>
    </row>
    <row r="53" spans="2:17" ht="17" hidden="1" outlineLevel="1" thickBot="1" x14ac:dyDescent="0.25">
      <c r="B53" s="1">
        <v>21</v>
      </c>
      <c r="C53" s="82">
        <v>8.8817710361455721E-2</v>
      </c>
      <c r="D53" s="82">
        <v>0.13603172834730959</v>
      </c>
      <c r="E53" s="34">
        <v>5642277.1163994726</v>
      </c>
      <c r="J53" s="1">
        <v>1000000</v>
      </c>
      <c r="L53" s="60" t="s">
        <v>50</v>
      </c>
      <c r="M53" s="60">
        <v>298</v>
      </c>
      <c r="N53" s="61">
        <v>1</v>
      </c>
      <c r="O53" s="62" t="s">
        <v>50</v>
      </c>
      <c r="P53" s="60">
        <v>298</v>
      </c>
      <c r="Q53" s="61">
        <v>1</v>
      </c>
    </row>
    <row r="54" spans="2:17" hidden="1" outlineLevel="1" x14ac:dyDescent="0.2">
      <c r="B54" s="1">
        <v>22</v>
      </c>
      <c r="C54" s="82">
        <v>6.2418092419220784E-2</v>
      </c>
      <c r="D54" s="82">
        <v>-5.4374676078575851E-3</v>
      </c>
      <c r="E54" s="34">
        <v>723501.04424388125</v>
      </c>
    </row>
    <row r="55" spans="2:17" hidden="1" outlineLevel="1" x14ac:dyDescent="0.2">
      <c r="B55" s="1">
        <v>23</v>
      </c>
      <c r="C55" s="82">
        <v>9.4591451979311361E-2</v>
      </c>
      <c r="D55" s="82">
        <v>-2.8612570254846356E-2</v>
      </c>
      <c r="E55" s="34">
        <v>-1438.7814297958998</v>
      </c>
    </row>
    <row r="56" spans="2:17" hidden="1" outlineLevel="1" x14ac:dyDescent="0.2">
      <c r="B56" s="1">
        <v>24</v>
      </c>
      <c r="C56" s="82">
        <v>6.0426327544826158E-2</v>
      </c>
      <c r="D56" s="82">
        <v>7.0635692990211899E-2</v>
      </c>
      <c r="E56" s="34">
        <v>3081221.7260165159</v>
      </c>
    </row>
    <row r="57" spans="2:17" hidden="1" outlineLevel="1" x14ac:dyDescent="0.2">
      <c r="B57" s="1">
        <v>25</v>
      </c>
      <c r="C57" s="82">
        <v>5.1031215893964227E-2</v>
      </c>
      <c r="D57" s="82">
        <v>7.4935675960330544E-2</v>
      </c>
      <c r="E57" s="34">
        <v>3111347.7041697544</v>
      </c>
    </row>
    <row r="58" spans="2:17" hidden="1" outlineLevel="1" x14ac:dyDescent="0.2">
      <c r="B58" s="1">
        <v>26</v>
      </c>
      <c r="C58" s="82">
        <v>8.953750121684996E-2</v>
      </c>
      <c r="D58" s="82">
        <v>0.13167697874134099</v>
      </c>
      <c r="E58" s="34">
        <v>5506737.915569324</v>
      </c>
    </row>
    <row r="59" spans="2:17" hidden="1" outlineLevel="1" x14ac:dyDescent="0.2">
      <c r="B59" s="1">
        <v>27</v>
      </c>
      <c r="C59" s="82">
        <v>7.4924415975444417E-3</v>
      </c>
      <c r="D59" s="82">
        <v>0.10931099124643975</v>
      </c>
      <c r="E59" s="34">
        <v>3560409.8869106481</v>
      </c>
    </row>
    <row r="60" spans="2:17" hidden="1" outlineLevel="1" x14ac:dyDescent="0.2">
      <c r="B60" s="1">
        <v>28</v>
      </c>
      <c r="C60" s="82">
        <v>8.2554190677961797E-2</v>
      </c>
      <c r="D60" s="82">
        <v>8.0839052767151975E-2</v>
      </c>
      <c r="E60" s="34">
        <v>3669740.244725843</v>
      </c>
    </row>
    <row r="61" spans="2:17" hidden="1" outlineLevel="1" x14ac:dyDescent="0.2">
      <c r="B61" s="1">
        <v>29</v>
      </c>
      <c r="C61" s="82">
        <v>4.3494833043902476E-2</v>
      </c>
      <c r="D61" s="82">
        <v>0.1469238674884705</v>
      </c>
      <c r="E61" s="34">
        <v>5138569.3474582983</v>
      </c>
    </row>
    <row r="62" spans="2:17" hidden="1" outlineLevel="1" x14ac:dyDescent="0.2">
      <c r="B62" s="1">
        <v>30</v>
      </c>
      <c r="C62" s="82">
        <v>7.4278310433072772E-2</v>
      </c>
      <c r="D62" s="82">
        <v>0.17053054139213869</v>
      </c>
      <c r="E62" s="34">
        <v>6488887.3901382042</v>
      </c>
    </row>
    <row r="63" spans="2:17" hidden="1" outlineLevel="1" x14ac:dyDescent="0.2">
      <c r="B63" s="1">
        <v>31</v>
      </c>
      <c r="C63" s="82">
        <v>6.8098827759640948E-2</v>
      </c>
      <c r="D63" s="82">
        <v>9.105273095645651E-2</v>
      </c>
      <c r="E63" s="34">
        <v>3815812.0134384613</v>
      </c>
    </row>
    <row r="64" spans="2:17" hidden="1" outlineLevel="1" x14ac:dyDescent="0.2">
      <c r="B64" s="1">
        <v>32</v>
      </c>
      <c r="C64" s="82">
        <v>9.3592244808138436E-2</v>
      </c>
      <c r="D64" s="82">
        <v>3.5158644146864773E-2</v>
      </c>
      <c r="E64" s="34">
        <v>2221020.2179537644</v>
      </c>
    </row>
    <row r="65" spans="2:5" hidden="1" outlineLevel="1" x14ac:dyDescent="0.2">
      <c r="B65" s="1">
        <v>33</v>
      </c>
      <c r="C65" s="82">
        <v>8.8778279436041163E-2</v>
      </c>
      <c r="D65" s="82">
        <v>6.9917091392621741E-2</v>
      </c>
      <c r="E65" s="34">
        <v>3375533.7498771604</v>
      </c>
    </row>
    <row r="66" spans="2:5" hidden="1" outlineLevel="1" x14ac:dyDescent="0.2">
      <c r="B66" s="1">
        <v>34</v>
      </c>
      <c r="C66" s="82">
        <v>3.1348490819690482E-2</v>
      </c>
      <c r="D66" s="82">
        <v>0.12673747933800672</v>
      </c>
      <c r="E66" s="34">
        <v>4358922.281668474</v>
      </c>
    </row>
    <row r="67" spans="2:5" hidden="1" outlineLevel="1" x14ac:dyDescent="0.2">
      <c r="B67" s="1">
        <v>35</v>
      </c>
      <c r="C67" s="82">
        <v>9.0560122638308455E-2</v>
      </c>
      <c r="D67" s="82">
        <v>4.4297859754291492E-2</v>
      </c>
      <c r="E67" s="34">
        <v>2512961.0495725502</v>
      </c>
    </row>
    <row r="68" spans="2:5" hidden="1" outlineLevel="1" x14ac:dyDescent="0.2">
      <c r="B68" s="1">
        <v>36</v>
      </c>
      <c r="C68" s="82">
        <v>9.9698171661449522E-2</v>
      </c>
      <c r="D68" s="82">
        <v>0.1374559281942227</v>
      </c>
      <c r="E68" s="34">
        <v>5909899.6748387953</v>
      </c>
    </row>
    <row r="69" spans="2:5" hidden="1" outlineLevel="1" x14ac:dyDescent="0.2">
      <c r="B69" s="1">
        <v>37</v>
      </c>
      <c r="C69" s="82">
        <v>5.9257508489162336E-2</v>
      </c>
      <c r="D69" s="82">
        <v>0.11284041550313292</v>
      </c>
      <c r="E69" s="34">
        <v>4374211.8807576383</v>
      </c>
    </row>
    <row r="70" spans="2:5" hidden="1" outlineLevel="1" x14ac:dyDescent="0.2">
      <c r="B70" s="1">
        <v>38</v>
      </c>
      <c r="C70" s="82">
        <v>3.5330014009882414E-2</v>
      </c>
      <c r="D70" s="82">
        <v>-3.1471305417336753E-2</v>
      </c>
      <c r="E70" s="34">
        <v>-82526.654857894231</v>
      </c>
    </row>
    <row r="71" spans="2:5" hidden="1" outlineLevel="1" x14ac:dyDescent="0.2">
      <c r="B71" s="1">
        <v>39</v>
      </c>
      <c r="C71" s="82">
        <v>9.3579703040182385E-2</v>
      </c>
      <c r="D71" s="82">
        <v>2.0635276685965591E-2</v>
      </c>
      <c r="E71" s="34">
        <v>1714800.0901882055</v>
      </c>
    </row>
    <row r="72" spans="2:5" hidden="1" outlineLevel="1" x14ac:dyDescent="0.2">
      <c r="B72" s="1">
        <v>40</v>
      </c>
      <c r="C72" s="82">
        <v>1.5086180450137043E-2</v>
      </c>
      <c r="D72" s="82">
        <v>-5.9775499826288006E-2</v>
      </c>
      <c r="E72" s="34">
        <v>-827431.52437540807</v>
      </c>
    </row>
    <row r="73" spans="2:5" hidden="1" outlineLevel="1" x14ac:dyDescent="0.2">
      <c r="B73" s="1">
        <v>41</v>
      </c>
      <c r="C73" s="82">
        <v>7.1714504426628925E-2</v>
      </c>
      <c r="D73" s="82">
        <v>-9.7744481307063258E-3</v>
      </c>
      <c r="E73" s="34">
        <v>607175.09159840201</v>
      </c>
    </row>
    <row r="74" spans="2:5" hidden="1" outlineLevel="1" x14ac:dyDescent="0.2">
      <c r="B74" s="1">
        <v>42</v>
      </c>
      <c r="C74" s="82">
        <v>4.2891046229397913E-2</v>
      </c>
      <c r="D74" s="82">
        <v>-1.471674612831006E-2</v>
      </c>
      <c r="E74" s="34">
        <v>404817.69738573709</v>
      </c>
    </row>
    <row r="75" spans="2:5" hidden="1" outlineLevel="1" x14ac:dyDescent="0.2">
      <c r="B75" s="1">
        <v>43</v>
      </c>
      <c r="C75" s="82">
        <v>2.9079846219517427E-4</v>
      </c>
      <c r="D75" s="82">
        <v>8.0260144332269731E-2</v>
      </c>
      <c r="E75" s="34">
        <v>2740334.3021396562</v>
      </c>
    </row>
    <row r="76" spans="2:5" hidden="1" outlineLevel="1" x14ac:dyDescent="0.2">
      <c r="B76" s="1">
        <v>44</v>
      </c>
      <c r="C76" s="82">
        <v>2.4096582162495508E-2</v>
      </c>
      <c r="D76" s="82">
        <v>0.12893380826983511</v>
      </c>
      <c r="E76" s="34">
        <v>4310077.786436961</v>
      </c>
    </row>
    <row r="77" spans="2:5" hidden="1" outlineLevel="1" x14ac:dyDescent="0.2">
      <c r="B77" s="1">
        <v>45</v>
      </c>
      <c r="C77" s="82">
        <v>9.0599114617703883E-2</v>
      </c>
      <c r="D77" s="82">
        <v>0.13960843377074456</v>
      </c>
      <c r="E77" s="34">
        <v>5800613.8974837987</v>
      </c>
    </row>
    <row r="78" spans="2:5" hidden="1" outlineLevel="1" x14ac:dyDescent="0.2">
      <c r="B78" s="1">
        <v>46</v>
      </c>
      <c r="C78" s="82">
        <v>2.1349667180109246E-2</v>
      </c>
      <c r="D78" s="82">
        <v>3.8185254309460424E-2</v>
      </c>
      <c r="E78" s="34">
        <v>1809334.7732476748</v>
      </c>
    </row>
    <row r="79" spans="2:5" hidden="1" outlineLevel="1" x14ac:dyDescent="0.2">
      <c r="B79" s="1">
        <v>47</v>
      </c>
      <c r="C79" s="82">
        <v>6.3062596594005316E-2</v>
      </c>
      <c r="D79" s="82">
        <v>8.278413519780084E-2</v>
      </c>
      <c r="E79" s="34">
        <v>3490395.5224338383</v>
      </c>
    </row>
    <row r="80" spans="2:5" hidden="1" outlineLevel="1" x14ac:dyDescent="0.2">
      <c r="B80" s="1">
        <v>48</v>
      </c>
      <c r="C80" s="82">
        <v>8.3368823048626695E-2</v>
      </c>
      <c r="D80" s="82">
        <v>9.4161997787624865E-2</v>
      </c>
      <c r="E80" s="34">
        <v>4128262.7654902176</v>
      </c>
    </row>
    <row r="81" spans="2:5" hidden="1" outlineLevel="1" x14ac:dyDescent="0.2">
      <c r="B81" s="1">
        <v>49</v>
      </c>
      <c r="C81" s="82">
        <v>9.1475501647846444E-2</v>
      </c>
      <c r="D81" s="82">
        <v>6.570411747487695E-2</v>
      </c>
      <c r="E81" s="34">
        <v>3261513.1945774495</v>
      </c>
    </row>
    <row r="82" spans="2:5" hidden="1" outlineLevel="1" x14ac:dyDescent="0.2">
      <c r="B82" s="1">
        <v>50</v>
      </c>
      <c r="C82" s="82">
        <v>4.9970684987855229E-2</v>
      </c>
      <c r="D82" s="82">
        <v>-1.404836900934936E-2</v>
      </c>
      <c r="E82" s="34">
        <v>434943.22148322652</v>
      </c>
    </row>
    <row r="83" spans="2:5" hidden="1" outlineLevel="1" x14ac:dyDescent="0.2">
      <c r="B83" s="1">
        <v>51</v>
      </c>
      <c r="C83" s="82">
        <v>5.2261863496458297E-2</v>
      </c>
      <c r="D83" s="82">
        <v>-1.8433300999263658E-2</v>
      </c>
      <c r="E83" s="34">
        <v>306053.35895998788</v>
      </c>
    </row>
    <row r="84" spans="2:5" hidden="1" outlineLevel="1" x14ac:dyDescent="0.2">
      <c r="B84" s="1">
        <v>52</v>
      </c>
      <c r="C84" s="82">
        <v>5.9140964415039569E-2</v>
      </c>
      <c r="D84" s="82">
        <v>2.5854919898114767E-2</v>
      </c>
      <c r="E84" s="34">
        <v>1682856.6376244093</v>
      </c>
    </row>
    <row r="85" spans="2:5" hidden="1" outlineLevel="1" x14ac:dyDescent="0.2">
      <c r="B85" s="1">
        <v>53</v>
      </c>
      <c r="C85" s="82">
        <v>9.7199226243800951E-2</v>
      </c>
      <c r="D85" s="82">
        <v>6.5897396595262309E-2</v>
      </c>
      <c r="E85" s="34">
        <v>3333707.7622545501</v>
      </c>
    </row>
    <row r="86" spans="2:5" hidden="1" outlineLevel="1" x14ac:dyDescent="0.2">
      <c r="B86" s="1">
        <v>54</v>
      </c>
      <c r="C86" s="82">
        <v>3.2553357437968E-2</v>
      </c>
      <c r="D86" s="82">
        <v>0.1245909623152491</v>
      </c>
      <c r="E86" s="34">
        <v>4316785.7888614172</v>
      </c>
    </row>
    <row r="87" spans="2:5" hidden="1" outlineLevel="1" x14ac:dyDescent="0.2">
      <c r="B87" s="1">
        <v>55</v>
      </c>
      <c r="C87" s="82">
        <v>5.8164218325906153E-2</v>
      </c>
      <c r="D87" s="82">
        <v>0.18242097823646847</v>
      </c>
      <c r="E87" s="34">
        <v>6501726.8732101498</v>
      </c>
    </row>
    <row r="88" spans="2:5" hidden="1" outlineLevel="1" x14ac:dyDescent="0.2">
      <c r="B88" s="1">
        <v>56</v>
      </c>
      <c r="C88" s="82">
        <v>1.3369608912572051E-2</v>
      </c>
      <c r="D88" s="82">
        <v>0.18387796110784643</v>
      </c>
      <c r="E88" s="34">
        <v>5599777.299294048</v>
      </c>
    </row>
    <row r="89" spans="2:5" hidden="1" outlineLevel="1" x14ac:dyDescent="0.2">
      <c r="B89" s="1">
        <v>57</v>
      </c>
      <c r="C89" s="82">
        <v>3.5567113942230957E-2</v>
      </c>
      <c r="D89" s="82">
        <v>-8.5199195544061468E-3</v>
      </c>
      <c r="E89" s="34">
        <v>571111.46071154648</v>
      </c>
    </row>
    <row r="90" spans="2:5" hidden="1" outlineLevel="1" x14ac:dyDescent="0.2">
      <c r="B90" s="1">
        <v>58</v>
      </c>
      <c r="C90" s="82">
        <v>8.539111178510396E-2</v>
      </c>
      <c r="D90" s="82">
        <v>5.7186049244927067E-2</v>
      </c>
      <c r="E90" s="34">
        <v>2904856.5703461617</v>
      </c>
    </row>
    <row r="91" spans="2:5" hidden="1" outlineLevel="1" x14ac:dyDescent="0.2">
      <c r="B91" s="1">
        <v>59</v>
      </c>
      <c r="C91" s="82">
        <v>1.2770200886072126E-2</v>
      </c>
      <c r="D91" s="82">
        <v>4.5022572872497571E-2</v>
      </c>
      <c r="E91" s="34">
        <v>1935743.2587461765</v>
      </c>
    </row>
    <row r="92" spans="2:5" hidden="1" outlineLevel="1" x14ac:dyDescent="0.2">
      <c r="B92" s="1">
        <v>60</v>
      </c>
      <c r="C92" s="82">
        <v>7.276768605809518E-2</v>
      </c>
      <c r="D92" s="82">
        <v>0.20698268779307816</v>
      </c>
      <c r="E92" s="34">
        <v>7636703.7262222888</v>
      </c>
    </row>
    <row r="93" spans="2:5" hidden="1" outlineLevel="1" x14ac:dyDescent="0.2">
      <c r="B93" s="1">
        <v>61</v>
      </c>
      <c r="C93" s="82">
        <v>4.9167076775041833E-2</v>
      </c>
      <c r="D93" s="82">
        <v>3.5086011761371029E-2</v>
      </c>
      <c r="E93" s="34">
        <v>1901113.8940786012</v>
      </c>
    </row>
    <row r="94" spans="2:5" hidden="1" outlineLevel="1" x14ac:dyDescent="0.2">
      <c r="B94" s="1">
        <v>62</v>
      </c>
      <c r="C94" s="82">
        <v>6.0025135243045563E-2</v>
      </c>
      <c r="D94" s="82">
        <v>3.9590051745770988E-2</v>
      </c>
      <c r="E94" s="34">
        <v>2114038.7439167066</v>
      </c>
    </row>
    <row r="95" spans="2:5" hidden="1" outlineLevel="1" x14ac:dyDescent="0.2">
      <c r="B95" s="1">
        <v>63</v>
      </c>
      <c r="C95" s="82">
        <v>4.4514253626172035E-2</v>
      </c>
      <c r="D95" s="82">
        <v>8.1768510374852652E-2</v>
      </c>
      <c r="E95" s="34">
        <v>3242292.8809913346</v>
      </c>
    </row>
    <row r="96" spans="2:5" hidden="1" outlineLevel="1" x14ac:dyDescent="0.2">
      <c r="B96" s="1">
        <v>64</v>
      </c>
      <c r="C96" s="82">
        <v>4.074475513342906E-2</v>
      </c>
      <c r="D96" s="82">
        <v>0.13527199937462764</v>
      </c>
      <c r="E96" s="34">
        <v>4751635.2739478098</v>
      </c>
    </row>
    <row r="97" spans="2:5" hidden="1" outlineLevel="1" x14ac:dyDescent="0.2">
      <c r="B97" s="1">
        <v>65</v>
      </c>
      <c r="C97" s="82">
        <v>7.9213071035792046E-2</v>
      </c>
      <c r="D97" s="82">
        <v>5.7961600313160805E-2</v>
      </c>
      <c r="E97" s="34">
        <v>2868933.257680919</v>
      </c>
    </row>
    <row r="98" spans="2:5" hidden="1" outlineLevel="1" x14ac:dyDescent="0.2">
      <c r="B98" s="1">
        <v>66</v>
      </c>
      <c r="C98" s="82">
        <v>2.0830129750899862E-2</v>
      </c>
      <c r="D98" s="82">
        <v>2.3301424290556004E-2</v>
      </c>
      <c r="E98" s="34">
        <v>1403383.1704087025</v>
      </c>
    </row>
    <row r="99" spans="2:5" hidden="1" outlineLevel="1" x14ac:dyDescent="0.2">
      <c r="B99" s="1">
        <v>67</v>
      </c>
      <c r="C99" s="82">
        <v>1.1905646192185005E-2</v>
      </c>
      <c r="D99" s="82">
        <v>4.3657784015341018E-2</v>
      </c>
      <c r="E99" s="34">
        <v>1894112.1444171192</v>
      </c>
    </row>
    <row r="100" spans="2:5" hidden="1" outlineLevel="1" x14ac:dyDescent="0.2">
      <c r="B100" s="1">
        <v>68</v>
      </c>
      <c r="C100" s="82">
        <v>7.2028810948658525E-2</v>
      </c>
      <c r="D100" s="82">
        <v>3.3669084377736566E-2</v>
      </c>
      <c r="E100" s="34">
        <v>2012673.6787425883</v>
      </c>
    </row>
    <row r="101" spans="2:5" hidden="1" outlineLevel="1" x14ac:dyDescent="0.2">
      <c r="B101" s="1">
        <v>69</v>
      </c>
      <c r="C101" s="82">
        <v>6.9480543431924141E-2</v>
      </c>
      <c r="D101" s="82">
        <v>7.9992688864186867E-2</v>
      </c>
      <c r="E101" s="34">
        <v>3479687.7882792591</v>
      </c>
    </row>
    <row r="102" spans="2:5" hidden="1" outlineLevel="1" x14ac:dyDescent="0.2">
      <c r="B102" s="1">
        <v>70</v>
      </c>
      <c r="C102" s="82">
        <v>1.6609901236990965E-2</v>
      </c>
      <c r="D102" s="82">
        <v>0.11634299626137262</v>
      </c>
      <c r="E102" s="34">
        <v>3863179.2276375163</v>
      </c>
    </row>
    <row r="103" spans="2:5" hidden="1" outlineLevel="1" x14ac:dyDescent="0.2">
      <c r="B103" s="1">
        <v>71</v>
      </c>
      <c r="C103" s="82">
        <v>6.7145157405065783E-2</v>
      </c>
      <c r="D103" s="82">
        <v>7.9380085428444713E-2</v>
      </c>
      <c r="E103" s="34">
        <v>3432076.326359652</v>
      </c>
    </row>
    <row r="104" spans="2:5" hidden="1" outlineLevel="1" x14ac:dyDescent="0.2">
      <c r="B104" s="1">
        <v>72</v>
      </c>
      <c r="C104" s="82">
        <v>3.1707023011963487E-3</v>
      </c>
      <c r="D104" s="82">
        <v>-2.3436133977722373E-2</v>
      </c>
      <c r="E104" s="34">
        <v>130614.31839576128</v>
      </c>
    </row>
    <row r="105" spans="2:5" hidden="1" outlineLevel="1" x14ac:dyDescent="0.2">
      <c r="B105" s="1">
        <v>73</v>
      </c>
      <c r="C105" s="82">
        <v>5.3621143155707277E-2</v>
      </c>
      <c r="D105" s="82">
        <v>9.6174506272598881E-2</v>
      </c>
      <c r="E105" s="34">
        <v>3783738.0845884266</v>
      </c>
    </row>
    <row r="106" spans="2:5" hidden="1" outlineLevel="1" x14ac:dyDescent="0.2">
      <c r="B106" s="1">
        <v>74</v>
      </c>
      <c r="C106" s="82">
        <v>2.5411038676786724E-2</v>
      </c>
      <c r="D106" s="82">
        <v>9.0705757694947362E-2</v>
      </c>
      <c r="E106" s="34">
        <v>3278993.6552904523</v>
      </c>
    </row>
    <row r="107" spans="2:5" hidden="1" outlineLevel="1" x14ac:dyDescent="0.2">
      <c r="B107" s="1">
        <v>75</v>
      </c>
      <c r="C107" s="82">
        <v>9.0107906833101548E-2</v>
      </c>
      <c r="D107" s="82">
        <v>0.13499413857938364</v>
      </c>
      <c r="E107" s="34">
        <v>5631860.4484100053</v>
      </c>
    </row>
    <row r="108" spans="2:5" hidden="1" outlineLevel="1" x14ac:dyDescent="0.2">
      <c r="B108" s="1">
        <v>76</v>
      </c>
      <c r="C108" s="82">
        <v>7.6013837783406701E-2</v>
      </c>
      <c r="D108" s="82">
        <v>7.6751546348917149E-2</v>
      </c>
      <c r="E108" s="34">
        <v>3453314.8531875475</v>
      </c>
    </row>
    <row r="109" spans="2:5" hidden="1" outlineLevel="1" x14ac:dyDescent="0.2">
      <c r="B109" s="1">
        <v>77</v>
      </c>
      <c r="C109" s="82">
        <v>4.2118773326983161E-2</v>
      </c>
      <c r="D109" s="82">
        <v>0.11301279740647353</v>
      </c>
      <c r="E109" s="34">
        <v>4125806.6844543219</v>
      </c>
    </row>
    <row r="110" spans="2:5" hidden="1" outlineLevel="1" x14ac:dyDescent="0.2">
      <c r="B110" s="1">
        <v>78</v>
      </c>
      <c r="C110" s="82">
        <v>6.7259649624777776E-2</v>
      </c>
      <c r="D110" s="82">
        <v>8.8878998904876938E-2</v>
      </c>
      <c r="E110" s="34">
        <v>3735559.6161516295</v>
      </c>
    </row>
    <row r="111" spans="2:5" hidden="1" outlineLevel="1" x14ac:dyDescent="0.2">
      <c r="B111" s="1">
        <v>79</v>
      </c>
      <c r="C111" s="82">
        <v>5.5049652920138893E-2</v>
      </c>
      <c r="D111" s="82">
        <v>-1.8475194988504348E-2</v>
      </c>
      <c r="E111" s="34">
        <v>307761.0806371849</v>
      </c>
    </row>
    <row r="112" spans="2:5" hidden="1" outlineLevel="1" x14ac:dyDescent="0.2">
      <c r="B112" s="1">
        <v>80</v>
      </c>
      <c r="C112" s="82">
        <v>9.41653611580478E-2</v>
      </c>
      <c r="D112" s="82">
        <v>0.16865326438854322</v>
      </c>
      <c r="E112" s="34">
        <v>6887037.3576689782</v>
      </c>
    </row>
    <row r="113" spans="2:5" hidden="1" outlineLevel="1" x14ac:dyDescent="0.2">
      <c r="B113" s="1">
        <v>81</v>
      </c>
      <c r="C113" s="82">
        <v>8.8120344295787495E-2</v>
      </c>
      <c r="D113" s="82">
        <v>0.12684772817437773</v>
      </c>
      <c r="E113" s="34">
        <v>5314593.8207033509</v>
      </c>
    </row>
    <row r="114" spans="2:5" hidden="1" outlineLevel="1" x14ac:dyDescent="0.2">
      <c r="B114" s="1">
        <v>82</v>
      </c>
      <c r="C114" s="82">
        <v>8.9735728303916767E-2</v>
      </c>
      <c r="D114" s="82">
        <v>4.1168216759407419E-2</v>
      </c>
      <c r="E114" s="34">
        <v>2398164.9668949796</v>
      </c>
    </row>
    <row r="115" spans="2:5" hidden="1" outlineLevel="1" x14ac:dyDescent="0.2">
      <c r="B115" s="1">
        <v>83</v>
      </c>
      <c r="C115" s="82">
        <v>8.8846208281519679E-2</v>
      </c>
      <c r="D115" s="82">
        <v>2.890148007516468E-2</v>
      </c>
      <c r="E115" s="34">
        <v>1970254.6689337115</v>
      </c>
    </row>
    <row r="116" spans="2:5" hidden="1" outlineLevel="1" x14ac:dyDescent="0.2">
      <c r="B116" s="1">
        <v>84</v>
      </c>
      <c r="C116" s="82">
        <v>9.2738858933051976E-2</v>
      </c>
      <c r="D116" s="82">
        <v>0.11719050983978474</v>
      </c>
      <c r="E116" s="34">
        <v>5064855.2023300389</v>
      </c>
    </row>
    <row r="117" spans="2:5" hidden="1" outlineLevel="1" x14ac:dyDescent="0.2">
      <c r="B117" s="1">
        <v>85</v>
      </c>
      <c r="C117" s="82">
        <v>8.2990541221062752E-2</v>
      </c>
      <c r="D117" s="82">
        <v>0.17346333460599142</v>
      </c>
      <c r="E117" s="34">
        <v>6786726.0682636648</v>
      </c>
    </row>
    <row r="118" spans="2:5" hidden="1" outlineLevel="1" x14ac:dyDescent="0.2">
      <c r="B118" s="1">
        <v>86</v>
      </c>
      <c r="C118" s="82">
        <v>7.608545917846804E-2</v>
      </c>
      <c r="D118" s="82">
        <v>2.5541274659819188E-2</v>
      </c>
      <c r="E118" s="34">
        <v>1774681.1401031066</v>
      </c>
    </row>
    <row r="119" spans="2:5" hidden="1" outlineLevel="1" x14ac:dyDescent="0.2">
      <c r="B119" s="1">
        <v>87</v>
      </c>
      <c r="C119" s="82">
        <v>2.3301040819862874E-2</v>
      </c>
      <c r="D119" s="82">
        <v>-2.0088529397608024E-3</v>
      </c>
      <c r="E119" s="34">
        <v>724859.61796047969</v>
      </c>
    </row>
    <row r="120" spans="2:5" hidden="1" outlineLevel="1" x14ac:dyDescent="0.2">
      <c r="B120" s="1">
        <v>88</v>
      </c>
      <c r="C120" s="82">
        <v>3.6270801395463993E-2</v>
      </c>
      <c r="D120" s="82">
        <v>0.15329461650728826</v>
      </c>
      <c r="E120" s="34">
        <v>5192676.1075006463</v>
      </c>
    </row>
    <row r="121" spans="2:5" hidden="1" outlineLevel="1" x14ac:dyDescent="0.2">
      <c r="B121" s="1">
        <v>89</v>
      </c>
      <c r="C121" s="82">
        <v>5.8334436834324981E-2</v>
      </c>
      <c r="D121" s="82">
        <v>8.51559311789922E-2</v>
      </c>
      <c r="E121" s="34">
        <v>3506582.7429243233</v>
      </c>
    </row>
    <row r="122" spans="2:5" hidden="1" outlineLevel="1" x14ac:dyDescent="0.2">
      <c r="B122" s="1">
        <v>90</v>
      </c>
      <c r="C122" s="82">
        <v>8.3260818852911131E-2</v>
      </c>
      <c r="D122" s="82">
        <v>7.384943801085736E-2</v>
      </c>
      <c r="E122" s="34">
        <v>3443738.0307969111</v>
      </c>
    </row>
    <row r="123" spans="2:5" hidden="1" outlineLevel="1" x14ac:dyDescent="0.2">
      <c r="B123" s="1">
        <v>91</v>
      </c>
      <c r="C123" s="82">
        <v>7.1348110768083978E-2</v>
      </c>
      <c r="D123" s="82">
        <v>-2.723972052029712E-2</v>
      </c>
      <c r="E123" s="34">
        <v>42961.744578322672</v>
      </c>
    </row>
    <row r="124" spans="2:5" hidden="1" outlineLevel="1" x14ac:dyDescent="0.2">
      <c r="B124" s="1">
        <v>92</v>
      </c>
      <c r="C124" s="82">
        <v>6.41276760390838E-2</v>
      </c>
      <c r="D124" s="82">
        <v>0.1150077362282933</v>
      </c>
      <c r="E124" s="34">
        <v>4517132.8901122073</v>
      </c>
    </row>
    <row r="125" spans="2:5" hidden="1" outlineLevel="1" x14ac:dyDescent="0.2">
      <c r="B125" s="1">
        <v>93</v>
      </c>
      <c r="C125" s="82">
        <v>5.8013975905662721E-2</v>
      </c>
      <c r="D125" s="82">
        <v>-6.9304848324102483E-2</v>
      </c>
      <c r="E125" s="34">
        <v>-1254543.4686847944</v>
      </c>
    </row>
    <row r="126" spans="2:5" hidden="1" outlineLevel="1" x14ac:dyDescent="0.2">
      <c r="B126" s="1">
        <v>94</v>
      </c>
      <c r="C126" s="82">
        <v>2.6488173658692195E-2</v>
      </c>
      <c r="D126" s="82">
        <v>0.1139424822382013</v>
      </c>
      <c r="E126" s="34">
        <v>3932543.0830835025</v>
      </c>
    </row>
    <row r="127" spans="2:5" hidden="1" outlineLevel="1" x14ac:dyDescent="0.2">
      <c r="B127" s="1">
        <v>95</v>
      </c>
      <c r="C127" s="82">
        <v>7.1565471519523791E-2</v>
      </c>
      <c r="D127" s="82">
        <v>-1.3228880618002245E-2</v>
      </c>
      <c r="E127" s="34">
        <v>495334.32435178867</v>
      </c>
    </row>
    <row r="128" spans="2:5" hidden="1" outlineLevel="1" x14ac:dyDescent="0.2">
      <c r="B128" s="1">
        <v>96</v>
      </c>
      <c r="C128" s="82">
        <v>9.8678349250763464E-2</v>
      </c>
      <c r="D128" s="82">
        <v>7.7148071121921735E-2</v>
      </c>
      <c r="E128" s="34">
        <v>3749908.0378654217</v>
      </c>
    </row>
    <row r="129" spans="2:5" hidden="1" outlineLevel="1" x14ac:dyDescent="0.2">
      <c r="B129" s="1">
        <v>97</v>
      </c>
      <c r="C129" s="82">
        <v>9.6837623790768865E-2</v>
      </c>
      <c r="D129" s="82">
        <v>7.009130973745395E-2</v>
      </c>
      <c r="E129" s="34">
        <v>3477345.2436185689</v>
      </c>
    </row>
    <row r="130" spans="2:5" hidden="1" outlineLevel="1" x14ac:dyDescent="0.2">
      <c r="B130" s="1">
        <v>98</v>
      </c>
      <c r="C130" s="82">
        <v>7.5510889201436567E-3</v>
      </c>
      <c r="D130" s="82">
        <v>7.7867160830805263E-2</v>
      </c>
      <c r="E130" s="34">
        <v>2749028.8069580928</v>
      </c>
    </row>
    <row r="131" spans="2:5" hidden="1" outlineLevel="1" x14ac:dyDescent="0.2">
      <c r="B131" s="1">
        <v>99</v>
      </c>
      <c r="C131" s="82">
        <v>1.6867680612204641E-2</v>
      </c>
      <c r="D131" s="82">
        <v>0.14106341851710616</v>
      </c>
      <c r="E131" s="34">
        <v>4526259.9149514968</v>
      </c>
    </row>
    <row r="132" spans="2:5" hidden="1" outlineLevel="1" x14ac:dyDescent="0.2">
      <c r="B132" s="1">
        <v>100</v>
      </c>
      <c r="C132" s="82">
        <v>1.7470820408029865E-2</v>
      </c>
      <c r="D132" s="82">
        <v>0.11524420236960464</v>
      </c>
      <c r="E132" s="34">
        <v>3845437.2426767815</v>
      </c>
    </row>
    <row r="133" spans="2:5" hidden="1" outlineLevel="1" x14ac:dyDescent="0.2">
      <c r="B133" s="1">
        <v>101</v>
      </c>
      <c r="C133" s="82">
        <v>8.4415400237452365E-2</v>
      </c>
      <c r="D133" s="82">
        <v>0.1304809711604322</v>
      </c>
      <c r="E133" s="34">
        <v>5369357.173985878</v>
      </c>
    </row>
    <row r="134" spans="2:5" hidden="1" outlineLevel="1" x14ac:dyDescent="0.2">
      <c r="B134" s="1">
        <v>102</v>
      </c>
      <c r="C134" s="82">
        <v>3.2555858089704737E-2</v>
      </c>
      <c r="D134" s="82">
        <v>0.13340865472765243</v>
      </c>
      <c r="E134" s="34">
        <v>4565346.7386533152</v>
      </c>
    </row>
    <row r="135" spans="2:5" hidden="1" outlineLevel="1" x14ac:dyDescent="0.2">
      <c r="B135" s="1">
        <v>103</v>
      </c>
      <c r="C135" s="82">
        <v>2.3273292926661304E-2</v>
      </c>
      <c r="D135" s="82">
        <v>0.12264006730864378</v>
      </c>
      <c r="E135" s="34">
        <v>4125973.6675427617</v>
      </c>
    </row>
    <row r="136" spans="2:5" hidden="1" outlineLevel="1" x14ac:dyDescent="0.2">
      <c r="B136" s="1">
        <v>104</v>
      </c>
      <c r="C136" s="82">
        <v>9.248854358690195E-2</v>
      </c>
      <c r="D136" s="82">
        <v>2.1686150582333474E-3</v>
      </c>
      <c r="E136" s="34">
        <v>1067211.2209442249</v>
      </c>
    </row>
    <row r="137" spans="2:5" hidden="1" outlineLevel="1" x14ac:dyDescent="0.2">
      <c r="B137" s="1">
        <v>105</v>
      </c>
      <c r="C137" s="82">
        <v>4.4554363660065602E-3</v>
      </c>
      <c r="D137" s="82">
        <v>0.19184432117569511</v>
      </c>
      <c r="E137" s="34">
        <v>5631448.8055053158</v>
      </c>
    </row>
    <row r="138" spans="2:5" hidden="1" outlineLevel="1" x14ac:dyDescent="0.2">
      <c r="B138" s="1">
        <v>106</v>
      </c>
      <c r="C138" s="82">
        <v>8.0958231942519082E-2</v>
      </c>
      <c r="D138" s="82">
        <v>0.10220840012895098</v>
      </c>
      <c r="E138" s="34">
        <v>4362253.7672421597</v>
      </c>
    </row>
    <row r="139" spans="2:5" hidden="1" outlineLevel="1" x14ac:dyDescent="0.2">
      <c r="B139" s="1">
        <v>107</v>
      </c>
      <c r="C139" s="82">
        <v>8.9923309520020964E-2</v>
      </c>
      <c r="D139" s="82">
        <v>9.6758232626754453E-2</v>
      </c>
      <c r="E139" s="34">
        <v>4312566.2157630036</v>
      </c>
    </row>
    <row r="140" spans="2:5" hidden="1" outlineLevel="1" x14ac:dyDescent="0.2">
      <c r="B140" s="1">
        <v>108</v>
      </c>
      <c r="C140" s="82">
        <v>6.3891613965441865E-2</v>
      </c>
      <c r="D140" s="82">
        <v>4.0419800788674853E-2</v>
      </c>
      <c r="E140" s="34">
        <v>2168746.488460137</v>
      </c>
    </row>
    <row r="141" spans="2:5" hidden="1" outlineLevel="1" x14ac:dyDescent="0.2">
      <c r="B141" s="1">
        <v>109</v>
      </c>
      <c r="C141" s="82">
        <v>8.4768578942130773E-2</v>
      </c>
      <c r="D141" s="82">
        <v>1.1452282790495413E-2</v>
      </c>
      <c r="E141" s="34">
        <v>1352794.3033081328</v>
      </c>
    </row>
    <row r="142" spans="2:5" hidden="1" outlineLevel="1" x14ac:dyDescent="0.2">
      <c r="B142" s="1">
        <v>110</v>
      </c>
      <c r="C142" s="82">
        <v>2.263901281505969E-2</v>
      </c>
      <c r="D142" s="82">
        <v>0.11373427210968648</v>
      </c>
      <c r="E142" s="34">
        <v>3874378.2960261805</v>
      </c>
    </row>
    <row r="143" spans="2:5" hidden="1" outlineLevel="1" x14ac:dyDescent="0.2">
      <c r="B143" s="1">
        <v>111</v>
      </c>
      <c r="C143" s="82">
        <v>3.0321245549515142E-2</v>
      </c>
      <c r="D143" s="82">
        <v>0.21313630767036779</v>
      </c>
      <c r="E143" s="34">
        <v>6759532.5912451409</v>
      </c>
    </row>
    <row r="144" spans="2:5" hidden="1" outlineLevel="1" x14ac:dyDescent="0.2">
      <c r="B144" s="1">
        <v>112</v>
      </c>
      <c r="C144" s="82">
        <v>4.8331336045471046E-2</v>
      </c>
      <c r="D144" s="82">
        <v>0.16479597931735607</v>
      </c>
      <c r="E144" s="34">
        <v>5758084.7267546346</v>
      </c>
    </row>
    <row r="145" spans="2:5" hidden="1" outlineLevel="1" x14ac:dyDescent="0.2">
      <c r="B145" s="1">
        <v>113</v>
      </c>
      <c r="C145" s="82">
        <v>7.5526233437630654E-3</v>
      </c>
      <c r="D145" s="82">
        <v>4.6373764972480747E-4</v>
      </c>
      <c r="E145" s="34">
        <v>749905.99881701067</v>
      </c>
    </row>
    <row r="146" spans="2:5" hidden="1" outlineLevel="1" x14ac:dyDescent="0.2">
      <c r="B146" s="1">
        <v>114</v>
      </c>
      <c r="C146" s="82">
        <v>8.2260777283269582E-2</v>
      </c>
      <c r="D146" s="82">
        <v>0.18858043363137628</v>
      </c>
      <c r="E146" s="34">
        <v>7276082.2874865327</v>
      </c>
    </row>
    <row r="147" spans="2:5" hidden="1" outlineLevel="1" x14ac:dyDescent="0.2">
      <c r="B147" s="1">
        <v>115</v>
      </c>
      <c r="C147" s="82">
        <v>4.6358277650858308E-2</v>
      </c>
      <c r="D147" s="82">
        <v>5.6811089460890314E-2</v>
      </c>
      <c r="E147" s="34">
        <v>2525101.0180314151</v>
      </c>
    </row>
    <row r="148" spans="2:5" hidden="1" outlineLevel="1" x14ac:dyDescent="0.2">
      <c r="B148" s="1">
        <v>116</v>
      </c>
      <c r="C148" s="82">
        <v>6.4330277245456154E-3</v>
      </c>
      <c r="D148" s="82">
        <v>-2.1407277340306355E-2</v>
      </c>
      <c r="E148" s="34">
        <v>184309.03513933008</v>
      </c>
    </row>
    <row r="149" spans="2:5" hidden="1" outlineLevel="1" x14ac:dyDescent="0.2">
      <c r="B149" s="1">
        <v>117</v>
      </c>
      <c r="C149" s="82">
        <v>8.580310698137554E-2</v>
      </c>
      <c r="D149" s="82">
        <v>-5.2883035178135987E-2</v>
      </c>
      <c r="E149" s="34">
        <v>-824683.45931202348</v>
      </c>
    </row>
    <row r="150" spans="2:5" hidden="1" outlineLevel="1" x14ac:dyDescent="0.2">
      <c r="B150" s="1">
        <v>118</v>
      </c>
      <c r="C150" s="82">
        <v>5.8486307158102359E-2</v>
      </c>
      <c r="D150" s="82">
        <v>3.2450411050313745E-2</v>
      </c>
      <c r="E150" s="34">
        <v>1882495.4598720977</v>
      </c>
    </row>
    <row r="151" spans="2:5" hidden="1" outlineLevel="1" x14ac:dyDescent="0.2">
      <c r="B151" s="1">
        <v>119</v>
      </c>
      <c r="C151" s="82">
        <v>6.8338377292566629E-2</v>
      </c>
      <c r="D151" s="82">
        <v>-2.8311171618253722E-2</v>
      </c>
      <c r="E151" s="34">
        <v>8308.6806750356918</v>
      </c>
    </row>
    <row r="152" spans="2:5" hidden="1" outlineLevel="1" x14ac:dyDescent="0.2">
      <c r="B152" s="1">
        <v>120</v>
      </c>
      <c r="C152" s="82">
        <v>7.4197365838563331E-2</v>
      </c>
      <c r="D152" s="82">
        <v>2.9724349971420788E-2</v>
      </c>
      <c r="E152" s="34">
        <v>1899370.3553090859</v>
      </c>
    </row>
    <row r="153" spans="2:5" hidden="1" outlineLevel="1" x14ac:dyDescent="0.2">
      <c r="B153" s="1">
        <v>121</v>
      </c>
      <c r="C153" s="82">
        <v>5.8189817645981134E-2</v>
      </c>
      <c r="D153" s="82">
        <v>6.5251471656838422E-2</v>
      </c>
      <c r="E153" s="34">
        <v>2891408.3818403962</v>
      </c>
    </row>
    <row r="154" spans="2:5" hidden="1" outlineLevel="1" x14ac:dyDescent="0.2">
      <c r="B154" s="1">
        <v>122</v>
      </c>
      <c r="C154" s="82">
        <v>1.447942910981408E-2</v>
      </c>
      <c r="D154" s="82">
        <v>0.12465875419707295</v>
      </c>
      <c r="E154" s="34">
        <v>4054564.3963473137</v>
      </c>
    </row>
    <row r="155" spans="2:5" hidden="1" outlineLevel="1" x14ac:dyDescent="0.2">
      <c r="B155" s="1">
        <v>123</v>
      </c>
      <c r="C155" s="82">
        <v>7.9705028379830054E-2</v>
      </c>
      <c r="D155" s="82">
        <v>8.0211345780610774E-2</v>
      </c>
      <c r="E155" s="34">
        <v>3612772.0927782995</v>
      </c>
    </row>
    <row r="156" spans="2:5" hidden="1" outlineLevel="1" x14ac:dyDescent="0.2">
      <c r="B156" s="1">
        <v>124</v>
      </c>
      <c r="C156" s="82">
        <v>2.3936493251327531E-2</v>
      </c>
      <c r="D156" s="82">
        <v>0.14929559428386982</v>
      </c>
      <c r="E156" s="34">
        <v>4864551.3142723897</v>
      </c>
    </row>
    <row r="157" spans="2:5" hidden="1" outlineLevel="1" x14ac:dyDescent="0.2">
      <c r="B157" s="1">
        <v>125</v>
      </c>
      <c r="C157" s="82">
        <v>8.0008400525972412E-2</v>
      </c>
      <c r="D157" s="82">
        <v>-3.7601638651510477E-2</v>
      </c>
      <c r="E157" s="34">
        <v>-300217.33842861495</v>
      </c>
    </row>
    <row r="158" spans="2:5" hidden="1" outlineLevel="1" x14ac:dyDescent="0.2">
      <c r="B158" s="1">
        <v>126</v>
      </c>
      <c r="C158" s="82">
        <v>7.7267128379265642E-3</v>
      </c>
      <c r="D158" s="82">
        <v>0.168504785471768</v>
      </c>
      <c r="E158" s="34">
        <v>5093087.5420128759</v>
      </c>
    </row>
    <row r="159" spans="2:5" hidden="1" outlineLevel="1" x14ac:dyDescent="0.2">
      <c r="B159" s="1">
        <v>127</v>
      </c>
      <c r="C159" s="82">
        <v>7.8452507654921871E-2</v>
      </c>
      <c r="D159" s="82">
        <v>0.20837132398315417</v>
      </c>
      <c r="E159" s="34">
        <v>7834926.5897494759</v>
      </c>
    </row>
    <row r="160" spans="2:5" hidden="1" outlineLevel="1" x14ac:dyDescent="0.2">
      <c r="B160" s="1">
        <v>128</v>
      </c>
      <c r="C160" s="82">
        <v>1.5931171141732137E-2</v>
      </c>
      <c r="D160" s="82">
        <v>0.14332130738692467</v>
      </c>
      <c r="E160" s="34">
        <v>4571521.3169297054</v>
      </c>
    </row>
    <row r="161" spans="2:5" hidden="1" outlineLevel="1" x14ac:dyDescent="0.2">
      <c r="B161" s="1">
        <v>129</v>
      </c>
      <c r="C161" s="82">
        <v>6.0544024046466249E-2</v>
      </c>
      <c r="D161" s="82">
        <v>-8.7216064145597127E-3</v>
      </c>
      <c r="E161" s="34">
        <v>616757.65602006041</v>
      </c>
    </row>
    <row r="162" spans="2:5" hidden="1" outlineLevel="1" x14ac:dyDescent="0.2">
      <c r="B162" s="1">
        <v>130</v>
      </c>
      <c r="C162" s="82">
        <v>8.6248572282565231E-2</v>
      </c>
      <c r="D162" s="82">
        <v>-2.9038861371971189E-2</v>
      </c>
      <c r="E162" s="34">
        <v>-15880.499345488499</v>
      </c>
    </row>
    <row r="163" spans="2:5" hidden="1" outlineLevel="1" x14ac:dyDescent="0.2">
      <c r="B163" s="1">
        <v>131</v>
      </c>
      <c r="C163" s="82">
        <v>6.0216204009687635E-2</v>
      </c>
      <c r="D163" s="82">
        <v>8.470887325347104E-2</v>
      </c>
      <c r="E163" s="34">
        <v>3515742.1908713644</v>
      </c>
    </row>
    <row r="164" spans="2:5" hidden="1" outlineLevel="1" x14ac:dyDescent="0.2">
      <c r="B164" s="1">
        <v>132</v>
      </c>
      <c r="C164" s="82">
        <v>5.8236813278338864E-2</v>
      </c>
      <c r="D164" s="82">
        <v>9.4074127577244496E-2</v>
      </c>
      <c r="E164" s="34">
        <v>3780275.2274541031</v>
      </c>
    </row>
    <row r="165" spans="2:5" hidden="1" outlineLevel="1" x14ac:dyDescent="0.2">
      <c r="B165" s="1">
        <v>133</v>
      </c>
      <c r="C165" s="82">
        <v>4.5936569757184645E-2</v>
      </c>
      <c r="D165" s="82">
        <v>6.2950647617380937E-2</v>
      </c>
      <c r="E165" s="34">
        <v>2702698.4813841502</v>
      </c>
    </row>
    <row r="166" spans="2:5" hidden="1" outlineLevel="1" x14ac:dyDescent="0.2">
      <c r="B166" s="1">
        <v>134</v>
      </c>
      <c r="C166" s="82">
        <v>1.5328327584891655E-2</v>
      </c>
      <c r="D166" s="82">
        <v>0.18072115849417353</v>
      </c>
      <c r="E166" s="34">
        <v>5554464.0554735363</v>
      </c>
    </row>
    <row r="167" spans="2:5" hidden="1" outlineLevel="1" x14ac:dyDescent="0.2">
      <c r="B167" s="1">
        <v>135</v>
      </c>
      <c r="C167" s="82">
        <v>6.9363682058758605E-2</v>
      </c>
      <c r="D167" s="82">
        <v>0.11542757490180125</v>
      </c>
      <c r="E167" s="34">
        <v>4613569.3297847686</v>
      </c>
    </row>
    <row r="168" spans="2:5" hidden="1" outlineLevel="1" x14ac:dyDescent="0.2">
      <c r="B168" s="1">
        <v>136</v>
      </c>
      <c r="C168" s="82">
        <v>3.5404021731971484E-2</v>
      </c>
      <c r="D168" s="82">
        <v>0.14620174655173396</v>
      </c>
      <c r="E168" s="34">
        <v>4975097.0970070669</v>
      </c>
    </row>
    <row r="169" spans="2:5" hidden="1" outlineLevel="1" x14ac:dyDescent="0.2">
      <c r="B169" s="1">
        <v>137</v>
      </c>
      <c r="C169" s="82">
        <v>9.4995005743115687E-2</v>
      </c>
      <c r="D169" s="82">
        <v>7.4867197494824775E-2</v>
      </c>
      <c r="E169" s="34">
        <v>3622456.3675202928</v>
      </c>
    </row>
    <row r="170" spans="2:5" hidden="1" outlineLevel="1" x14ac:dyDescent="0.2">
      <c r="B170" s="1">
        <v>138</v>
      </c>
      <c r="C170" s="82">
        <v>3.6919190553230376E-2</v>
      </c>
      <c r="D170" s="82">
        <v>7.1679581651889965E-2</v>
      </c>
      <c r="E170" s="34">
        <v>2868866.5535340188</v>
      </c>
    </row>
    <row r="171" spans="2:5" hidden="1" outlineLevel="1" x14ac:dyDescent="0.2">
      <c r="B171" s="1">
        <v>139</v>
      </c>
      <c r="C171" s="82">
        <v>4.7193100807082257E-2</v>
      </c>
      <c r="D171" s="82">
        <v>0.14235225031477436</v>
      </c>
      <c r="E171" s="34">
        <v>5069616.1671435386</v>
      </c>
    </row>
    <row r="172" spans="2:5" hidden="1" outlineLevel="1" x14ac:dyDescent="0.2">
      <c r="B172" s="1">
        <v>140</v>
      </c>
      <c r="C172" s="82">
        <v>4.937417109913636E-2</v>
      </c>
      <c r="D172" s="82">
        <v>6.106004356971214E-2</v>
      </c>
      <c r="E172" s="34">
        <v>2678753.4294153033</v>
      </c>
    </row>
    <row r="173" spans="2:5" hidden="1" outlineLevel="1" x14ac:dyDescent="0.2">
      <c r="B173" s="1">
        <v>141</v>
      </c>
      <c r="C173" s="82">
        <v>8.5655228441879394E-2</v>
      </c>
      <c r="D173" s="82">
        <v>6.2377664005013544E-2</v>
      </c>
      <c r="E173" s="34">
        <v>3083536.725974388</v>
      </c>
    </row>
    <row r="174" spans="2:5" hidden="1" outlineLevel="1" x14ac:dyDescent="0.2">
      <c r="B174" s="1">
        <v>142</v>
      </c>
      <c r="C174" s="82">
        <v>5.9676826232170415E-3</v>
      </c>
      <c r="D174" s="82">
        <v>5.9271996285468892E-2</v>
      </c>
      <c r="E174" s="34">
        <v>2256234.5215663272</v>
      </c>
    </row>
    <row r="175" spans="2:5" hidden="1" outlineLevel="1" x14ac:dyDescent="0.2">
      <c r="B175" s="1">
        <v>143</v>
      </c>
      <c r="C175" s="82">
        <v>9.5901259791977334E-2</v>
      </c>
      <c r="D175" s="82">
        <v>8.8720661760973332E-2</v>
      </c>
      <c r="E175" s="34">
        <v>4120535.4600361572</v>
      </c>
    </row>
    <row r="176" spans="2:5" hidden="1" outlineLevel="1" x14ac:dyDescent="0.2">
      <c r="B176" s="1">
        <v>144</v>
      </c>
      <c r="C176" s="82">
        <v>2.7139735614459638E-2</v>
      </c>
      <c r="D176" s="82">
        <v>0.18985468257057334</v>
      </c>
      <c r="E176" s="34">
        <v>6040995.7551152259</v>
      </c>
    </row>
    <row r="177" spans="2:5" hidden="1" outlineLevel="1" x14ac:dyDescent="0.2">
      <c r="B177" s="1">
        <v>145</v>
      </c>
      <c r="C177" s="82">
        <v>4.4667308873253778E-2</v>
      </c>
      <c r="D177" s="82">
        <v>9.2249677659244314E-2</v>
      </c>
      <c r="E177" s="34">
        <v>3552171.5129825464</v>
      </c>
    </row>
    <row r="178" spans="2:5" hidden="1" outlineLevel="1" x14ac:dyDescent="0.2">
      <c r="B178" s="1">
        <v>146</v>
      </c>
      <c r="C178" s="82">
        <v>1.3478931792594608E-2</v>
      </c>
      <c r="D178" s="82">
        <v>0.21591939459394399</v>
      </c>
      <c r="E178" s="34">
        <v>6446793.835429702</v>
      </c>
    </row>
    <row r="179" spans="2:5" hidden="1" outlineLevel="1" x14ac:dyDescent="0.2">
      <c r="B179" s="1">
        <v>147</v>
      </c>
      <c r="C179" s="82">
        <v>6.9079323192962729E-3</v>
      </c>
      <c r="D179" s="82">
        <v>3.7512788615923366E-2</v>
      </c>
      <c r="E179" s="34">
        <v>1702946.5568249836</v>
      </c>
    </row>
    <row r="180" spans="2:5" hidden="1" outlineLevel="1" x14ac:dyDescent="0.2">
      <c r="B180" s="1">
        <v>148</v>
      </c>
      <c r="C180" s="82">
        <v>6.6556767855720164E-2</v>
      </c>
      <c r="D180" s="82">
        <v>0.13351584578509668</v>
      </c>
      <c r="E180" s="34">
        <v>5142670.3714684276</v>
      </c>
    </row>
    <row r="181" spans="2:5" hidden="1" outlineLevel="1" x14ac:dyDescent="0.2">
      <c r="B181" s="1">
        <v>149</v>
      </c>
      <c r="C181" s="82">
        <v>8.2907519898709425E-2</v>
      </c>
      <c r="D181" s="82">
        <v>0.11326031790675478</v>
      </c>
      <c r="E181" s="34">
        <v>4763021.1633054502</v>
      </c>
    </row>
    <row r="182" spans="2:5" hidden="1" outlineLevel="1" x14ac:dyDescent="0.2">
      <c r="B182" s="1">
        <v>150</v>
      </c>
      <c r="C182" s="82">
        <v>4.2652058350398092E-2</v>
      </c>
      <c r="D182" s="82">
        <v>3.6998455344412186E-2</v>
      </c>
      <c r="E182" s="34">
        <v>1914280.6408118356</v>
      </c>
    </row>
    <row r="183" spans="2:5" hidden="1" outlineLevel="1" x14ac:dyDescent="0.2">
      <c r="B183" s="1">
        <v>151</v>
      </c>
      <c r="C183" s="82">
        <v>7.7024897384778634E-2</v>
      </c>
      <c r="D183" s="82">
        <v>0.13365809525137029</v>
      </c>
      <c r="E183" s="34">
        <v>5337871.6094713379</v>
      </c>
    </row>
    <row r="184" spans="2:5" hidden="1" outlineLevel="1" x14ac:dyDescent="0.2">
      <c r="B184" s="1">
        <v>152</v>
      </c>
      <c r="C184" s="82">
        <v>9.6859612158049113E-2</v>
      </c>
      <c r="D184" s="82">
        <v>-1.3319667761985482E-2</v>
      </c>
      <c r="E184" s="34">
        <v>537585.73302433197</v>
      </c>
    </row>
    <row r="185" spans="2:5" hidden="1" outlineLevel="1" x14ac:dyDescent="0.2">
      <c r="B185" s="1">
        <v>153</v>
      </c>
      <c r="C185" s="82">
        <v>1.5293484002657643E-2</v>
      </c>
      <c r="D185" s="82">
        <v>2.4872723875987601E-2</v>
      </c>
      <c r="E185" s="34">
        <v>1418193.9427368606</v>
      </c>
    </row>
    <row r="186" spans="2:5" hidden="1" outlineLevel="1" x14ac:dyDescent="0.2">
      <c r="B186" s="1">
        <v>154</v>
      </c>
      <c r="C186" s="82">
        <v>7.2895951229587405E-2</v>
      </c>
      <c r="D186" s="82">
        <v>0.16165820119417124</v>
      </c>
      <c r="E186" s="34">
        <v>6170025.5711441319</v>
      </c>
    </row>
    <row r="187" spans="2:5" hidden="1" outlineLevel="1" x14ac:dyDescent="0.2">
      <c r="B187" s="1">
        <v>155</v>
      </c>
      <c r="C187" s="82">
        <v>5.1116017403292073E-2</v>
      </c>
      <c r="D187" s="82">
        <v>6.6464586059371694E-2</v>
      </c>
      <c r="E187" s="34">
        <v>2857556.653617173</v>
      </c>
    </row>
    <row r="188" spans="2:5" hidden="1" outlineLevel="1" x14ac:dyDescent="0.2">
      <c r="B188" s="1">
        <v>156</v>
      </c>
      <c r="C188" s="82">
        <v>8.6563172505941754E-2</v>
      </c>
      <c r="D188" s="82">
        <v>-7.7893210411519864E-3</v>
      </c>
      <c r="E188" s="34">
        <v>706819.72868683818</v>
      </c>
    </row>
    <row r="189" spans="2:5" hidden="1" outlineLevel="1" x14ac:dyDescent="0.2">
      <c r="B189" s="1">
        <v>157</v>
      </c>
      <c r="C189" s="82">
        <v>8.6278687158663783E-2</v>
      </c>
      <c r="D189" s="82">
        <v>5.5866019799576394E-2</v>
      </c>
      <c r="E189" s="34">
        <v>2868966.3522597575</v>
      </c>
    </row>
    <row r="190" spans="2:5" hidden="1" outlineLevel="1" x14ac:dyDescent="0.2">
      <c r="B190" s="1">
        <v>158</v>
      </c>
      <c r="C190" s="82">
        <v>4.514162966454395E-2</v>
      </c>
      <c r="D190" s="82">
        <v>4.2512475131438396E-2</v>
      </c>
      <c r="E190" s="34">
        <v>2093341.8130307761</v>
      </c>
    </row>
    <row r="191" spans="2:5" hidden="1" outlineLevel="1" x14ac:dyDescent="0.2">
      <c r="B191" s="1">
        <v>159</v>
      </c>
      <c r="C191" s="82">
        <v>5.0304502457153601E-2</v>
      </c>
      <c r="D191" s="82">
        <v>0.25918795408149037</v>
      </c>
      <c r="E191" s="34">
        <v>8627973.9038650207</v>
      </c>
    </row>
    <row r="192" spans="2:5" hidden="1" outlineLevel="1" x14ac:dyDescent="0.2">
      <c r="B192" s="1">
        <v>160</v>
      </c>
      <c r="C192" s="82">
        <v>7.0657120986768268E-2</v>
      </c>
      <c r="D192" s="82">
        <v>0.13202260218103093</v>
      </c>
      <c r="E192" s="34">
        <v>5168438.6001640419</v>
      </c>
    </row>
    <row r="193" spans="2:5" hidden="1" outlineLevel="1" x14ac:dyDescent="0.2">
      <c r="B193" s="1">
        <v>161</v>
      </c>
      <c r="C193" s="82">
        <v>4.7231259450110724E-2</v>
      </c>
      <c r="D193" s="82">
        <v>8.234103280925642E-2</v>
      </c>
      <c r="E193" s="34">
        <v>3290113.8042166587</v>
      </c>
    </row>
    <row r="194" spans="2:5" hidden="1" outlineLevel="1" x14ac:dyDescent="0.2">
      <c r="B194" s="1">
        <v>162</v>
      </c>
      <c r="C194" s="82">
        <v>1.3207349902679256E-2</v>
      </c>
      <c r="D194" s="82">
        <v>8.9206077772549436E-2</v>
      </c>
      <c r="E194" s="34">
        <v>3102639.4585026237</v>
      </c>
    </row>
    <row r="195" spans="2:5" hidden="1" outlineLevel="1" x14ac:dyDescent="0.2">
      <c r="B195" s="1">
        <v>163</v>
      </c>
      <c r="C195" s="82">
        <v>3.9482079338587765E-2</v>
      </c>
      <c r="D195" s="82">
        <v>9.5600694057826605E-2</v>
      </c>
      <c r="E195" s="34">
        <v>3585308.5709558409</v>
      </c>
    </row>
    <row r="196" spans="2:5" hidden="1" outlineLevel="1" x14ac:dyDescent="0.2">
      <c r="B196" s="1">
        <v>164</v>
      </c>
      <c r="C196" s="82">
        <v>6.2514990959020869E-2</v>
      </c>
      <c r="D196" s="82">
        <v>3.2207811759682077E-2</v>
      </c>
      <c r="E196" s="34">
        <v>1901475.8146388612</v>
      </c>
    </row>
    <row r="197" spans="2:5" hidden="1" outlineLevel="1" x14ac:dyDescent="0.2">
      <c r="B197" s="1">
        <v>165</v>
      </c>
      <c r="C197" s="82">
        <v>9.5756102126225498E-2</v>
      </c>
      <c r="D197" s="82">
        <v>1.6665020516609175E-2</v>
      </c>
      <c r="E197" s="34">
        <v>1588381.7439255132</v>
      </c>
    </row>
    <row r="198" spans="2:5" hidden="1" outlineLevel="1" x14ac:dyDescent="0.2">
      <c r="B198" s="1">
        <v>166</v>
      </c>
      <c r="C198" s="82">
        <v>3.1446892188246714E-2</v>
      </c>
      <c r="D198" s="82">
        <v>0.10029106434597107</v>
      </c>
      <c r="E198" s="34">
        <v>3617915.2860193928</v>
      </c>
    </row>
    <row r="199" spans="2:5" hidden="1" outlineLevel="1" x14ac:dyDescent="0.2">
      <c r="B199" s="1">
        <v>167</v>
      </c>
      <c r="C199" s="82">
        <v>1.7758370943402279E-2</v>
      </c>
      <c r="D199" s="82">
        <v>0.15022994785588553</v>
      </c>
      <c r="E199" s="34">
        <v>4785714.7807262996</v>
      </c>
    </row>
    <row r="200" spans="2:5" hidden="1" outlineLevel="1" x14ac:dyDescent="0.2">
      <c r="B200" s="1">
        <v>168</v>
      </c>
      <c r="C200" s="82">
        <v>2.3040665767193935E-2</v>
      </c>
      <c r="D200" s="82">
        <v>9.0466976838470409E-3</v>
      </c>
      <c r="E200" s="34">
        <v>1025618.9071743705</v>
      </c>
    </row>
    <row r="201" spans="2:5" hidden="1" outlineLevel="1" x14ac:dyDescent="0.2">
      <c r="B201" s="1">
        <v>169</v>
      </c>
      <c r="C201" s="82">
        <v>8.7066382325675581E-2</v>
      </c>
      <c r="D201" s="82">
        <v>0.14418121961037639</v>
      </c>
      <c r="E201" s="34">
        <v>5885753.9130879436</v>
      </c>
    </row>
    <row r="202" spans="2:5" hidden="1" outlineLevel="1" x14ac:dyDescent="0.2">
      <c r="B202" s="1">
        <v>170</v>
      </c>
      <c r="C202" s="82">
        <v>9.9964319509418351E-2</v>
      </c>
      <c r="D202" s="82">
        <v>8.1596090603430524E-2</v>
      </c>
      <c r="E202" s="34">
        <v>3925134.8215585067</v>
      </c>
    </row>
    <row r="203" spans="2:5" hidden="1" outlineLevel="1" x14ac:dyDescent="0.2">
      <c r="B203" s="1">
        <v>171</v>
      </c>
      <c r="C203" s="82">
        <v>4.7237608438514657E-3</v>
      </c>
      <c r="D203" s="82">
        <v>0.14037324397959522</v>
      </c>
      <c r="E203" s="34">
        <v>4320457.0530604757</v>
      </c>
    </row>
    <row r="204" spans="2:5" hidden="1" outlineLevel="1" x14ac:dyDescent="0.2">
      <c r="B204" s="1">
        <v>172</v>
      </c>
      <c r="C204" s="82">
        <v>8.613591639111022E-2</v>
      </c>
      <c r="D204" s="82">
        <v>4.1375912319730479E-2</v>
      </c>
      <c r="E204" s="34">
        <v>2375452.7807421139</v>
      </c>
    </row>
    <row r="205" spans="2:5" hidden="1" outlineLevel="1" x14ac:dyDescent="0.2">
      <c r="B205" s="1">
        <v>173</v>
      </c>
      <c r="C205" s="82">
        <v>6.249971552685521E-2</v>
      </c>
      <c r="D205" s="82">
        <v>0.15853729361167193</v>
      </c>
      <c r="E205" s="34">
        <v>5853376.9933968903</v>
      </c>
    </row>
    <row r="206" spans="2:5" hidden="1" outlineLevel="1" x14ac:dyDescent="0.2">
      <c r="B206" s="1">
        <v>174</v>
      </c>
      <c r="C206" s="82">
        <v>1.3553539894218813E-3</v>
      </c>
      <c r="D206" s="82">
        <v>7.3844631920419582E-2</v>
      </c>
      <c r="E206" s="34">
        <v>2588419.9078007662</v>
      </c>
    </row>
    <row r="207" spans="2:5" hidden="1" outlineLevel="1" x14ac:dyDescent="0.2">
      <c r="B207" s="1">
        <v>175</v>
      </c>
      <c r="C207" s="82">
        <v>7.9704081746254762E-2</v>
      </c>
      <c r="D207" s="82">
        <v>2.3460606830942143E-2</v>
      </c>
      <c r="E207" s="34">
        <v>1728024.2084235058</v>
      </c>
    </row>
    <row r="208" spans="2:5" hidden="1" outlineLevel="1" x14ac:dyDescent="0.2">
      <c r="B208" s="1">
        <v>176</v>
      </c>
      <c r="C208" s="82">
        <v>6.3503018513176232E-2</v>
      </c>
      <c r="D208" s="82">
        <v>5.3357336725715424E-2</v>
      </c>
      <c r="E208" s="34">
        <v>2571960.9873370412</v>
      </c>
    </row>
    <row r="209" spans="2:5" hidden="1" outlineLevel="1" x14ac:dyDescent="0.2">
      <c r="B209" s="1">
        <v>177</v>
      </c>
      <c r="C209" s="82">
        <v>9.294064620789752E-2</v>
      </c>
      <c r="D209" s="82">
        <v>0.16263005027074046</v>
      </c>
      <c r="E209" s="34">
        <v>6648413.8762072688</v>
      </c>
    </row>
    <row r="210" spans="2:5" hidden="1" outlineLevel="1" x14ac:dyDescent="0.2">
      <c r="B210" s="1">
        <v>178</v>
      </c>
      <c r="C210" s="82">
        <v>7.0859387417595038E-2</v>
      </c>
      <c r="D210" s="82">
        <v>4.5506085650320154E-2</v>
      </c>
      <c r="E210" s="34">
        <v>2385731.9913765192</v>
      </c>
    </row>
    <row r="211" spans="2:5" hidden="1" outlineLevel="1" x14ac:dyDescent="0.2">
      <c r="B211" s="1">
        <v>179</v>
      </c>
      <c r="C211" s="82">
        <v>5.541090707566753E-2</v>
      </c>
      <c r="D211" s="82">
        <v>0.11552412388363967</v>
      </c>
      <c r="E211" s="34">
        <v>4397957.0747698378</v>
      </c>
    </row>
    <row r="212" spans="2:5" hidden="1" outlineLevel="1" x14ac:dyDescent="0.2">
      <c r="B212" s="1">
        <v>180</v>
      </c>
      <c r="C212" s="82">
        <v>6.7592824994706799E-2</v>
      </c>
      <c r="D212" s="82">
        <v>3.1243332747007357E-2</v>
      </c>
      <c r="E212" s="34">
        <v>1904638.1937243307</v>
      </c>
    </row>
    <row r="213" spans="2:5" hidden="1" outlineLevel="1" x14ac:dyDescent="0.2">
      <c r="B213" s="1">
        <v>181</v>
      </c>
      <c r="C213" s="82">
        <v>2.9108506135416823E-4</v>
      </c>
      <c r="D213" s="82">
        <v>1.3743454590866011E-2</v>
      </c>
      <c r="E213" s="34">
        <v>1065472.4455374719</v>
      </c>
    </row>
    <row r="214" spans="2:5" hidden="1" outlineLevel="1" x14ac:dyDescent="0.2">
      <c r="B214" s="1">
        <v>182</v>
      </c>
      <c r="C214" s="82">
        <v>7.9471704250580227E-2</v>
      </c>
      <c r="D214" s="82">
        <v>0.2547837343038179</v>
      </c>
      <c r="E214" s="34">
        <v>9402854.2750235945</v>
      </c>
    </row>
    <row r="215" spans="2:5" hidden="1" outlineLevel="1" x14ac:dyDescent="0.2">
      <c r="B215" s="1">
        <v>183</v>
      </c>
      <c r="C215" s="82">
        <v>2.7581721376285784E-2</v>
      </c>
      <c r="D215" s="82">
        <v>1.4930519046907176E-2</v>
      </c>
      <c r="E215" s="34">
        <v>1204987.8745968349</v>
      </c>
    </row>
    <row r="216" spans="2:5" hidden="1" outlineLevel="1" x14ac:dyDescent="0.2">
      <c r="B216" s="1">
        <v>184</v>
      </c>
      <c r="C216" s="82">
        <v>4.3400560933074317E-2</v>
      </c>
      <c r="D216" s="82">
        <v>0.21330948723047499</v>
      </c>
      <c r="E216" s="34">
        <v>7080039.3156128796</v>
      </c>
    </row>
    <row r="217" spans="2:5" hidden="1" outlineLevel="1" x14ac:dyDescent="0.2">
      <c r="B217" s="1">
        <v>185</v>
      </c>
      <c r="C217" s="82">
        <v>1.9577436164412211E-3</v>
      </c>
      <c r="D217" s="82">
        <v>8.3670095285363691E-2</v>
      </c>
      <c r="E217" s="34">
        <v>2842730.6913319621</v>
      </c>
    </row>
    <row r="218" spans="2:5" hidden="1" outlineLevel="1" x14ac:dyDescent="0.2">
      <c r="B218" s="1">
        <v>186</v>
      </c>
      <c r="C218" s="82">
        <v>7.6408707201858397E-2</v>
      </c>
      <c r="D218" s="82">
        <v>-1.2121022513793975E-2</v>
      </c>
      <c r="E218" s="34">
        <v>540113.90158825635</v>
      </c>
    </row>
    <row r="219" spans="2:5" hidden="1" outlineLevel="1" x14ac:dyDescent="0.2">
      <c r="B219" s="1">
        <v>187</v>
      </c>
      <c r="C219" s="82">
        <v>7.201642959415791E-2</v>
      </c>
      <c r="D219" s="82">
        <v>4.9739175130604552E-2</v>
      </c>
      <c r="E219" s="34">
        <v>2532223.8234837842</v>
      </c>
    </row>
    <row r="220" spans="2:5" hidden="1" outlineLevel="1" x14ac:dyDescent="0.2">
      <c r="B220" s="1">
        <v>188</v>
      </c>
      <c r="C220" s="82">
        <v>2.1689266954868558E-2</v>
      </c>
      <c r="D220" s="82">
        <v>8.5528095849080846E-2</v>
      </c>
      <c r="E220" s="34">
        <v>3096157.9580350905</v>
      </c>
    </row>
    <row r="221" spans="2:5" hidden="1" outlineLevel="1" x14ac:dyDescent="0.2">
      <c r="B221" s="1">
        <v>189</v>
      </c>
      <c r="C221" s="82">
        <v>5.9669993182257255E-2</v>
      </c>
      <c r="D221" s="82">
        <v>0.112435068014825</v>
      </c>
      <c r="E221" s="34">
        <v>4367937.7020578505</v>
      </c>
    </row>
    <row r="222" spans="2:5" hidden="1" outlineLevel="1" x14ac:dyDescent="0.2">
      <c r="B222" s="1">
        <v>190</v>
      </c>
      <c r="C222" s="82">
        <v>6.7699665191710848E-2</v>
      </c>
      <c r="D222" s="82">
        <v>6.9327240033112331E-2</v>
      </c>
      <c r="E222" s="34">
        <v>3118474.589735759</v>
      </c>
    </row>
    <row r="223" spans="2:5" hidden="1" outlineLevel="1" x14ac:dyDescent="0.2">
      <c r="B223" s="1">
        <v>191</v>
      </c>
      <c r="C223" s="82">
        <v>1.6958057550601847E-2</v>
      </c>
      <c r="D223" s="82">
        <v>1.5519804888530525E-2</v>
      </c>
      <c r="E223" s="34">
        <v>1176830.2134275872</v>
      </c>
    </row>
    <row r="224" spans="2:5" hidden="1" outlineLevel="1" x14ac:dyDescent="0.2">
      <c r="B224" s="1">
        <v>192</v>
      </c>
      <c r="C224" s="82">
        <v>1.8506989474923019E-2</v>
      </c>
      <c r="D224" s="82">
        <v>0.11510557527129447</v>
      </c>
      <c r="E224" s="34">
        <v>3855663.1135374741</v>
      </c>
    </row>
    <row r="225" spans="2:5" hidden="1" outlineLevel="1" x14ac:dyDescent="0.2">
      <c r="B225" s="1">
        <v>193</v>
      </c>
      <c r="C225" s="82">
        <v>1.3559448047553602E-2</v>
      </c>
      <c r="D225" s="82">
        <v>0.15589960630403599</v>
      </c>
      <c r="E225" s="34">
        <v>4865546.4757573633</v>
      </c>
    </row>
    <row r="226" spans="2:5" hidden="1" outlineLevel="1" x14ac:dyDescent="0.2">
      <c r="B226" s="1">
        <v>194</v>
      </c>
      <c r="C226" s="82">
        <v>2.9543680314827892E-2</v>
      </c>
      <c r="D226" s="82">
        <v>8.8304703818543648E-2</v>
      </c>
      <c r="E226" s="34">
        <v>3259669.3681486286</v>
      </c>
    </row>
    <row r="227" spans="2:5" hidden="1" outlineLevel="1" x14ac:dyDescent="0.2">
      <c r="B227" s="1">
        <v>195</v>
      </c>
      <c r="C227" s="82">
        <v>5.3912519262294359E-2</v>
      </c>
      <c r="D227" s="82">
        <v>-7.5978213934165248E-2</v>
      </c>
      <c r="E227" s="34">
        <v>-1439380.7935116263</v>
      </c>
    </row>
    <row r="228" spans="2:5" hidden="1" outlineLevel="1" x14ac:dyDescent="0.2">
      <c r="B228" s="1">
        <v>196</v>
      </c>
      <c r="C228" s="82">
        <v>9.5909235414361874E-2</v>
      </c>
      <c r="D228" s="82">
        <v>9.652549102018973E-3</v>
      </c>
      <c r="E228" s="34">
        <v>1342866.4279745305</v>
      </c>
    </row>
    <row r="229" spans="2:5" hidden="1" outlineLevel="1" x14ac:dyDescent="0.2">
      <c r="B229" s="1">
        <v>197</v>
      </c>
      <c r="C229" s="82">
        <v>4.1029408913810253E-2</v>
      </c>
      <c r="D229" s="82">
        <v>0.16370017099632456</v>
      </c>
      <c r="E229" s="34">
        <v>5581618.274309271</v>
      </c>
    </row>
    <row r="230" spans="2:5" hidden="1" outlineLevel="1" x14ac:dyDescent="0.2">
      <c r="B230" s="1">
        <v>198</v>
      </c>
      <c r="C230" s="82">
        <v>2.7588386299414559E-2</v>
      </c>
      <c r="D230" s="82">
        <v>7.8002087359530986E-2</v>
      </c>
      <c r="E230" s="34">
        <v>2952115.6856875969</v>
      </c>
    </row>
    <row r="231" spans="2:5" hidden="1" outlineLevel="1" x14ac:dyDescent="0.2">
      <c r="B231" s="1">
        <v>199</v>
      </c>
      <c r="C231" s="82">
        <v>9.5480490589744851E-2</v>
      </c>
      <c r="D231" s="82">
        <v>7.635969271543433E-2</v>
      </c>
      <c r="E231" s="34">
        <v>3680914.4470366496</v>
      </c>
    </row>
    <row r="232" spans="2:5" hidden="1" outlineLevel="1" x14ac:dyDescent="0.2">
      <c r="B232" s="1">
        <v>200</v>
      </c>
      <c r="C232" s="82">
        <v>2.8207231518792342E-2</v>
      </c>
      <c r="D232" s="82">
        <v>-4.701469378300531E-2</v>
      </c>
      <c r="E232" s="34">
        <v>-511988.18245227722</v>
      </c>
    </row>
    <row r="233" spans="2:5" hidden="1" outlineLevel="1" x14ac:dyDescent="0.2">
      <c r="B233" s="1">
        <v>201</v>
      </c>
      <c r="C233" s="82">
        <v>8.1190548047788441E-2</v>
      </c>
      <c r="D233" s="82">
        <v>0.10818857915636752</v>
      </c>
      <c r="E233" s="34">
        <v>4565407.6955266614</v>
      </c>
    </row>
    <row r="234" spans="2:5" hidden="1" outlineLevel="1" x14ac:dyDescent="0.2">
      <c r="B234" s="1">
        <v>202</v>
      </c>
      <c r="C234" s="82">
        <v>3.9026638307510034E-2</v>
      </c>
      <c r="D234" s="82">
        <v>1.3985688684486283E-2</v>
      </c>
      <c r="E234" s="34">
        <v>1226831.8964628547</v>
      </c>
    </row>
    <row r="235" spans="2:5" hidden="1" outlineLevel="1" x14ac:dyDescent="0.2">
      <c r="B235" s="1">
        <v>203</v>
      </c>
      <c r="C235" s="82">
        <v>7.2303157766497941E-2</v>
      </c>
      <c r="D235" s="82">
        <v>0.13181921737461619</v>
      </c>
      <c r="E235" s="34">
        <v>5191504.8968091989</v>
      </c>
    </row>
    <row r="236" spans="2:5" hidden="1" outlineLevel="1" x14ac:dyDescent="0.2">
      <c r="B236" s="1">
        <v>204</v>
      </c>
      <c r="C236" s="82">
        <v>8.3500221642032121E-2</v>
      </c>
      <c r="D236" s="82">
        <v>6.6617388757561208E-2</v>
      </c>
      <c r="E236" s="34">
        <v>3203232.6470053429</v>
      </c>
    </row>
    <row r="237" spans="2:5" hidden="1" outlineLevel="1" x14ac:dyDescent="0.2">
      <c r="B237" s="1">
        <v>205</v>
      </c>
      <c r="C237" s="82">
        <v>3.7159791878745643E-2</v>
      </c>
      <c r="D237" s="82">
        <v>4.366501670574921E-2</v>
      </c>
      <c r="E237" s="34">
        <v>2068913.4732352044</v>
      </c>
    </row>
    <row r="238" spans="2:5" hidden="1" outlineLevel="1" x14ac:dyDescent="0.2">
      <c r="B238" s="1">
        <v>206</v>
      </c>
      <c r="C238" s="82">
        <v>7.1407859533471799E-2</v>
      </c>
      <c r="D238" s="82">
        <v>7.344623456218996E-2</v>
      </c>
      <c r="E238" s="34">
        <v>3291837.8221246717</v>
      </c>
    </row>
    <row r="239" spans="2:5" hidden="1" outlineLevel="1" x14ac:dyDescent="0.2">
      <c r="B239" s="1">
        <v>207</v>
      </c>
      <c r="C239" s="82">
        <v>6.5761538018177676E-2</v>
      </c>
      <c r="D239" s="82">
        <v>9.863111524920655E-2</v>
      </c>
      <c r="E239" s="34">
        <v>4024711.3308753725</v>
      </c>
    </row>
    <row r="240" spans="2:5" hidden="1" outlineLevel="1" x14ac:dyDescent="0.2">
      <c r="B240" s="1">
        <v>208</v>
      </c>
      <c r="C240" s="82">
        <v>3.4049510903390881E-2</v>
      </c>
      <c r="D240" s="82">
        <v>9.9028715144040963E-2</v>
      </c>
      <c r="E240" s="34">
        <v>3615148.7830635183</v>
      </c>
    </row>
    <row r="241" spans="2:5" hidden="1" outlineLevel="1" x14ac:dyDescent="0.2">
      <c r="B241" s="1">
        <v>209</v>
      </c>
      <c r="C241" s="82">
        <v>5.6735640159814374E-2</v>
      </c>
      <c r="D241" s="82">
        <v>-5.7398342946245878E-3</v>
      </c>
      <c r="E241" s="34">
        <v>700066.11132363847</v>
      </c>
    </row>
    <row r="242" spans="2:5" hidden="1" outlineLevel="1" x14ac:dyDescent="0.2">
      <c r="B242" s="1">
        <v>210</v>
      </c>
      <c r="C242" s="82">
        <v>8.7535806333567164E-3</v>
      </c>
      <c r="D242" s="82">
        <v>5.5031721789613117E-2</v>
      </c>
      <c r="E242" s="34">
        <v>2168348.8743217941</v>
      </c>
    </row>
    <row r="243" spans="2:5" hidden="1" outlineLevel="1" x14ac:dyDescent="0.2">
      <c r="B243" s="1">
        <v>211</v>
      </c>
      <c r="C243" s="82">
        <v>8.3223092897544825E-3</v>
      </c>
      <c r="D243" s="82">
        <v>0.10568402681060554</v>
      </c>
      <c r="E243" s="34">
        <v>3476830.1210044664</v>
      </c>
    </row>
    <row r="244" spans="2:5" hidden="1" outlineLevel="1" x14ac:dyDescent="0.2">
      <c r="B244" s="1">
        <v>212</v>
      </c>
      <c r="C244" s="82">
        <v>7.3977921721537512E-2</v>
      </c>
      <c r="D244" s="82">
        <v>0.10420841250590679</v>
      </c>
      <c r="E244" s="34">
        <v>4322884.0266194586</v>
      </c>
    </row>
    <row r="245" spans="2:5" hidden="1" outlineLevel="1" x14ac:dyDescent="0.2">
      <c r="B245" s="1">
        <v>213</v>
      </c>
      <c r="C245" s="82">
        <v>6.6505240876303523E-2</v>
      </c>
      <c r="D245" s="82">
        <v>0.14649785076144595</v>
      </c>
      <c r="E245" s="34">
        <v>5553565.6242598444</v>
      </c>
    </row>
    <row r="246" spans="2:5" hidden="1" outlineLevel="1" x14ac:dyDescent="0.2">
      <c r="B246" s="1">
        <v>214</v>
      </c>
      <c r="C246" s="82">
        <v>5.2277355601396992E-2</v>
      </c>
      <c r="D246" s="82">
        <v>0.12456270978560396</v>
      </c>
      <c r="E246" s="34">
        <v>4623116.5654300982</v>
      </c>
    </row>
    <row r="247" spans="2:5" hidden="1" outlineLevel="1" x14ac:dyDescent="0.2">
      <c r="B247" s="1">
        <v>215</v>
      </c>
      <c r="C247" s="82">
        <v>6.6698020393665389E-2</v>
      </c>
      <c r="D247" s="82">
        <v>9.3310754480717489E-2</v>
      </c>
      <c r="E247" s="34">
        <v>3868951.455100182</v>
      </c>
    </row>
    <row r="248" spans="2:5" hidden="1" outlineLevel="1" x14ac:dyDescent="0.2">
      <c r="B248" s="1">
        <v>216</v>
      </c>
      <c r="C248" s="82">
        <v>5.9515174335659608E-2</v>
      </c>
      <c r="D248" s="82">
        <v>7.966966075304667E-2</v>
      </c>
      <c r="E248" s="34">
        <v>3351162.8446356361</v>
      </c>
    </row>
    <row r="249" spans="2:5" hidden="1" outlineLevel="1" x14ac:dyDescent="0.2">
      <c r="B249" s="1">
        <v>217</v>
      </c>
      <c r="C249" s="82">
        <v>8.4208414314819249E-2</v>
      </c>
      <c r="D249" s="82">
        <v>0.10471784085015072</v>
      </c>
      <c r="E249" s="34">
        <v>4496403.3387336284</v>
      </c>
    </row>
    <row r="250" spans="2:5" hidden="1" outlineLevel="1" x14ac:dyDescent="0.2">
      <c r="B250" s="1">
        <v>218</v>
      </c>
      <c r="C250" s="82">
        <v>9.6990551479623197E-2</v>
      </c>
      <c r="D250" s="82">
        <v>-4.7773110649709793E-4</v>
      </c>
      <c r="E250" s="34">
        <v>990680.85717656149</v>
      </c>
    </row>
    <row r="251" spans="2:5" hidden="1" outlineLevel="1" x14ac:dyDescent="0.2">
      <c r="B251" s="1">
        <v>219</v>
      </c>
      <c r="C251" s="82">
        <v>7.2078545095472041E-2</v>
      </c>
      <c r="D251" s="82">
        <v>0.14272874262658261</v>
      </c>
      <c r="E251" s="34">
        <v>5540297.1375719458</v>
      </c>
    </row>
    <row r="252" spans="2:5" hidden="1" outlineLevel="1" x14ac:dyDescent="0.2">
      <c r="B252" s="1">
        <v>220</v>
      </c>
      <c r="C252" s="82">
        <v>3.3367518767247542E-2</v>
      </c>
      <c r="D252" s="82">
        <v>1.2161128274410751E-2</v>
      </c>
      <c r="E252" s="34">
        <v>1151286.7806242155</v>
      </c>
    </row>
    <row r="253" spans="2:5" hidden="1" outlineLevel="1" x14ac:dyDescent="0.2">
      <c r="B253" s="1">
        <v>221</v>
      </c>
      <c r="C253" s="82">
        <v>5.3375943206802369E-2</v>
      </c>
      <c r="D253" s="82">
        <v>0.14009319155648864</v>
      </c>
      <c r="E253" s="34">
        <v>5111494.8642765833</v>
      </c>
    </row>
    <row r="254" spans="2:5" hidden="1" outlineLevel="1" x14ac:dyDescent="0.2">
      <c r="B254" s="1">
        <v>222</v>
      </c>
      <c r="C254" s="82">
        <v>4.7250537690767938E-2</v>
      </c>
      <c r="D254" s="82">
        <v>3.9487840999782059E-2</v>
      </c>
      <c r="E254" s="34">
        <v>2019049.7796721854</v>
      </c>
    </row>
    <row r="255" spans="2:5" hidden="1" outlineLevel="1" x14ac:dyDescent="0.2">
      <c r="B255" s="1">
        <v>223</v>
      </c>
      <c r="C255" s="82">
        <v>1.8446563170913224E-2</v>
      </c>
      <c r="D255" s="82">
        <v>4.9664728377209394E-2</v>
      </c>
      <c r="E255" s="34">
        <v>2099073.5033829566</v>
      </c>
    </row>
    <row r="256" spans="2:5" hidden="1" outlineLevel="1" x14ac:dyDescent="0.2">
      <c r="B256" s="1">
        <v>224</v>
      </c>
      <c r="C256" s="82">
        <v>2.2298888332939484E-2</v>
      </c>
      <c r="D256" s="82">
        <v>8.3878341044409471E-2</v>
      </c>
      <c r="E256" s="34">
        <v>3057894.1954151252</v>
      </c>
    </row>
    <row r="257" spans="2:5" hidden="1" outlineLevel="1" x14ac:dyDescent="0.2">
      <c r="B257" s="1">
        <v>225</v>
      </c>
      <c r="C257" s="82">
        <v>8.8449212447229822E-2</v>
      </c>
      <c r="D257" s="82">
        <v>9.0722888315549616E-3</v>
      </c>
      <c r="E257" s="34">
        <v>1288705.1065391146</v>
      </c>
    </row>
    <row r="258" spans="2:5" hidden="1" outlineLevel="1" x14ac:dyDescent="0.2">
      <c r="B258" s="1">
        <v>226</v>
      </c>
      <c r="C258" s="82">
        <v>5.1648728359191265E-2</v>
      </c>
      <c r="D258" s="82">
        <v>7.0441365603698763E-2</v>
      </c>
      <c r="E258" s="34">
        <v>2982658.6125665167</v>
      </c>
    </row>
    <row r="259" spans="2:5" hidden="1" outlineLevel="1" x14ac:dyDescent="0.2">
      <c r="B259" s="1">
        <v>227</v>
      </c>
      <c r="C259" s="82">
        <v>5.6755274196077508E-4</v>
      </c>
      <c r="D259" s="82">
        <v>4.9284587370698671E-2</v>
      </c>
      <c r="E259" s="34">
        <v>1962282.2446120717</v>
      </c>
    </row>
    <row r="260" spans="2:5" hidden="1" outlineLevel="1" x14ac:dyDescent="0.2">
      <c r="B260" s="1">
        <v>228</v>
      </c>
      <c r="C260" s="82">
        <v>7.3387346577624288E-2</v>
      </c>
      <c r="D260" s="82">
        <v>0.13180657695706383</v>
      </c>
      <c r="E260" s="34">
        <v>5210688.6271300493</v>
      </c>
    </row>
    <row r="261" spans="2:5" hidden="1" outlineLevel="1" x14ac:dyDescent="0.2">
      <c r="B261" s="1">
        <v>229</v>
      </c>
      <c r="C261" s="82">
        <v>1.4686001097014912E-2</v>
      </c>
      <c r="D261" s="82">
        <v>0.10022105825283875</v>
      </c>
      <c r="E261" s="34">
        <v>3410389.2475288515</v>
      </c>
    </row>
    <row r="262" spans="2:5" hidden="1" outlineLevel="1" x14ac:dyDescent="0.2">
      <c r="B262" s="1">
        <v>230</v>
      </c>
      <c r="C262" s="82">
        <v>1.9499203477096574E-2</v>
      </c>
      <c r="D262" s="82">
        <v>-1.1086690858316817E-4</v>
      </c>
      <c r="E262" s="34">
        <v>766409.04123564472</v>
      </c>
    </row>
    <row r="263" spans="2:5" hidden="1" outlineLevel="1" x14ac:dyDescent="0.2">
      <c r="B263" s="1">
        <v>231</v>
      </c>
      <c r="C263" s="82">
        <v>5.9291627955259642E-2</v>
      </c>
      <c r="D263" s="82">
        <v>-9.2045722505941521E-2</v>
      </c>
      <c r="E263" s="34">
        <v>-1963647.2142411929</v>
      </c>
    </row>
    <row r="264" spans="2:5" hidden="1" outlineLevel="1" x14ac:dyDescent="0.2">
      <c r="B264" s="1">
        <v>232</v>
      </c>
      <c r="C264" s="82">
        <v>1.4544342391443289E-2</v>
      </c>
      <c r="D264" s="82">
        <v>6.4469041051937487E-2</v>
      </c>
      <c r="E264" s="34">
        <v>2462466.3465589546</v>
      </c>
    </row>
    <row r="265" spans="2:5" hidden="1" outlineLevel="1" x14ac:dyDescent="0.2">
      <c r="B265" s="1">
        <v>233</v>
      </c>
      <c r="C265" s="82">
        <v>8.6483071892304517E-2</v>
      </c>
      <c r="D265" s="82">
        <v>2.8603489580891844E-2</v>
      </c>
      <c r="E265" s="34">
        <v>1944034.2676176445</v>
      </c>
    </row>
    <row r="266" spans="2:5" hidden="1" outlineLevel="1" x14ac:dyDescent="0.2">
      <c r="B266" s="1">
        <v>234</v>
      </c>
      <c r="C266" s="82">
        <v>5.4433253540484873E-2</v>
      </c>
      <c r="D266" s="82">
        <v>-1.5052575113949113E-2</v>
      </c>
      <c r="E266" s="34">
        <v>411208.72791112482</v>
      </c>
    </row>
    <row r="267" spans="2:5" hidden="1" outlineLevel="1" x14ac:dyDescent="0.2">
      <c r="B267" s="1">
        <v>235</v>
      </c>
      <c r="C267" s="82">
        <v>2.1298594555640194E-2</v>
      </c>
      <c r="D267" s="82">
        <v>8.3104184546086771E-2</v>
      </c>
      <c r="E267" s="34">
        <v>3026251.7949431869</v>
      </c>
    </row>
    <row r="268" spans="2:5" hidden="1" outlineLevel="1" x14ac:dyDescent="0.2">
      <c r="B268" s="1">
        <v>236</v>
      </c>
      <c r="C268" s="82">
        <v>2.2083756417432321E-2</v>
      </c>
      <c r="D268" s="82">
        <v>0.10697474565497381</v>
      </c>
      <c r="E268" s="34">
        <v>3683196.3000100255</v>
      </c>
    </row>
    <row r="269" spans="2:5" hidden="1" outlineLevel="1" x14ac:dyDescent="0.2">
      <c r="B269" s="1">
        <v>237</v>
      </c>
      <c r="C269" s="82">
        <v>2.4306803492943063E-2</v>
      </c>
      <c r="D269" s="82">
        <v>0.14229454577442777</v>
      </c>
      <c r="E269" s="34">
        <v>4679123.0787758147</v>
      </c>
    </row>
    <row r="270" spans="2:5" hidden="1" outlineLevel="1" x14ac:dyDescent="0.2">
      <c r="B270" s="1">
        <v>238</v>
      </c>
      <c r="C270" s="82">
        <v>9.2939590220948401E-2</v>
      </c>
      <c r="D270" s="82">
        <v>0.17395364085934079</v>
      </c>
      <c r="E270" s="34">
        <v>7042129.3777552061</v>
      </c>
    </row>
    <row r="271" spans="2:5" hidden="1" outlineLevel="1" x14ac:dyDescent="0.2">
      <c r="B271" s="1">
        <v>239</v>
      </c>
      <c r="C271" s="82">
        <v>8.8404458911639811E-2</v>
      </c>
      <c r="D271" s="82">
        <v>1.246236471804997E-2</v>
      </c>
      <c r="E271" s="34">
        <v>1404543.7800513899</v>
      </c>
    </row>
    <row r="272" spans="2:5" hidden="1" outlineLevel="1" x14ac:dyDescent="0.2">
      <c r="B272" s="1">
        <v>240</v>
      </c>
      <c r="C272" s="82">
        <v>8.3108727252755615E-2</v>
      </c>
      <c r="D272" s="82">
        <v>0.10158846986889357</v>
      </c>
      <c r="E272" s="34">
        <v>4374108.8377230391</v>
      </c>
    </row>
    <row r="273" spans="2:5" hidden="1" outlineLevel="1" x14ac:dyDescent="0.2">
      <c r="B273" s="1">
        <v>241</v>
      </c>
      <c r="C273" s="82">
        <v>4.4132332390565077E-2</v>
      </c>
      <c r="D273" s="82">
        <v>0.16130013157383227</v>
      </c>
      <c r="E273" s="34">
        <v>5571876.1194621148</v>
      </c>
    </row>
    <row r="274" spans="2:5" hidden="1" outlineLevel="1" x14ac:dyDescent="0.2">
      <c r="B274" s="1">
        <v>242</v>
      </c>
      <c r="C274" s="82">
        <v>4.5109267332951557E-2</v>
      </c>
      <c r="D274" s="82">
        <v>3.3498647880435009E-2</v>
      </c>
      <c r="E274" s="34">
        <v>1827688.536717453</v>
      </c>
    </row>
    <row r="275" spans="2:5" hidden="1" outlineLevel="1" x14ac:dyDescent="0.2">
      <c r="B275" s="1">
        <v>243</v>
      </c>
      <c r="C275" s="82">
        <v>8.7181663487691824E-2</v>
      </c>
      <c r="D275" s="82">
        <v>9.1042521136310894E-2</v>
      </c>
      <c r="E275" s="34">
        <v>4076926.9992603273</v>
      </c>
    </row>
    <row r="276" spans="2:5" hidden="1" outlineLevel="1" x14ac:dyDescent="0.2">
      <c r="B276" s="1">
        <v>244</v>
      </c>
      <c r="C276" s="82">
        <v>3.2735509282454216E-2</v>
      </c>
      <c r="D276" s="82">
        <v>4.0646329537361907E-2</v>
      </c>
      <c r="E276" s="34">
        <v>1952099.1190677967</v>
      </c>
    </row>
    <row r="277" spans="2:5" hidden="1" outlineLevel="1" x14ac:dyDescent="0.2">
      <c r="B277" s="1">
        <v>245</v>
      </c>
      <c r="C277" s="82">
        <v>2.5018074223774004E-3</v>
      </c>
      <c r="D277" s="82">
        <v>4.5740318794090414E-2</v>
      </c>
      <c r="E277" s="34">
        <v>1885673.2784558299</v>
      </c>
    </row>
    <row r="278" spans="2:5" hidden="1" outlineLevel="1" x14ac:dyDescent="0.2">
      <c r="B278" s="1">
        <v>246</v>
      </c>
      <c r="C278" s="82">
        <v>6.6330898421644302E-3</v>
      </c>
      <c r="D278" s="82">
        <v>0.10859766999875216</v>
      </c>
      <c r="E278" s="34">
        <v>3531360.6001894353</v>
      </c>
    </row>
    <row r="279" spans="2:5" hidden="1" outlineLevel="1" x14ac:dyDescent="0.2">
      <c r="B279" s="1">
        <v>247</v>
      </c>
      <c r="C279" s="82">
        <v>2.8439847051458023E-2</v>
      </c>
      <c r="D279" s="82">
        <v>0.19048905359582963</v>
      </c>
      <c r="E279" s="34">
        <v>6086095.3037027149</v>
      </c>
    </row>
    <row r="280" spans="2:5" hidden="1" outlineLevel="1" x14ac:dyDescent="0.2">
      <c r="B280" s="1">
        <v>248</v>
      </c>
      <c r="C280" s="82">
        <v>2.0692612573166402E-2</v>
      </c>
      <c r="D280" s="82">
        <v>6.8260119140033923E-2</v>
      </c>
      <c r="E280" s="34">
        <v>2618450.7315580281</v>
      </c>
    </row>
    <row r="281" spans="2:5" hidden="1" outlineLevel="1" x14ac:dyDescent="0.2">
      <c r="B281" s="1">
        <v>249</v>
      </c>
      <c r="C281" s="82">
        <v>7.8706959455445924E-2</v>
      </c>
      <c r="D281" s="82">
        <v>7.6544872584007786E-2</v>
      </c>
      <c r="E281" s="34">
        <v>3478927.1277228044</v>
      </c>
    </row>
    <row r="282" spans="2:5" hidden="1" outlineLevel="1" x14ac:dyDescent="0.2">
      <c r="B282" s="1">
        <v>250</v>
      </c>
      <c r="C282" s="82">
        <v>6.5312974865481654E-2</v>
      </c>
      <c r="D282" s="82">
        <v>5.8613266464455069E-2</v>
      </c>
      <c r="E282" s="34">
        <v>2754240.1335384408</v>
      </c>
    </row>
    <row r="283" spans="2:5" hidden="1" outlineLevel="1" x14ac:dyDescent="0.2">
      <c r="B283" s="1">
        <v>251</v>
      </c>
      <c r="C283" s="82">
        <v>3.5443363162264256E-2</v>
      </c>
      <c r="D283" s="82">
        <v>7.8799455346726791E-2</v>
      </c>
      <c r="E283" s="34">
        <v>3056841.3710964094</v>
      </c>
    </row>
    <row r="284" spans="2:5" hidden="1" outlineLevel="1" x14ac:dyDescent="0.2">
      <c r="B284" s="1">
        <v>252</v>
      </c>
      <c r="C284" s="82">
        <v>2.4486941492044768E-2</v>
      </c>
      <c r="D284" s="82">
        <v>7.4984015946322605E-2</v>
      </c>
      <c r="E284" s="34">
        <v>2837624.7774212183</v>
      </c>
    </row>
    <row r="285" spans="2:5" hidden="1" outlineLevel="1" x14ac:dyDescent="0.2">
      <c r="B285" s="1">
        <v>253</v>
      </c>
      <c r="C285" s="82">
        <v>6.1846016813834198E-2</v>
      </c>
      <c r="D285" s="82">
        <v>-1.1407142872240664E-2</v>
      </c>
      <c r="E285" s="34">
        <v>535735.83327736845</v>
      </c>
    </row>
    <row r="286" spans="2:5" hidden="1" outlineLevel="1" x14ac:dyDescent="0.2">
      <c r="B286" s="1">
        <v>254</v>
      </c>
      <c r="C286" s="82">
        <v>4.2982960303243556E-2</v>
      </c>
      <c r="D286" s="82">
        <v>5.7257906161475955E-2</v>
      </c>
      <c r="E286" s="34">
        <v>2508636.7232415755</v>
      </c>
    </row>
    <row r="287" spans="2:5" hidden="1" outlineLevel="1" x14ac:dyDescent="0.2">
      <c r="B287" s="1">
        <v>255</v>
      </c>
      <c r="C287" s="82">
        <v>3.4164224661770493E-3</v>
      </c>
      <c r="D287" s="82">
        <v>9.460298619504344E-2</v>
      </c>
      <c r="E287" s="34">
        <v>3135590.3019850189</v>
      </c>
    </row>
    <row r="288" spans="2:5" hidden="1" outlineLevel="1" x14ac:dyDescent="0.2">
      <c r="B288" s="1">
        <v>256</v>
      </c>
      <c r="C288" s="82">
        <v>2.3760350586344292E-2</v>
      </c>
      <c r="D288" s="82">
        <v>2.8273191372500728E-2</v>
      </c>
      <c r="E288" s="34">
        <v>1553708.7623512314</v>
      </c>
    </row>
    <row r="289" spans="2:5" hidden="1" outlineLevel="1" x14ac:dyDescent="0.2">
      <c r="B289" s="1">
        <v>257</v>
      </c>
      <c r="C289" s="82">
        <v>5.0725955450729235E-2</v>
      </c>
      <c r="D289" s="82">
        <v>1.0727870429867503E-2</v>
      </c>
      <c r="E289" s="34">
        <v>1180053.0593352835</v>
      </c>
    </row>
    <row r="290" spans="2:5" hidden="1" outlineLevel="1" x14ac:dyDescent="0.2">
      <c r="B290" s="1">
        <v>258</v>
      </c>
      <c r="C290" s="82">
        <v>9.8761702224194128E-2</v>
      </c>
      <c r="D290" s="82">
        <v>6.5034422311264509E-2</v>
      </c>
      <c r="E290" s="34">
        <v>3321191.9301515729</v>
      </c>
    </row>
    <row r="291" spans="2:5" hidden="1" outlineLevel="1" x14ac:dyDescent="0.2">
      <c r="B291" s="1">
        <v>259</v>
      </c>
      <c r="C291" s="82">
        <v>1.5927730972266841E-2</v>
      </c>
      <c r="D291" s="82">
        <v>0.10796916275459237</v>
      </c>
      <c r="E291" s="34">
        <v>3631280.383515819</v>
      </c>
    </row>
    <row r="292" spans="2:5" hidden="1" outlineLevel="1" x14ac:dyDescent="0.2">
      <c r="B292" s="1">
        <v>260</v>
      </c>
      <c r="C292" s="82">
        <v>1.6810426253946176E-2</v>
      </c>
      <c r="D292" s="82">
        <v>0.19502005290006796</v>
      </c>
      <c r="E292" s="34">
        <v>5964757.4591427594</v>
      </c>
    </row>
    <row r="293" spans="2:5" hidden="1" outlineLevel="1" x14ac:dyDescent="0.2">
      <c r="B293" s="1">
        <v>261</v>
      </c>
      <c r="C293" s="82">
        <v>7.1548939938460149E-2</v>
      </c>
      <c r="D293" s="82">
        <v>0.14784057463978062</v>
      </c>
      <c r="E293" s="34">
        <v>5695136.2138563991</v>
      </c>
    </row>
    <row r="294" spans="2:5" hidden="1" outlineLevel="1" x14ac:dyDescent="0.2">
      <c r="B294" s="1">
        <v>262</v>
      </c>
      <c r="C294" s="82">
        <v>8.7248050945459621E-2</v>
      </c>
      <c r="D294" s="82">
        <v>-5.042610428199075E-2</v>
      </c>
      <c r="E294" s="34">
        <v>-745067.30993125227</v>
      </c>
    </row>
    <row r="295" spans="2:5" hidden="1" outlineLevel="1" x14ac:dyDescent="0.2">
      <c r="B295" s="1">
        <v>263</v>
      </c>
      <c r="C295" s="82">
        <v>4.9084680662165918E-2</v>
      </c>
      <c r="D295" s="82">
        <v>-8.8836297917616047E-6</v>
      </c>
      <c r="E295" s="34">
        <v>852768.66262118821</v>
      </c>
    </row>
    <row r="296" spans="2:5" hidden="1" outlineLevel="1" x14ac:dyDescent="0.2">
      <c r="B296" s="1">
        <v>264</v>
      </c>
      <c r="C296" s="82">
        <v>1.779827734191345E-2</v>
      </c>
      <c r="D296" s="82">
        <v>-5.1878790826536861E-2</v>
      </c>
      <c r="E296" s="34">
        <v>-623921.04077356565</v>
      </c>
    </row>
    <row r="297" spans="2:5" hidden="1" outlineLevel="1" x14ac:dyDescent="0.2">
      <c r="B297" s="1">
        <v>265</v>
      </c>
      <c r="C297" s="82">
        <v>9.0101406830770905E-2</v>
      </c>
      <c r="D297" s="82">
        <v>3.6224525127419659E-2</v>
      </c>
      <c r="E297" s="34">
        <v>2230992.4238104778</v>
      </c>
    </row>
    <row r="298" spans="2:5" hidden="1" outlineLevel="1" x14ac:dyDescent="0.2">
      <c r="B298" s="1">
        <v>266</v>
      </c>
      <c r="C298" s="82">
        <v>7.3641720370135222E-2</v>
      </c>
      <c r="D298" s="82">
        <v>0.15338692764020614</v>
      </c>
      <c r="E298" s="34">
        <v>5917062.447813916</v>
      </c>
    </row>
    <row r="299" spans="2:5" hidden="1" outlineLevel="1" x14ac:dyDescent="0.2">
      <c r="B299" s="1">
        <v>267</v>
      </c>
      <c r="C299" s="82">
        <v>2.8485456011841992E-2</v>
      </c>
      <c r="D299" s="82">
        <v>0.17227693426196419</v>
      </c>
      <c r="E299" s="34">
        <v>5581001.4563939692</v>
      </c>
    </row>
    <row r="300" spans="2:5" hidden="1" outlineLevel="1" x14ac:dyDescent="0.2">
      <c r="B300" s="1">
        <v>268</v>
      </c>
      <c r="C300" s="82">
        <v>2.2402478751524537E-2</v>
      </c>
      <c r="D300" s="82">
        <v>8.6424131210970964E-2</v>
      </c>
      <c r="E300" s="34">
        <v>3128254.4113911986</v>
      </c>
    </row>
    <row r="301" spans="2:5" hidden="1" outlineLevel="1" x14ac:dyDescent="0.2">
      <c r="B301" s="1">
        <v>269</v>
      </c>
      <c r="C301" s="82">
        <v>6.3559465511386637E-2</v>
      </c>
      <c r="D301" s="82">
        <v>5.6773874749277309E-2</v>
      </c>
      <c r="E301" s="34">
        <v>2679741.1947748843</v>
      </c>
    </row>
    <row r="302" spans="2:5" hidden="1" outlineLevel="1" x14ac:dyDescent="0.2">
      <c r="B302" s="1">
        <v>270</v>
      </c>
      <c r="C302" s="82">
        <v>9.7866689277394614E-2</v>
      </c>
      <c r="D302" s="82">
        <v>5.9224798427981964E-2</v>
      </c>
      <c r="E302" s="34">
        <v>3105414.8759629428</v>
      </c>
    </row>
    <row r="303" spans="2:5" hidden="1" outlineLevel="1" x14ac:dyDescent="0.2">
      <c r="B303" s="1">
        <v>271</v>
      </c>
      <c r="C303" s="82">
        <v>3.6904526094758083E-2</v>
      </c>
      <c r="D303" s="82">
        <v>0.12353680799151504</v>
      </c>
      <c r="E303" s="34">
        <v>4352633.6241719881</v>
      </c>
    </row>
    <row r="304" spans="2:5" hidden="1" outlineLevel="1" x14ac:dyDescent="0.2">
      <c r="B304" s="1">
        <v>272</v>
      </c>
      <c r="C304" s="82">
        <v>3.3074414597659064E-2</v>
      </c>
      <c r="D304" s="82">
        <v>3.5253488256952188E-2</v>
      </c>
      <c r="E304" s="34">
        <v>1802138.028183873</v>
      </c>
    </row>
    <row r="305" spans="2:5" hidden="1" outlineLevel="1" x14ac:dyDescent="0.2">
      <c r="B305" s="1">
        <v>273</v>
      </c>
      <c r="C305" s="82">
        <v>3.0400951481350649E-2</v>
      </c>
      <c r="D305" s="82">
        <v>0.13838013891627571</v>
      </c>
      <c r="E305" s="34">
        <v>4670220.7071228214</v>
      </c>
    </row>
    <row r="306" spans="2:5" hidden="1" outlineLevel="1" x14ac:dyDescent="0.2">
      <c r="B306" s="1">
        <v>274</v>
      </c>
      <c r="C306" s="82">
        <v>4.3317483991809708E-2</v>
      </c>
      <c r="D306" s="82">
        <v>7.9617330558829358E-2</v>
      </c>
      <c r="E306" s="34">
        <v>3165850.995684627</v>
      </c>
    </row>
    <row r="307" spans="2:5" hidden="1" outlineLevel="1" x14ac:dyDescent="0.2">
      <c r="B307" s="1">
        <v>275</v>
      </c>
      <c r="C307" s="82">
        <v>4.6777974462258669E-2</v>
      </c>
      <c r="D307" s="82">
        <v>0.1048981466110958</v>
      </c>
      <c r="E307" s="34">
        <v>3953002.3416912891</v>
      </c>
    </row>
    <row r="308" spans="2:5" hidden="1" outlineLevel="1" x14ac:dyDescent="0.2">
      <c r="B308" s="1">
        <v>276</v>
      </c>
      <c r="C308" s="82">
        <v>9.1546145957456651E-2</v>
      </c>
      <c r="D308" s="82">
        <v>8.6639795403250924E-3</v>
      </c>
      <c r="E308" s="34">
        <v>1288494.6192233409</v>
      </c>
    </row>
    <row r="309" spans="2:5" hidden="1" outlineLevel="1" x14ac:dyDescent="0.2">
      <c r="B309" s="1">
        <v>277</v>
      </c>
      <c r="C309" s="82">
        <v>1.310247424045502E-2</v>
      </c>
      <c r="D309" s="82">
        <v>1.6760579489606076E-2</v>
      </c>
      <c r="E309" s="34">
        <v>1193753.6404746566</v>
      </c>
    </row>
    <row r="310" spans="2:5" hidden="1" outlineLevel="1" x14ac:dyDescent="0.2">
      <c r="B310" s="1">
        <v>278</v>
      </c>
      <c r="C310" s="82">
        <v>5.716329166016261E-2</v>
      </c>
      <c r="D310" s="82">
        <v>0.15034900601914988</v>
      </c>
      <c r="E310" s="34">
        <v>5494258.9383302657</v>
      </c>
    </row>
    <row r="311" spans="2:5" hidden="1" outlineLevel="1" x14ac:dyDescent="0.2">
      <c r="B311" s="1">
        <v>279</v>
      </c>
      <c r="C311" s="82">
        <v>3.4729914088059234E-2</v>
      </c>
      <c r="D311" s="82">
        <v>8.2452574801964801E-2</v>
      </c>
      <c r="E311" s="34">
        <v>3152989.9365428481</v>
      </c>
    </row>
    <row r="312" spans="2:5" hidden="1" outlineLevel="1" x14ac:dyDescent="0.2">
      <c r="B312" s="1">
        <v>280</v>
      </c>
      <c r="C312" s="82">
        <v>9.7957199645083523E-2</v>
      </c>
      <c r="D312" s="82">
        <v>6.7835732266347218E-2</v>
      </c>
      <c r="E312" s="34">
        <v>3411059.6503068875</v>
      </c>
    </row>
    <row r="313" spans="2:5" hidden="1" outlineLevel="1" x14ac:dyDescent="0.2">
      <c r="B313" s="1">
        <v>281</v>
      </c>
      <c r="C313" s="82">
        <v>9.2173871434517968E-2</v>
      </c>
      <c r="D313" s="82">
        <v>-5.4119401683948062E-2</v>
      </c>
      <c r="E313" s="34">
        <v>-885989.1803064089</v>
      </c>
    </row>
    <row r="314" spans="2:5" hidden="1" outlineLevel="1" x14ac:dyDescent="0.2">
      <c r="B314" s="1">
        <v>282</v>
      </c>
      <c r="C314" s="82">
        <v>6.4797016768945712E-2</v>
      </c>
      <c r="D314" s="82">
        <v>5.937191986271987E-2</v>
      </c>
      <c r="E314" s="34">
        <v>2773226.5149556282</v>
      </c>
    </row>
    <row r="315" spans="2:5" hidden="1" outlineLevel="1" x14ac:dyDescent="0.2">
      <c r="B315" s="1">
        <v>283</v>
      </c>
      <c r="C315" s="82">
        <v>3.0448619817818268E-2</v>
      </c>
      <c r="D315" s="82">
        <v>1.517479716806909E-2</v>
      </c>
      <c r="E315" s="34">
        <v>1223938.8812973758</v>
      </c>
    </row>
    <row r="316" spans="2:5" hidden="1" outlineLevel="1" x14ac:dyDescent="0.2">
      <c r="B316" s="1">
        <v>284</v>
      </c>
      <c r="C316" s="82">
        <v>4.515519436914494E-2</v>
      </c>
      <c r="D316" s="82">
        <v>-1.3785673717919167E-2</v>
      </c>
      <c r="E316" s="34">
        <v>435444.59665352647</v>
      </c>
    </row>
    <row r="317" spans="2:5" hidden="1" outlineLevel="1" x14ac:dyDescent="0.2">
      <c r="B317" s="1">
        <v>285</v>
      </c>
      <c r="C317" s="82">
        <v>1.5102982887373363E-2</v>
      </c>
      <c r="D317" s="82">
        <v>9.3627178712117204E-2</v>
      </c>
      <c r="E317" s="34">
        <v>3240503.9866675441</v>
      </c>
    </row>
    <row r="318" spans="2:5" hidden="1" outlineLevel="1" x14ac:dyDescent="0.2">
      <c r="B318" s="1">
        <v>286</v>
      </c>
      <c r="C318" s="82">
        <v>9.6024251896333637E-2</v>
      </c>
      <c r="D318" s="82">
        <v>1.6212651861088043E-2</v>
      </c>
      <c r="E318" s="34">
        <v>1573960.2698140922</v>
      </c>
    </row>
    <row r="319" spans="2:5" hidden="1" outlineLevel="1" x14ac:dyDescent="0.2">
      <c r="B319" s="1">
        <v>287</v>
      </c>
      <c r="C319" s="82">
        <v>1.5326186933985443E-2</v>
      </c>
      <c r="D319" s="82">
        <v>0.13041176850597339</v>
      </c>
      <c r="E319" s="34">
        <v>4219260.0318154981</v>
      </c>
    </row>
    <row r="320" spans="2:5" hidden="1" outlineLevel="1" x14ac:dyDescent="0.2">
      <c r="B320" s="1">
        <v>288</v>
      </c>
      <c r="C320" s="82">
        <v>9.0074938284286921E-2</v>
      </c>
      <c r="D320" s="82">
        <v>0.13739132532573672</v>
      </c>
      <c r="E320" s="34">
        <v>5713746.4957526149</v>
      </c>
    </row>
    <row r="321" spans="2:5" hidden="1" outlineLevel="1" x14ac:dyDescent="0.2">
      <c r="B321" s="1">
        <v>289</v>
      </c>
      <c r="C321" s="82">
        <v>1.7503312985630116E-2</v>
      </c>
      <c r="D321" s="82">
        <v>7.6833086447965437E-2</v>
      </c>
      <c r="E321" s="34">
        <v>2818695.4536759807</v>
      </c>
    </row>
    <row r="322" spans="2:5" hidden="1" outlineLevel="1" x14ac:dyDescent="0.2">
      <c r="B322" s="1">
        <v>290</v>
      </c>
      <c r="C322" s="82">
        <v>8.1484444799405573E-2</v>
      </c>
      <c r="D322" s="82">
        <v>-3.5550072436465727E-2</v>
      </c>
      <c r="E322" s="34">
        <v>-233203.25804621831</v>
      </c>
    </row>
    <row r="323" spans="2:5" hidden="1" outlineLevel="1" x14ac:dyDescent="0.2">
      <c r="B323" s="1">
        <v>291</v>
      </c>
      <c r="C323" s="82">
        <v>4.5592010315856059E-2</v>
      </c>
      <c r="D323" s="82">
        <v>0.16156725743835174</v>
      </c>
      <c r="E323" s="34">
        <v>5608166.0933300965</v>
      </c>
    </row>
    <row r="324" spans="2:5" hidden="1" outlineLevel="1" x14ac:dyDescent="0.2">
      <c r="B324" s="1">
        <v>292</v>
      </c>
      <c r="C324" s="82">
        <v>7.8514717349415675E-2</v>
      </c>
      <c r="D324" s="82">
        <v>8.3775913978720001E-2</v>
      </c>
      <c r="E324" s="34">
        <v>3715764.0680631138</v>
      </c>
    </row>
    <row r="325" spans="2:5" hidden="1" outlineLevel="1" x14ac:dyDescent="0.2">
      <c r="B325" s="1">
        <v>293</v>
      </c>
      <c r="C325" s="82">
        <v>6.794392090417338E-2</v>
      </c>
      <c r="D325" s="82">
        <v>6.6849979322370107E-2</v>
      </c>
      <c r="E325" s="34">
        <v>3042145.7629464837</v>
      </c>
    </row>
    <row r="326" spans="2:5" hidden="1" outlineLevel="1" x14ac:dyDescent="0.2">
      <c r="B326" s="1">
        <v>294</v>
      </c>
      <c r="C326" s="82">
        <v>3.8709425396671465E-2</v>
      </c>
      <c r="D326" s="82">
        <v>9.706447300291271E-3</v>
      </c>
      <c r="E326" s="34">
        <v>1102250.6916707524</v>
      </c>
    </row>
    <row r="327" spans="2:5" hidden="1" outlineLevel="1" x14ac:dyDescent="0.2">
      <c r="B327" s="1">
        <v>295</v>
      </c>
      <c r="C327" s="82">
        <v>6.9108898116687509E-2</v>
      </c>
      <c r="D327" s="82">
        <v>-1.6395334324672273E-3</v>
      </c>
      <c r="E327" s="34">
        <v>862104.40278366394</v>
      </c>
    </row>
    <row r="328" spans="2:5" hidden="1" outlineLevel="1" x14ac:dyDescent="0.2">
      <c r="B328" s="1">
        <v>296</v>
      </c>
      <c r="C328" s="82">
        <v>7.2940790397603414E-2</v>
      </c>
      <c r="D328" s="82">
        <v>-1.0428335166970254E-3</v>
      </c>
      <c r="E328" s="34">
        <v>893018.61561185436</v>
      </c>
    </row>
    <row r="329" spans="2:5" hidden="1" outlineLevel="1" x14ac:dyDescent="0.2">
      <c r="B329" s="1">
        <v>297</v>
      </c>
      <c r="C329" s="82">
        <v>5.9335057918830626E-2</v>
      </c>
      <c r="D329" s="82">
        <v>2.2858699426047915E-2</v>
      </c>
      <c r="E329" s="34">
        <v>1591288.1107367855</v>
      </c>
    </row>
    <row r="330" spans="2:5" hidden="1" outlineLevel="1" x14ac:dyDescent="0.2">
      <c r="B330" s="1">
        <v>298</v>
      </c>
      <c r="C330" s="82">
        <v>5.0304795121413953E-3</v>
      </c>
      <c r="D330" s="82">
        <v>0.14867111996048102</v>
      </c>
      <c r="E330" s="34">
        <v>4537526.4703338174</v>
      </c>
    </row>
    <row r="331" spans="2:5" hidden="1" outlineLevel="1" x14ac:dyDescent="0.2">
      <c r="B331" s="1">
        <v>299</v>
      </c>
      <c r="C331" s="82">
        <v>3.6000295262564375E-2</v>
      </c>
      <c r="D331" s="82">
        <v>0.16451220415926823</v>
      </c>
      <c r="E331" s="34">
        <v>5507764.6686777147</v>
      </c>
    </row>
    <row r="332" spans="2:5" hidden="1" outlineLevel="1" x14ac:dyDescent="0.2">
      <c r="B332" s="1">
        <v>300</v>
      </c>
      <c r="C332" s="82">
        <v>2.1394099496134855E-2</v>
      </c>
      <c r="D332" s="82">
        <v>5.545738245585112E-2</v>
      </c>
      <c r="E332" s="34">
        <v>2277822.0579750608</v>
      </c>
    </row>
    <row r="333" spans="2:5" hidden="1" outlineLevel="1" x14ac:dyDescent="0.2">
      <c r="B333" s="1">
        <v>301</v>
      </c>
      <c r="C333" s="82">
        <v>4.4992165217814774E-2</v>
      </c>
      <c r="D333" s="82">
        <v>7.1611674254884308E-2</v>
      </c>
      <c r="E333" s="34">
        <v>2948744.7825861885</v>
      </c>
    </row>
    <row r="334" spans="2:5" hidden="1" outlineLevel="1" x14ac:dyDescent="0.2">
      <c r="B334" s="1">
        <v>302</v>
      </c>
      <c r="C334" s="82">
        <v>8.90778568083474E-2</v>
      </c>
      <c r="D334" s="82">
        <v>7.5399372748474164E-2</v>
      </c>
      <c r="E334" s="34">
        <v>3567135.3439607089</v>
      </c>
    </row>
    <row r="335" spans="2:5" hidden="1" outlineLevel="1" x14ac:dyDescent="0.2">
      <c r="B335" s="1">
        <v>303</v>
      </c>
      <c r="C335" s="82">
        <v>1.2657982334291175E-2</v>
      </c>
      <c r="D335" s="82">
        <v>2.7943993668324299E-2</v>
      </c>
      <c r="E335" s="34">
        <v>1485942.3352376453</v>
      </c>
    </row>
    <row r="336" spans="2:5" hidden="1" outlineLevel="1" x14ac:dyDescent="0.2">
      <c r="B336" s="1">
        <v>304</v>
      </c>
      <c r="C336" s="82">
        <v>7.4877759863217069E-2</v>
      </c>
      <c r="D336" s="82">
        <v>0.15730874699132558</v>
      </c>
      <c r="E336" s="34">
        <v>6070608.0114885606</v>
      </c>
    </row>
    <row r="337" spans="2:5" hidden="1" outlineLevel="1" x14ac:dyDescent="0.2">
      <c r="B337" s="1">
        <v>305</v>
      </c>
      <c r="C337" s="82">
        <v>9.4895477776961404E-2</v>
      </c>
      <c r="D337" s="82">
        <v>8.3764153140160197E-3</v>
      </c>
      <c r="E337" s="34">
        <v>1293479.8184142518</v>
      </c>
    </row>
    <row r="338" spans="2:5" hidden="1" outlineLevel="1" x14ac:dyDescent="0.2">
      <c r="B338" s="1">
        <v>306</v>
      </c>
      <c r="C338" s="82">
        <v>8.8966123538657904E-2</v>
      </c>
      <c r="D338" s="82">
        <v>0.16907005037922881</v>
      </c>
      <c r="E338" s="34">
        <v>6778255.7647956023</v>
      </c>
    </row>
    <row r="339" spans="2:5" hidden="1" outlineLevel="1" x14ac:dyDescent="0.2">
      <c r="B339" s="1">
        <v>307</v>
      </c>
      <c r="C339" s="82">
        <v>1.8607224460467087E-2</v>
      </c>
      <c r="D339" s="82">
        <v>6.2875510970847259E-2</v>
      </c>
      <c r="E339" s="34">
        <v>2454895.8476304202</v>
      </c>
    </row>
    <row r="340" spans="2:5" hidden="1" outlineLevel="1" x14ac:dyDescent="0.2">
      <c r="B340" s="1">
        <v>308</v>
      </c>
      <c r="C340" s="82">
        <v>4.4344174990306177E-2</v>
      </c>
      <c r="D340" s="82">
        <v>0.13372882140162906</v>
      </c>
      <c r="E340" s="34">
        <v>4766299.3055533078</v>
      </c>
    </row>
    <row r="341" spans="2:5" hidden="1" outlineLevel="1" x14ac:dyDescent="0.2">
      <c r="B341" s="1">
        <v>309</v>
      </c>
      <c r="C341" s="82">
        <v>9.5196789131366533E-2</v>
      </c>
      <c r="D341" s="82">
        <v>6.2138257887613332E-2</v>
      </c>
      <c r="E341" s="34">
        <v>3178907.6627079663</v>
      </c>
    </row>
    <row r="342" spans="2:5" hidden="1" outlineLevel="1" x14ac:dyDescent="0.2">
      <c r="B342" s="1">
        <v>310</v>
      </c>
      <c r="C342" s="82">
        <v>3.6446122041857668E-2</v>
      </c>
      <c r="D342" s="82">
        <v>0.10839876154682199</v>
      </c>
      <c r="E342" s="34">
        <v>3913192.3668631278</v>
      </c>
    </row>
    <row r="343" spans="2:5" hidden="1" outlineLevel="1" x14ac:dyDescent="0.2">
      <c r="B343" s="1">
        <v>311</v>
      </c>
      <c r="C343" s="82">
        <v>3.0408847066733469E-2</v>
      </c>
      <c r="D343" s="82">
        <v>0.10652066595109633</v>
      </c>
      <c r="E343" s="34">
        <v>3779103.6586343655</v>
      </c>
    </row>
    <row r="344" spans="2:5" hidden="1" outlineLevel="1" x14ac:dyDescent="0.2">
      <c r="B344" s="1">
        <v>312</v>
      </c>
      <c r="C344" s="82">
        <v>9.6219849403053337E-2</v>
      </c>
      <c r="D344" s="82">
        <v>0.18763472525258104</v>
      </c>
      <c r="E344" s="34">
        <v>7603834.2086819857</v>
      </c>
    </row>
    <row r="345" spans="2:5" hidden="1" outlineLevel="1" x14ac:dyDescent="0.2">
      <c r="B345" s="1">
        <v>313</v>
      </c>
      <c r="C345" s="82">
        <v>5.9373605143613652E-2</v>
      </c>
      <c r="D345" s="82">
        <v>-5.640704184215195E-3</v>
      </c>
      <c r="E345" s="34">
        <v>709589.58816414885</v>
      </c>
    </row>
    <row r="346" spans="2:5" hidden="1" outlineLevel="1" x14ac:dyDescent="0.2">
      <c r="B346" s="1">
        <v>314</v>
      </c>
      <c r="C346" s="82">
        <v>2.6443554484225609E-2</v>
      </c>
      <c r="D346" s="82">
        <v>-6.5385051700800792E-2</v>
      </c>
      <c r="E346" s="34">
        <v>-1015680.5824643327</v>
      </c>
    </row>
    <row r="347" spans="2:5" hidden="1" outlineLevel="1" x14ac:dyDescent="0.2">
      <c r="B347" s="1">
        <v>315</v>
      </c>
      <c r="C347" s="82">
        <v>6.7903203787918379E-2</v>
      </c>
      <c r="D347" s="82">
        <v>9.9911338505767638E-2</v>
      </c>
      <c r="E347" s="34">
        <v>4095600.6824723012</v>
      </c>
    </row>
    <row r="348" spans="2:5" hidden="1" outlineLevel="1" x14ac:dyDescent="0.2">
      <c r="B348" s="1">
        <v>316</v>
      </c>
      <c r="C348" s="82">
        <v>8.5849746611870822E-2</v>
      </c>
      <c r="D348" s="82">
        <v>8.5100896865485165E-2</v>
      </c>
      <c r="E348" s="34">
        <v>3856547.2736149407</v>
      </c>
    </row>
    <row r="349" spans="2:5" hidden="1" outlineLevel="1" x14ac:dyDescent="0.2">
      <c r="B349" s="1">
        <v>317</v>
      </c>
      <c r="C349" s="82">
        <v>4.4998708842032718E-3</v>
      </c>
      <c r="D349" s="82">
        <v>9.243777034703074E-2</v>
      </c>
      <c r="E349" s="34">
        <v>3092170.3691835678</v>
      </c>
    </row>
    <row r="350" spans="2:5" hidden="1" outlineLevel="1" x14ac:dyDescent="0.2">
      <c r="B350" s="1">
        <v>318</v>
      </c>
      <c r="C350" s="82">
        <v>9.8547775216105027E-2</v>
      </c>
      <c r="D350" s="82">
        <v>1.0846749631641617E-2</v>
      </c>
      <c r="E350" s="34">
        <v>1397544.1229036208</v>
      </c>
    </row>
    <row r="351" spans="2:5" hidden="1" outlineLevel="1" x14ac:dyDescent="0.2">
      <c r="B351" s="1">
        <v>319</v>
      </c>
      <c r="C351" s="82">
        <v>1.2178902137874405E-2</v>
      </c>
      <c r="D351" s="82">
        <v>5.4727372220038671E-2</v>
      </c>
      <c r="E351" s="34">
        <v>2186484.5617257906</v>
      </c>
    </row>
    <row r="352" spans="2:5" hidden="1" outlineLevel="1" x14ac:dyDescent="0.2">
      <c r="B352" s="1">
        <v>320</v>
      </c>
      <c r="C352" s="82">
        <v>8.3572257498652824E-2</v>
      </c>
      <c r="D352" s="82">
        <v>5.6611971965146626E-2</v>
      </c>
      <c r="E352" s="34">
        <v>2867253.647749004</v>
      </c>
    </row>
    <row r="353" spans="2:5" hidden="1" outlineLevel="1" x14ac:dyDescent="0.2">
      <c r="B353" s="1">
        <v>321</v>
      </c>
      <c r="C353" s="82">
        <v>5.7115679424772636E-2</v>
      </c>
      <c r="D353" s="82">
        <v>8.1962098867582669E-2</v>
      </c>
      <c r="E353" s="34">
        <v>3393682.8046729751</v>
      </c>
    </row>
    <row r="354" spans="2:5" hidden="1" outlineLevel="1" x14ac:dyDescent="0.2">
      <c r="B354" s="1">
        <v>322</v>
      </c>
      <c r="C354" s="82">
        <v>4.1892690188784498E-3</v>
      </c>
      <c r="D354" s="82">
        <v>4.4247671784286444E-2</v>
      </c>
      <c r="E354" s="34">
        <v>1858739.0286939647</v>
      </c>
    </row>
    <row r="355" spans="2:5" hidden="1" outlineLevel="1" x14ac:dyDescent="0.2">
      <c r="B355" s="1">
        <v>323</v>
      </c>
      <c r="C355" s="82">
        <v>5.8597502048415233E-2</v>
      </c>
      <c r="D355" s="82">
        <v>0.15123078520574934</v>
      </c>
      <c r="E355" s="34">
        <v>5548961.5030698618</v>
      </c>
    </row>
    <row r="356" spans="2:5" hidden="1" outlineLevel="1" x14ac:dyDescent="0.2">
      <c r="B356" s="1">
        <v>324</v>
      </c>
      <c r="C356" s="82">
        <v>4.8646570951333824E-2</v>
      </c>
      <c r="D356" s="82">
        <v>0.13997326433699689</v>
      </c>
      <c r="E356" s="34">
        <v>5024428.9825852886</v>
      </c>
    </row>
    <row r="357" spans="2:5" hidden="1" outlineLevel="1" x14ac:dyDescent="0.2">
      <c r="B357" s="1">
        <v>325</v>
      </c>
      <c r="C357" s="82">
        <v>7.0604035730309975E-2</v>
      </c>
      <c r="D357" s="82">
        <v>2.6123096410544715E-2</v>
      </c>
      <c r="E357" s="34">
        <v>1759923.1024577573</v>
      </c>
    </row>
    <row r="358" spans="2:5" hidden="1" outlineLevel="1" x14ac:dyDescent="0.2">
      <c r="B358" s="1">
        <v>326</v>
      </c>
      <c r="C358" s="82">
        <v>5.4163027741813176E-2</v>
      </c>
      <c r="D358" s="82">
        <v>0.22981799917927931</v>
      </c>
      <c r="E358" s="34">
        <v>7852151.5029451046</v>
      </c>
    </row>
    <row r="359" spans="2:5" hidden="1" outlineLevel="1" x14ac:dyDescent="0.2">
      <c r="B359" s="1">
        <v>327</v>
      </c>
      <c r="C359" s="82">
        <v>7.2115815202735925E-2</v>
      </c>
      <c r="D359" s="82">
        <v>0.15039665794302359</v>
      </c>
      <c r="E359" s="34">
        <v>5789047.3448385987</v>
      </c>
    </row>
    <row r="360" spans="2:5" hidden="1" outlineLevel="1" x14ac:dyDescent="0.2">
      <c r="B360" s="1">
        <v>328</v>
      </c>
      <c r="C360" s="82">
        <v>5.7945348227254202E-2</v>
      </c>
      <c r="D360" s="82">
        <v>7.2052642461377242E-2</v>
      </c>
      <c r="E360" s="34">
        <v>3098368.0836475152</v>
      </c>
    </row>
    <row r="361" spans="2:5" hidden="1" outlineLevel="1" x14ac:dyDescent="0.2">
      <c r="B361" s="1">
        <v>329</v>
      </c>
      <c r="C361" s="82">
        <v>7.1440709919556117E-2</v>
      </c>
      <c r="D361" s="82">
        <v>7.464957675506094E-2</v>
      </c>
      <c r="E361" s="34">
        <v>3331046.7181610931</v>
      </c>
    </row>
    <row r="362" spans="2:5" hidden="1" outlineLevel="1" x14ac:dyDescent="0.2">
      <c r="B362" s="1">
        <v>330</v>
      </c>
      <c r="C362" s="82">
        <v>3.1735837662461575E-3</v>
      </c>
      <c r="D362" s="82">
        <v>5.2228932620457941E-3</v>
      </c>
      <c r="E362" s="34">
        <v>859554.74091445853</v>
      </c>
    </row>
    <row r="363" spans="2:5" hidden="1" outlineLevel="1" x14ac:dyDescent="0.2">
      <c r="B363" s="1">
        <v>331</v>
      </c>
      <c r="C363" s="82">
        <v>2.3488737384796024E-2</v>
      </c>
      <c r="D363" s="82">
        <v>2.4331335378704438E-2</v>
      </c>
      <c r="E363" s="34">
        <v>1444597.0484667944</v>
      </c>
    </row>
    <row r="364" spans="2:5" hidden="1" outlineLevel="1" x14ac:dyDescent="0.2">
      <c r="B364" s="1">
        <v>332</v>
      </c>
      <c r="C364" s="82">
        <v>4.9789615270423131E-2</v>
      </c>
      <c r="D364" s="82">
        <v>8.3766373048074008E-2</v>
      </c>
      <c r="E364" s="34">
        <v>3362222.9139709999</v>
      </c>
    </row>
    <row r="365" spans="2:5" hidden="1" outlineLevel="1" x14ac:dyDescent="0.2">
      <c r="B365" s="1">
        <v>333</v>
      </c>
      <c r="C365" s="82">
        <v>8.9080859403707746E-2</v>
      </c>
      <c r="D365" s="82">
        <v>3.3400969910532902E-2</v>
      </c>
      <c r="E365" s="34">
        <v>2126233.8353457516</v>
      </c>
    </row>
    <row r="366" spans="2:5" hidden="1" outlineLevel="1" x14ac:dyDescent="0.2">
      <c r="B366" s="1">
        <v>334</v>
      </c>
      <c r="C366" s="82">
        <v>5.9208961444795705E-2</v>
      </c>
      <c r="D366" s="82">
        <v>0.13013298947224353</v>
      </c>
      <c r="E366" s="34">
        <v>4908284.0553889787</v>
      </c>
    </row>
    <row r="367" spans="2:5" hidden="1" outlineLevel="1" x14ac:dyDescent="0.2">
      <c r="B367" s="1">
        <v>335</v>
      </c>
      <c r="C367" s="82">
        <v>1.721151993699228E-2</v>
      </c>
      <c r="D367" s="82">
        <v>5.8311643155219528E-2</v>
      </c>
      <c r="E367" s="34">
        <v>2321033.1413703626</v>
      </c>
    </row>
    <row r="368" spans="2:5" hidden="1" outlineLevel="1" x14ac:dyDescent="0.2">
      <c r="B368" s="1">
        <v>336</v>
      </c>
      <c r="C368" s="82">
        <v>3.7406621111543241E-2</v>
      </c>
      <c r="D368" s="82">
        <v>-3.9948786066576383E-2</v>
      </c>
      <c r="E368" s="34">
        <v>-326137.81733220437</v>
      </c>
    </row>
    <row r="369" spans="2:5" hidden="1" outlineLevel="1" x14ac:dyDescent="0.2">
      <c r="B369" s="1">
        <v>337</v>
      </c>
      <c r="C369" s="82">
        <v>7.2377795419939855E-2</v>
      </c>
      <c r="D369" s="82">
        <v>0.14514178933900845</v>
      </c>
      <c r="E369" s="34">
        <v>5624186.7590001309</v>
      </c>
    </row>
    <row r="370" spans="2:5" hidden="1" outlineLevel="1" x14ac:dyDescent="0.2">
      <c r="B370" s="1">
        <v>338</v>
      </c>
      <c r="C370" s="82">
        <v>3.2738215999371711E-2</v>
      </c>
      <c r="D370" s="82">
        <v>0.12238767422481961</v>
      </c>
      <c r="E370" s="34">
        <v>4257432.2292503277</v>
      </c>
    </row>
    <row r="371" spans="2:5" hidden="1" outlineLevel="1" x14ac:dyDescent="0.2">
      <c r="B371" s="1">
        <v>339</v>
      </c>
      <c r="C371" s="82">
        <v>1.0283840217621043E-2</v>
      </c>
      <c r="D371" s="82">
        <v>6.2777169142209932E-2</v>
      </c>
      <c r="E371" s="34">
        <v>2381947.7484003655</v>
      </c>
    </row>
    <row r="372" spans="2:5" hidden="1" outlineLevel="1" x14ac:dyDescent="0.2">
      <c r="B372" s="1">
        <v>340</v>
      </c>
      <c r="C372" s="82">
        <v>1.3594058097242435E-2</v>
      </c>
      <c r="D372" s="82">
        <v>0.1584681673775023</v>
      </c>
      <c r="E372" s="34">
        <v>4933890.8070337279</v>
      </c>
    </row>
    <row r="373" spans="2:5" hidden="1" outlineLevel="1" x14ac:dyDescent="0.2">
      <c r="B373" s="1">
        <v>341</v>
      </c>
      <c r="C373" s="82">
        <v>9.7720368802274971E-2</v>
      </c>
      <c r="D373" s="82">
        <v>0.10451664749039467</v>
      </c>
      <c r="E373" s="34">
        <v>4705032.9113634378</v>
      </c>
    </row>
    <row r="374" spans="2:5" hidden="1" outlineLevel="1" x14ac:dyDescent="0.2">
      <c r="B374" s="1">
        <v>342</v>
      </c>
      <c r="C374" s="82">
        <v>4.49811516139971E-2</v>
      </c>
      <c r="D374" s="82">
        <v>7.8974210183298837E-2</v>
      </c>
      <c r="E374" s="34">
        <v>3165328.9108076193</v>
      </c>
    </row>
    <row r="375" spans="2:5" hidden="1" outlineLevel="1" x14ac:dyDescent="0.2">
      <c r="B375" s="1">
        <v>343</v>
      </c>
      <c r="C375" s="82">
        <v>4.2162050596695026E-2</v>
      </c>
      <c r="D375" s="82">
        <v>-2.0253188391353677E-2</v>
      </c>
      <c r="E375" s="34">
        <v>242432.57085594613</v>
      </c>
    </row>
    <row r="376" spans="2:5" hidden="1" outlineLevel="1" x14ac:dyDescent="0.2">
      <c r="B376" s="1">
        <v>344</v>
      </c>
      <c r="C376" s="82">
        <v>2.8026238328464459E-2</v>
      </c>
      <c r="D376" s="82">
        <v>9.410767002582282E-3</v>
      </c>
      <c r="E376" s="34">
        <v>1053726.366776099</v>
      </c>
    </row>
    <row r="377" spans="2:5" hidden="1" outlineLevel="1" x14ac:dyDescent="0.2">
      <c r="B377" s="1">
        <v>345</v>
      </c>
      <c r="C377" s="82">
        <v>3.7877280055750008E-2</v>
      </c>
      <c r="D377" s="82">
        <v>5.8960237343171171E-2</v>
      </c>
      <c r="E377" s="34">
        <v>2513261.5269303182</v>
      </c>
    </row>
    <row r="378" spans="2:5" hidden="1" outlineLevel="1" x14ac:dyDescent="0.2">
      <c r="B378" s="1">
        <v>346</v>
      </c>
      <c r="C378" s="82">
        <v>3.3684053384777222E-2</v>
      </c>
      <c r="D378" s="82">
        <v>6.2470312488733581E-2</v>
      </c>
      <c r="E378" s="34">
        <v>2576095.3568916214</v>
      </c>
    </row>
    <row r="379" spans="2:5" hidden="1" outlineLevel="1" x14ac:dyDescent="0.2">
      <c r="B379" s="1">
        <v>347</v>
      </c>
      <c r="C379" s="82">
        <v>2.3308324503672817E-2</v>
      </c>
      <c r="D379" s="82">
        <v>8.6550206832241641E-2</v>
      </c>
      <c r="E379" s="34">
        <v>3141606.0024389406</v>
      </c>
    </row>
    <row r="380" spans="2:5" hidden="1" outlineLevel="1" x14ac:dyDescent="0.2">
      <c r="B380" s="1">
        <v>348</v>
      </c>
      <c r="C380" s="82">
        <v>8.504506635584759E-2</v>
      </c>
      <c r="D380" s="82">
        <v>0.13250204836914878</v>
      </c>
      <c r="E380" s="34">
        <v>5449481.3720185859</v>
      </c>
    </row>
    <row r="381" spans="2:5" hidden="1" outlineLevel="1" x14ac:dyDescent="0.2">
      <c r="B381" s="1">
        <v>349</v>
      </c>
      <c r="C381" s="82">
        <v>5.7254053466800292E-2</v>
      </c>
      <c r="D381" s="82">
        <v>0.15258412386020465</v>
      </c>
      <c r="E381" s="34">
        <v>5564651.934833915</v>
      </c>
    </row>
    <row r="382" spans="2:5" hidden="1" outlineLevel="1" x14ac:dyDescent="0.2">
      <c r="B382" s="1">
        <v>350</v>
      </c>
      <c r="C382" s="82">
        <v>8.0358766607940446E-2</v>
      </c>
      <c r="D382" s="82">
        <v>8.043789198263715E-2</v>
      </c>
      <c r="E382" s="34">
        <v>3628522.9982821913</v>
      </c>
    </row>
    <row r="383" spans="2:5" hidden="1" outlineLevel="1" x14ac:dyDescent="0.2">
      <c r="B383" s="1">
        <v>351</v>
      </c>
      <c r="C383" s="82">
        <v>7.7043071426200649E-2</v>
      </c>
      <c r="D383" s="82">
        <v>3.6889040529709538E-3</v>
      </c>
      <c r="E383" s="34">
        <v>1061535.4084086313</v>
      </c>
    </row>
    <row r="384" spans="2:5" hidden="1" outlineLevel="1" x14ac:dyDescent="0.2">
      <c r="B384" s="1">
        <v>352</v>
      </c>
      <c r="C384" s="82">
        <v>1.8752797681419044E-2</v>
      </c>
      <c r="D384" s="82">
        <v>0.14788584470669833</v>
      </c>
      <c r="E384" s="34">
        <v>4739410.4626578884</v>
      </c>
    </row>
    <row r="385" spans="2:5" hidden="1" outlineLevel="1" x14ac:dyDescent="0.2">
      <c r="B385" s="1">
        <v>353</v>
      </c>
      <c r="C385" s="82">
        <v>1.8109394991540861E-2</v>
      </c>
      <c r="D385" s="82">
        <v>-7.5504945847244889E-2</v>
      </c>
      <c r="E385" s="34">
        <v>-1257742.3038944621</v>
      </c>
    </row>
    <row r="386" spans="2:5" hidden="1" outlineLevel="1" x14ac:dyDescent="0.2">
      <c r="B386" s="1">
        <v>354</v>
      </c>
      <c r="C386" s="82">
        <v>9.3727803773806684E-2</v>
      </c>
      <c r="D386" s="82">
        <v>4.6749879488502399E-3</v>
      </c>
      <c r="E386" s="34">
        <v>1159196.5535780143</v>
      </c>
    </row>
    <row r="387" spans="2:5" hidden="1" outlineLevel="1" x14ac:dyDescent="0.2">
      <c r="B387" s="1">
        <v>355</v>
      </c>
      <c r="C387" s="82">
        <v>8.3503288217103649E-2</v>
      </c>
      <c r="D387" s="82">
        <v>4.432547429621498E-2</v>
      </c>
      <c r="E387" s="34">
        <v>2453105.6395352888</v>
      </c>
    </row>
    <row r="388" spans="2:5" hidden="1" outlineLevel="1" x14ac:dyDescent="0.2">
      <c r="B388" s="1">
        <v>356</v>
      </c>
      <c r="C388" s="82">
        <v>9.4569798870286163E-3</v>
      </c>
      <c r="D388" s="82">
        <v>0.12007689803130642</v>
      </c>
      <c r="E388" s="34">
        <v>3864868.805735358</v>
      </c>
    </row>
    <row r="389" spans="2:5" hidden="1" outlineLevel="1" x14ac:dyDescent="0.2">
      <c r="B389" s="1">
        <v>357</v>
      </c>
      <c r="C389" s="82">
        <v>2.5509680604825547E-2</v>
      </c>
      <c r="D389" s="82">
        <v>0.13027984762038633</v>
      </c>
      <c r="E389" s="34">
        <v>4368410.6471157344</v>
      </c>
    </row>
    <row r="390" spans="2:5" hidden="1" outlineLevel="1" x14ac:dyDescent="0.2">
      <c r="B390" s="1">
        <v>358</v>
      </c>
      <c r="C390" s="82">
        <v>5.8114775641004347E-2</v>
      </c>
      <c r="D390" s="82">
        <v>0.13960991211742765</v>
      </c>
      <c r="E390" s="34">
        <v>5181613.1426583743</v>
      </c>
    </row>
    <row r="391" spans="2:5" hidden="1" outlineLevel="1" x14ac:dyDescent="0.2">
      <c r="B391" s="1">
        <v>359</v>
      </c>
      <c r="C391" s="82">
        <v>3.3303001485272134E-2</v>
      </c>
      <c r="D391" s="82">
        <v>0.10818038419097711</v>
      </c>
      <c r="E391" s="34">
        <v>3864356.5939938002</v>
      </c>
    </row>
    <row r="392" spans="2:5" hidden="1" outlineLevel="1" x14ac:dyDescent="0.2">
      <c r="B392" s="1">
        <v>360</v>
      </c>
      <c r="C392" s="82">
        <v>6.3100392561107888E-3</v>
      </c>
      <c r="D392" s="82">
        <v>7.0408582861932092E-2</v>
      </c>
      <c r="E392" s="34">
        <v>2545320.9554755781</v>
      </c>
    </row>
    <row r="393" spans="2:5" hidden="1" outlineLevel="1" x14ac:dyDescent="0.2">
      <c r="B393" s="1">
        <v>361</v>
      </c>
      <c r="C393" s="82">
        <v>3.2614423917077452E-2</v>
      </c>
      <c r="D393" s="82">
        <v>8.3580904538232664E-2</v>
      </c>
      <c r="E393" s="34">
        <v>3161616.5423765043</v>
      </c>
    </row>
    <row r="394" spans="2:5" hidden="1" outlineLevel="1" x14ac:dyDescent="0.2">
      <c r="B394" s="1">
        <v>362</v>
      </c>
      <c r="C394" s="82">
        <v>8.194842778947331E-2</v>
      </c>
      <c r="D394" s="82">
        <v>3.03751427384506E-2</v>
      </c>
      <c r="E394" s="34">
        <v>1972975.4373819127</v>
      </c>
    </row>
    <row r="395" spans="2:5" hidden="1" outlineLevel="1" x14ac:dyDescent="0.2">
      <c r="B395" s="1">
        <v>363</v>
      </c>
      <c r="C395" s="82">
        <v>7.0934303278694016E-2</v>
      </c>
      <c r="D395" s="82">
        <v>4.2859331992559306E-2</v>
      </c>
      <c r="E395" s="34">
        <v>2301089.9773201402</v>
      </c>
    </row>
    <row r="396" spans="2:5" hidden="1" outlineLevel="1" x14ac:dyDescent="0.2">
      <c r="B396" s="1">
        <v>364</v>
      </c>
      <c r="C396" s="82">
        <v>8.4329551339034636E-3</v>
      </c>
      <c r="D396" s="82">
        <v>4.6241359512287493E-2</v>
      </c>
      <c r="E396" s="34">
        <v>1938185.8286754075</v>
      </c>
    </row>
    <row r="397" spans="2:5" hidden="1" outlineLevel="1" x14ac:dyDescent="0.2">
      <c r="B397" s="1">
        <v>365</v>
      </c>
      <c r="C397" s="82">
        <v>5.984654551062122E-2</v>
      </c>
      <c r="D397" s="82">
        <v>6.9368921877823994E-2</v>
      </c>
      <c r="E397" s="34">
        <v>3035748.1407184619</v>
      </c>
    </row>
    <row r="398" spans="2:5" hidden="1" outlineLevel="1" x14ac:dyDescent="0.2">
      <c r="B398" s="1">
        <v>366</v>
      </c>
      <c r="C398" s="82">
        <v>8.8575926103564406E-2</v>
      </c>
      <c r="D398" s="82">
        <v>0.10098083574920255</v>
      </c>
      <c r="E398" s="34">
        <v>4437077.0647775056</v>
      </c>
    </row>
    <row r="399" spans="2:5" hidden="1" outlineLevel="1" x14ac:dyDescent="0.2">
      <c r="B399" s="1">
        <v>367</v>
      </c>
      <c r="C399" s="82">
        <v>6.7974861986875926E-2</v>
      </c>
      <c r="D399" s="82">
        <v>5.1759025202445907E-2</v>
      </c>
      <c r="E399" s="34">
        <v>2561304.0329302037</v>
      </c>
    </row>
    <row r="400" spans="2:5" hidden="1" outlineLevel="1" x14ac:dyDescent="0.2">
      <c r="B400" s="1">
        <v>368</v>
      </c>
      <c r="C400" s="82">
        <v>5.6813979551899624E-2</v>
      </c>
      <c r="D400" s="82">
        <v>-2.1759056808069235E-2</v>
      </c>
      <c r="E400" s="34">
        <v>208939.024530753</v>
      </c>
    </row>
    <row r="401" spans="2:5" hidden="1" outlineLevel="1" x14ac:dyDescent="0.2">
      <c r="B401" s="1">
        <v>369</v>
      </c>
      <c r="C401" s="82">
        <v>2.2742223460891633E-2</v>
      </c>
      <c r="D401" s="82">
        <v>0.11432342902298587</v>
      </c>
      <c r="E401" s="34">
        <v>3891820.9653726178</v>
      </c>
    </row>
    <row r="402" spans="2:5" hidden="1" outlineLevel="1" x14ac:dyDescent="0.2">
      <c r="B402" s="1">
        <v>370</v>
      </c>
      <c r="C402" s="82">
        <v>8.0708305412632769E-2</v>
      </c>
      <c r="D402" s="82">
        <v>0.18202439486188787</v>
      </c>
      <c r="E402" s="34">
        <v>7018479.9947434654</v>
      </c>
    </row>
    <row r="403" spans="2:5" hidden="1" outlineLevel="1" x14ac:dyDescent="0.2">
      <c r="B403" s="1">
        <v>371</v>
      </c>
      <c r="C403" s="82">
        <v>9.3401862155303272E-2</v>
      </c>
      <c r="D403" s="82">
        <v>5.0095968680562195E-2</v>
      </c>
      <c r="E403" s="34">
        <v>2739783.0381045155</v>
      </c>
    </row>
    <row r="404" spans="2:5" hidden="1" outlineLevel="1" x14ac:dyDescent="0.2">
      <c r="B404" s="1">
        <v>372</v>
      </c>
      <c r="C404" s="82">
        <v>4.1604881672162121E-2</v>
      </c>
      <c r="D404" s="82">
        <v>6.4420252591212313E-2</v>
      </c>
      <c r="E404" s="34">
        <v>2704956.147184568</v>
      </c>
    </row>
    <row r="405" spans="2:5" hidden="1" outlineLevel="1" x14ac:dyDescent="0.2">
      <c r="B405" s="1">
        <v>373</v>
      </c>
      <c r="C405" s="82">
        <v>7.8389719681255743E-2</v>
      </c>
      <c r="D405" s="82">
        <v>0.15422635315404867</v>
      </c>
      <c r="E405" s="34">
        <v>6043210.5618283404</v>
      </c>
    </row>
    <row r="406" spans="2:5" hidden="1" outlineLevel="1" x14ac:dyDescent="0.2">
      <c r="B406" s="1">
        <v>374</v>
      </c>
      <c r="C406" s="82">
        <v>9.4609837825741352E-2</v>
      </c>
      <c r="D406" s="82">
        <v>3.3349832673615513E-2</v>
      </c>
      <c r="E406" s="34">
        <v>2165609.9823562992</v>
      </c>
    </row>
    <row r="407" spans="2:5" hidden="1" outlineLevel="1" x14ac:dyDescent="0.2">
      <c r="B407" s="1">
        <v>375</v>
      </c>
      <c r="C407" s="82">
        <v>5.7005866088616144E-2</v>
      </c>
      <c r="D407" s="82">
        <v>-1.3393504829610936E-2</v>
      </c>
      <c r="E407" s="34">
        <v>465825.87886082911</v>
      </c>
    </row>
    <row r="408" spans="2:5" hidden="1" outlineLevel="1" x14ac:dyDescent="0.2">
      <c r="B408" s="1">
        <v>376</v>
      </c>
      <c r="C408" s="82">
        <v>7.9413298577400745E-2</v>
      </c>
      <c r="D408" s="82">
        <v>5.3823350805296696E-2</v>
      </c>
      <c r="E408" s="34">
        <v>2733632.8949489905</v>
      </c>
    </row>
    <row r="409" spans="2:5" hidden="1" outlineLevel="1" x14ac:dyDescent="0.2">
      <c r="B409" s="1">
        <v>377</v>
      </c>
      <c r="C409" s="82">
        <v>6.3056758393350426E-2</v>
      </c>
      <c r="D409" s="82">
        <v>8.3564782497641918E-2</v>
      </c>
      <c r="E409" s="34">
        <v>3514793.2283107564</v>
      </c>
    </row>
    <row r="410" spans="2:5" hidden="1" outlineLevel="1" x14ac:dyDescent="0.2">
      <c r="B410" s="1">
        <v>378</v>
      </c>
      <c r="C410" s="82">
        <v>9.0411437818643567E-2</v>
      </c>
      <c r="D410" s="82">
        <v>0.16057878489656846</v>
      </c>
      <c r="E410" s="34">
        <v>6519647.0627154568</v>
      </c>
    </row>
    <row r="411" spans="2:5" hidden="1" outlineLevel="1" x14ac:dyDescent="0.2">
      <c r="B411" s="1">
        <v>379</v>
      </c>
      <c r="C411" s="82">
        <v>2.7705754322994769E-2</v>
      </c>
      <c r="D411" s="82">
        <v>3.4865646278391609E-2</v>
      </c>
      <c r="E411" s="34">
        <v>1757944.4147290683</v>
      </c>
    </row>
    <row r="412" spans="2:5" hidden="1" outlineLevel="1" x14ac:dyDescent="0.2">
      <c r="B412" s="1">
        <v>380</v>
      </c>
      <c r="C412" s="82">
        <v>3.8095143325468706E-2</v>
      </c>
      <c r="D412" s="82">
        <v>0.12928454700370132</v>
      </c>
      <c r="E412" s="34">
        <v>4535899.4764008382</v>
      </c>
    </row>
    <row r="413" spans="2:5" hidden="1" outlineLevel="1" x14ac:dyDescent="0.2">
      <c r="B413" s="1">
        <v>381</v>
      </c>
      <c r="C413" s="82">
        <v>6.7701964355937677E-3</v>
      </c>
      <c r="D413" s="82">
        <v>0.14330730186566626</v>
      </c>
      <c r="E413" s="34">
        <v>4427067.9349670811</v>
      </c>
    </row>
    <row r="414" spans="2:5" hidden="1" outlineLevel="1" x14ac:dyDescent="0.2">
      <c r="B414" s="1">
        <v>382</v>
      </c>
      <c r="C414" s="82">
        <v>1.0168798448274253E-2</v>
      </c>
      <c r="D414" s="82">
        <v>1.0727674447130436E-2</v>
      </c>
      <c r="E414" s="34">
        <v>1024326.2326691929</v>
      </c>
    </row>
    <row r="415" spans="2:5" hidden="1" outlineLevel="1" x14ac:dyDescent="0.2">
      <c r="B415" s="1">
        <v>383</v>
      </c>
      <c r="C415" s="82">
        <v>7.957425703280159E-2</v>
      </c>
      <c r="D415" s="82">
        <v>8.6495157748600685E-2</v>
      </c>
      <c r="E415" s="34">
        <v>3819728.1736418144</v>
      </c>
    </row>
    <row r="416" spans="2:5" hidden="1" outlineLevel="1" x14ac:dyDescent="0.2">
      <c r="B416" s="1">
        <v>384</v>
      </c>
      <c r="C416" s="82">
        <v>3.0647380700567484E-2</v>
      </c>
      <c r="D416" s="82">
        <v>-1.1693847098853197E-2</v>
      </c>
      <c r="E416" s="34">
        <v>472531.27425165096</v>
      </c>
    </row>
    <row r="417" spans="2:5" hidden="1" outlineLevel="1" x14ac:dyDescent="0.2">
      <c r="B417" s="1">
        <v>385</v>
      </c>
      <c r="C417" s="82">
        <v>1.0391154736257791E-2</v>
      </c>
      <c r="D417" s="82">
        <v>-2.5723827350251138E-2</v>
      </c>
      <c r="E417" s="34">
        <v>74280.098138349073</v>
      </c>
    </row>
    <row r="418" spans="2:5" hidden="1" outlineLevel="1" x14ac:dyDescent="0.2">
      <c r="B418" s="1">
        <v>386</v>
      </c>
      <c r="C418" s="82">
        <v>1.0597095956494818E-2</v>
      </c>
      <c r="D418" s="82">
        <v>9.6428521105520471E-2</v>
      </c>
      <c r="E418" s="34">
        <v>3262990.7701745974</v>
      </c>
    </row>
    <row r="419" spans="2:5" hidden="1" outlineLevel="1" x14ac:dyDescent="0.2">
      <c r="B419" s="1">
        <v>387</v>
      </c>
      <c r="C419" s="82">
        <v>8.8197137741092391E-2</v>
      </c>
      <c r="D419" s="82">
        <v>0.17692198700565465</v>
      </c>
      <c r="E419" s="34">
        <v>7028767.0342706712</v>
      </c>
    </row>
    <row r="420" spans="2:5" hidden="1" outlineLevel="1" x14ac:dyDescent="0.2">
      <c r="B420" s="1">
        <v>388</v>
      </c>
      <c r="C420" s="82">
        <v>2.9284105076802371E-2</v>
      </c>
      <c r="D420" s="82">
        <v>-5.0269894565066739E-2</v>
      </c>
      <c r="E420" s="34">
        <v>-604621.16574164375</v>
      </c>
    </row>
    <row r="421" spans="2:5" hidden="1" outlineLevel="1" x14ac:dyDescent="0.2">
      <c r="B421" s="1">
        <v>389</v>
      </c>
      <c r="C421" s="82">
        <v>1.7311703081478471E-2</v>
      </c>
      <c r="D421" s="82">
        <v>1.1808494301622827E-2</v>
      </c>
      <c r="E421" s="34">
        <v>1079104.93563279</v>
      </c>
    </row>
    <row r="422" spans="2:5" hidden="1" outlineLevel="1" x14ac:dyDescent="0.2">
      <c r="B422" s="1">
        <v>390</v>
      </c>
      <c r="C422" s="82">
        <v>2.000142034734408E-2</v>
      </c>
      <c r="D422" s="82">
        <v>0.20724835131376002</v>
      </c>
      <c r="E422" s="34">
        <v>6361496.0647558374</v>
      </c>
    </row>
    <row r="423" spans="2:5" hidden="1" outlineLevel="1" x14ac:dyDescent="0.2">
      <c r="B423" s="1">
        <v>391</v>
      </c>
      <c r="C423" s="82">
        <v>1.29914127780564E-2</v>
      </c>
      <c r="D423" s="82">
        <v>8.1542002011227577E-3</v>
      </c>
      <c r="E423" s="34">
        <v>966741.57250485697</v>
      </c>
    </row>
    <row r="424" spans="2:5" hidden="1" outlineLevel="1" x14ac:dyDescent="0.2">
      <c r="B424" s="1">
        <v>392</v>
      </c>
      <c r="C424" s="82">
        <v>1.9848553164581707E-2</v>
      </c>
      <c r="D424" s="82">
        <v>0.14143543973548711</v>
      </c>
      <c r="E424" s="34">
        <v>4583672.7080120416</v>
      </c>
    </row>
    <row r="425" spans="2:5" hidden="1" outlineLevel="1" x14ac:dyDescent="0.2">
      <c r="B425" s="1">
        <v>393</v>
      </c>
      <c r="C425" s="82">
        <v>6.8868622519239892E-2</v>
      </c>
      <c r="D425" s="82">
        <v>9.1075134030323676E-2</v>
      </c>
      <c r="E425" s="34">
        <v>3826753.1673305719</v>
      </c>
    </row>
    <row r="426" spans="2:5" hidden="1" outlineLevel="1" x14ac:dyDescent="0.2">
      <c r="B426" s="1">
        <v>394</v>
      </c>
      <c r="C426" s="82">
        <v>1.2976098342394049E-2</v>
      </c>
      <c r="D426" s="82">
        <v>1.4494282449660972E-2</v>
      </c>
      <c r="E426" s="34">
        <v>1133573.0922924061</v>
      </c>
    </row>
    <row r="427" spans="2:5" hidden="1" outlineLevel="1" x14ac:dyDescent="0.2">
      <c r="B427" s="1">
        <v>395</v>
      </c>
      <c r="C427" s="82">
        <v>2.0300151461508001E-2</v>
      </c>
      <c r="D427" s="82">
        <v>0.12370781719577562</v>
      </c>
      <c r="E427" s="34">
        <v>4112187.5851630019</v>
      </c>
    </row>
    <row r="428" spans="2:5" hidden="1" outlineLevel="1" x14ac:dyDescent="0.2">
      <c r="B428" s="1">
        <v>396</v>
      </c>
      <c r="C428" s="82">
        <v>2.6175820841794029E-2</v>
      </c>
      <c r="D428" s="82">
        <v>7.876441490969649E-2</v>
      </c>
      <c r="E428" s="34">
        <v>2958608.2626711177</v>
      </c>
    </row>
    <row r="429" spans="2:5" hidden="1" outlineLevel="1" x14ac:dyDescent="0.2">
      <c r="B429" s="1">
        <v>397</v>
      </c>
      <c r="C429" s="82">
        <v>6.9261436396262963E-2</v>
      </c>
      <c r="D429" s="82">
        <v>0.19437922159652801</v>
      </c>
      <c r="E429" s="34">
        <v>7140554.876201055</v>
      </c>
    </row>
    <row r="430" spans="2:5" hidden="1" outlineLevel="1" x14ac:dyDescent="0.2">
      <c r="B430" s="1">
        <v>398</v>
      </c>
      <c r="C430" s="82">
        <v>8.8919322618533567E-2</v>
      </c>
      <c r="D430" s="82">
        <v>5.1091237560193743E-2</v>
      </c>
      <c r="E430" s="34">
        <v>2731644.5222882265</v>
      </c>
    </row>
    <row r="431" spans="2:5" hidden="1" outlineLevel="1" x14ac:dyDescent="0.2">
      <c r="B431" s="1">
        <v>399</v>
      </c>
      <c r="C431" s="82">
        <v>8.5484339192308079E-2</v>
      </c>
      <c r="D431" s="82">
        <v>6.7267175001683305E-2</v>
      </c>
      <c r="E431" s="34">
        <v>3247384.2438062034</v>
      </c>
    </row>
    <row r="432" spans="2:5" hidden="1" outlineLevel="1" x14ac:dyDescent="0.2">
      <c r="B432" s="1">
        <v>400</v>
      </c>
      <c r="C432" s="82">
        <v>7.0179301852795091E-3</v>
      </c>
      <c r="D432" s="82">
        <v>0.12828807993153901</v>
      </c>
      <c r="E432" s="34">
        <v>4043721.1787694758</v>
      </c>
    </row>
    <row r="433" spans="2:5" hidden="1" outlineLevel="1" x14ac:dyDescent="0.2">
      <c r="B433" s="1">
        <v>401</v>
      </c>
      <c r="C433" s="82">
        <v>6.2266416507826272E-3</v>
      </c>
      <c r="D433" s="82">
        <v>0.10752828872141834</v>
      </c>
      <c r="E433" s="34">
        <v>3498852.1335962731</v>
      </c>
    </row>
    <row r="434" spans="2:5" hidden="1" outlineLevel="1" x14ac:dyDescent="0.2">
      <c r="B434" s="1">
        <v>402</v>
      </c>
      <c r="C434" s="82">
        <v>2.0130269379367727E-2</v>
      </c>
      <c r="D434" s="82">
        <v>7.519667754845491E-2</v>
      </c>
      <c r="E434" s="34">
        <v>2800518.1131253769</v>
      </c>
    </row>
    <row r="435" spans="2:5" hidden="1" outlineLevel="1" x14ac:dyDescent="0.2">
      <c r="B435" s="1">
        <v>403</v>
      </c>
      <c r="C435" s="82">
        <v>9.3375425509463122E-2</v>
      </c>
      <c r="D435" s="82">
        <v>8.2848608765132711E-2</v>
      </c>
      <c r="E435" s="34">
        <v>3880117.5059635122</v>
      </c>
    </row>
    <row r="436" spans="2:5" hidden="1" outlineLevel="1" x14ac:dyDescent="0.2">
      <c r="B436" s="1">
        <v>404</v>
      </c>
      <c r="C436" s="82">
        <v>6.4598201439686712E-2</v>
      </c>
      <c r="D436" s="82">
        <v>3.1870110399088325E-2</v>
      </c>
      <c r="E436" s="34">
        <v>1904660.5982948313</v>
      </c>
    </row>
    <row r="437" spans="2:5" hidden="1" outlineLevel="1" x14ac:dyDescent="0.2">
      <c r="B437" s="1">
        <v>405</v>
      </c>
      <c r="C437" s="82">
        <v>4.2852917967422494E-2</v>
      </c>
      <c r="D437" s="82">
        <v>0.12720769470313958</v>
      </c>
      <c r="E437" s="34">
        <v>4551079.9074975029</v>
      </c>
    </row>
    <row r="438" spans="2:5" hidden="1" outlineLevel="1" x14ac:dyDescent="0.2">
      <c r="B438" s="1">
        <v>406</v>
      </c>
      <c r="C438" s="82">
        <v>8.1550692210128686E-2</v>
      </c>
      <c r="D438" s="82">
        <v>0.10333853569474871</v>
      </c>
      <c r="E438" s="34">
        <v>4409009.8008192526</v>
      </c>
    </row>
    <row r="439" spans="2:5" hidden="1" outlineLevel="1" x14ac:dyDescent="0.2">
      <c r="B439" s="1">
        <v>407</v>
      </c>
      <c r="C439" s="82">
        <v>8.29353901646111E-2</v>
      </c>
      <c r="D439" s="82">
        <v>4.8791933256606385E-2</v>
      </c>
      <c r="E439" s="34">
        <v>2598282.7468018257</v>
      </c>
    </row>
    <row r="440" spans="2:5" hidden="1" outlineLevel="1" x14ac:dyDescent="0.2">
      <c r="B440" s="1">
        <v>408</v>
      </c>
      <c r="C440" s="82">
        <v>3.4319787867361166E-2</v>
      </c>
      <c r="D440" s="82">
        <v>9.6510752574980527E-2</v>
      </c>
      <c r="E440" s="34">
        <v>3547152.7228571721</v>
      </c>
    </row>
    <row r="441" spans="2:5" hidden="1" outlineLevel="1" x14ac:dyDescent="0.2">
      <c r="B441" s="1">
        <v>409</v>
      </c>
      <c r="C441" s="82">
        <v>7.0682810707024341E-2</v>
      </c>
      <c r="D441" s="82">
        <v>2.0786529644649103E-2</v>
      </c>
      <c r="E441" s="34">
        <v>1588641.574771154</v>
      </c>
    </row>
    <row r="442" spans="2:5" hidden="1" outlineLevel="1" x14ac:dyDescent="0.2">
      <c r="B442" s="1">
        <v>410</v>
      </c>
      <c r="C442" s="82">
        <v>2.0604788716019561E-3</v>
      </c>
      <c r="D442" s="82">
        <v>2.5888615389461647E-2</v>
      </c>
      <c r="E442" s="34">
        <v>1379800.4460503201</v>
      </c>
    </row>
    <row r="443" spans="2:5" hidden="1" outlineLevel="1" x14ac:dyDescent="0.2">
      <c r="B443" s="1">
        <v>411</v>
      </c>
      <c r="C443" s="82">
        <v>9.6764286812473954E-2</v>
      </c>
      <c r="D443" s="82">
        <v>-7.5835372940626228E-3</v>
      </c>
      <c r="E443" s="34">
        <v>739525.3172559645</v>
      </c>
    </row>
    <row r="444" spans="2:5" hidden="1" outlineLevel="1" x14ac:dyDescent="0.2">
      <c r="B444" s="1">
        <v>412</v>
      </c>
      <c r="C444" s="82">
        <v>8.728553445873527E-2</v>
      </c>
      <c r="D444" s="82">
        <v>4.1064092672003477E-2</v>
      </c>
      <c r="E444" s="34">
        <v>2374315.6566793318</v>
      </c>
    </row>
    <row r="445" spans="2:5" hidden="1" outlineLevel="1" x14ac:dyDescent="0.2">
      <c r="B445" s="1">
        <v>413</v>
      </c>
      <c r="C445" s="82">
        <v>8.3163943695950288E-2</v>
      </c>
      <c r="D445" s="82">
        <v>3.6905474521407869E-2</v>
      </c>
      <c r="E445" s="34">
        <v>2200816.0914263208</v>
      </c>
    </row>
    <row r="446" spans="2:5" hidden="1" outlineLevel="1" x14ac:dyDescent="0.2">
      <c r="B446" s="1">
        <v>414</v>
      </c>
      <c r="C446" s="82">
        <v>3.1948005957404747E-2</v>
      </c>
      <c r="D446" s="82">
        <v>-8.663111049455996E-3</v>
      </c>
      <c r="E446" s="34">
        <v>559919.67073103599</v>
      </c>
    </row>
    <row r="447" spans="2:5" hidden="1" outlineLevel="1" x14ac:dyDescent="0.2">
      <c r="B447" s="1">
        <v>415</v>
      </c>
      <c r="C447" s="82">
        <v>5.9492080158385474E-2</v>
      </c>
      <c r="D447" s="82">
        <v>0.10474817235978728</v>
      </c>
      <c r="E447" s="34">
        <v>4127266.2556852396</v>
      </c>
    </row>
    <row r="448" spans="2:5" hidden="1" outlineLevel="1" x14ac:dyDescent="0.2">
      <c r="B448" s="1">
        <v>416</v>
      </c>
      <c r="C448" s="82">
        <v>6.0421219063076105E-2</v>
      </c>
      <c r="D448" s="82">
        <v>0.10029265127539586</v>
      </c>
      <c r="E448" s="34">
        <v>4002250.4402099084</v>
      </c>
    </row>
    <row r="449" spans="2:5" hidden="1" outlineLevel="1" x14ac:dyDescent="0.2">
      <c r="B449" s="1">
        <v>417</v>
      </c>
      <c r="C449" s="82">
        <v>6.0986197757904953E-2</v>
      </c>
      <c r="D449" s="82">
        <v>-3.5682909650287462E-2</v>
      </c>
      <c r="E449" s="34">
        <v>-221302.360429533</v>
      </c>
    </row>
    <row r="450" spans="2:5" hidden="1" outlineLevel="1" x14ac:dyDescent="0.2">
      <c r="B450" s="1">
        <v>418</v>
      </c>
      <c r="C450" s="82">
        <v>2.8659341827643472E-2</v>
      </c>
      <c r="D450" s="82">
        <v>4.8852095641665323E-2</v>
      </c>
      <c r="E450" s="34">
        <v>2152684.2555854679</v>
      </c>
    </row>
    <row r="451" spans="2:5" hidden="1" outlineLevel="1" x14ac:dyDescent="0.2">
      <c r="B451" s="1">
        <v>419</v>
      </c>
      <c r="C451" s="82">
        <v>5.8624619707964953E-2</v>
      </c>
      <c r="D451" s="82">
        <v>0.13297168829672609</v>
      </c>
      <c r="E451" s="34">
        <v>4985929.286477929</v>
      </c>
    </row>
    <row r="452" spans="2:5" hidden="1" outlineLevel="1" x14ac:dyDescent="0.2">
      <c r="B452" s="1">
        <v>420</v>
      </c>
      <c r="C452" s="82">
        <v>6.1031423197650148E-2</v>
      </c>
      <c r="D452" s="82">
        <v>7.9209018055790739E-2</v>
      </c>
      <c r="E452" s="34">
        <v>3354550.1849626927</v>
      </c>
    </row>
    <row r="453" spans="2:5" hidden="1" outlineLevel="1" x14ac:dyDescent="0.2">
      <c r="B453" s="1">
        <v>421</v>
      </c>
      <c r="C453" s="82">
        <v>5.7783342836530686E-2</v>
      </c>
      <c r="D453" s="82">
        <v>0.17848859654786181</v>
      </c>
      <c r="E453" s="34">
        <v>6372099.5531159416</v>
      </c>
    </row>
    <row r="454" spans="2:5" hidden="1" outlineLevel="1" x14ac:dyDescent="0.2">
      <c r="B454" s="1">
        <v>422</v>
      </c>
      <c r="C454" s="82">
        <v>2.1683395246956283E-2</v>
      </c>
      <c r="D454" s="82">
        <v>3.8911974458574305E-2</v>
      </c>
      <c r="E454" s="34">
        <v>1831164.431377568</v>
      </c>
    </row>
    <row r="455" spans="2:5" hidden="1" outlineLevel="1" x14ac:dyDescent="0.2">
      <c r="B455" s="1">
        <v>423</v>
      </c>
      <c r="C455" s="82">
        <v>7.7185023674412365E-2</v>
      </c>
      <c r="D455" s="82">
        <v>0.1076085065912244</v>
      </c>
      <c r="E455" s="34">
        <v>4483249.2834877893</v>
      </c>
    </row>
    <row r="456" spans="2:5" hidden="1" outlineLevel="1" x14ac:dyDescent="0.2">
      <c r="B456" s="1">
        <v>424</v>
      </c>
      <c r="C456" s="82">
        <v>9.8340332109434908E-2</v>
      </c>
      <c r="D456" s="82">
        <v>9.2148016442297531E-2</v>
      </c>
      <c r="E456" s="34">
        <v>4276947.9388076607</v>
      </c>
    </row>
    <row r="457" spans="2:5" hidden="1" outlineLevel="1" x14ac:dyDescent="0.2">
      <c r="B457" s="1">
        <v>425</v>
      </c>
      <c r="C457" s="82">
        <v>7.6859222427413679E-2</v>
      </c>
      <c r="D457" s="82">
        <v>0.13081987093318417</v>
      </c>
      <c r="E457" s="34">
        <v>5241467.9359163148</v>
      </c>
    </row>
    <row r="458" spans="2:5" hidden="1" outlineLevel="1" x14ac:dyDescent="0.2">
      <c r="B458" s="1">
        <v>426</v>
      </c>
      <c r="C458" s="82">
        <v>9.9426976926593677E-2</v>
      </c>
      <c r="D458" s="82">
        <v>7.9787332819054924E-2</v>
      </c>
      <c r="E458" s="34">
        <v>3853508.5439218432</v>
      </c>
    </row>
    <row r="459" spans="2:5" hidden="1" outlineLevel="1" x14ac:dyDescent="0.2">
      <c r="B459" s="1">
        <v>427</v>
      </c>
      <c r="C459" s="82">
        <v>1.9079963317939066E-2</v>
      </c>
      <c r="D459" s="82">
        <v>0.10679405661320658</v>
      </c>
      <c r="E459" s="34">
        <v>3639896.7628638633</v>
      </c>
    </row>
    <row r="460" spans="2:5" hidden="1" outlineLevel="1" x14ac:dyDescent="0.2">
      <c r="B460" s="1">
        <v>428</v>
      </c>
      <c r="C460" s="82">
        <v>5.5777793379683319E-2</v>
      </c>
      <c r="D460" s="82">
        <v>-4.6303306077492071E-2</v>
      </c>
      <c r="E460" s="34">
        <v>-541888.24172564282</v>
      </c>
    </row>
    <row r="461" spans="2:5" hidden="1" outlineLevel="1" x14ac:dyDescent="0.2">
      <c r="B461" s="1">
        <v>429</v>
      </c>
      <c r="C461" s="82">
        <v>5.3040855332128503E-2</v>
      </c>
      <c r="D461" s="82">
        <v>6.5229481625477662E-2</v>
      </c>
      <c r="E461" s="34">
        <v>2839385.3731524232</v>
      </c>
    </row>
    <row r="462" spans="2:5" hidden="1" outlineLevel="1" x14ac:dyDescent="0.2">
      <c r="B462" s="1">
        <v>430</v>
      </c>
      <c r="C462" s="82">
        <v>6.7410770344198498E-2</v>
      </c>
      <c r="D462" s="82">
        <v>5.5233288541198938E-3</v>
      </c>
      <c r="E462" s="34">
        <v>1084967.7933733773</v>
      </c>
    </row>
    <row r="463" spans="2:5" hidden="1" outlineLevel="1" x14ac:dyDescent="0.2">
      <c r="B463" s="1">
        <v>431</v>
      </c>
      <c r="C463" s="82">
        <v>8.537229264275463E-2</v>
      </c>
      <c r="D463" s="82">
        <v>0.17698467409582375</v>
      </c>
      <c r="E463" s="34">
        <v>6962331.6232947428</v>
      </c>
    </row>
    <row r="464" spans="2:5" hidden="1" outlineLevel="1" x14ac:dyDescent="0.2">
      <c r="B464" s="1">
        <v>432</v>
      </c>
      <c r="C464" s="82">
        <v>5.4555374851957605E-2</v>
      </c>
      <c r="D464" s="82">
        <v>5.7908823802086208E-2</v>
      </c>
      <c r="E464" s="34">
        <v>2631625.1850544945</v>
      </c>
    </row>
    <row r="465" spans="2:5" hidden="1" outlineLevel="1" x14ac:dyDescent="0.2">
      <c r="B465" s="1">
        <v>433</v>
      </c>
      <c r="C465" s="82">
        <v>3.1189185155270596E-2</v>
      </c>
      <c r="D465" s="82">
        <v>1.2164700079799501E-2</v>
      </c>
      <c r="E465" s="34">
        <v>1142670.7717001003</v>
      </c>
    </row>
    <row r="466" spans="2:5" hidden="1" outlineLevel="1" x14ac:dyDescent="0.2">
      <c r="B466" s="1">
        <v>434</v>
      </c>
      <c r="C466" s="82">
        <v>6.2571546611521103E-2</v>
      </c>
      <c r="D466" s="82">
        <v>5.3708727780258952E-2</v>
      </c>
      <c r="E466" s="34">
        <v>2574637.4290607497</v>
      </c>
    </row>
    <row r="467" spans="2:5" hidden="1" outlineLevel="1" x14ac:dyDescent="0.2">
      <c r="B467" s="1">
        <v>435</v>
      </c>
      <c r="C467" s="82">
        <v>6.6043304440209602E-2</v>
      </c>
      <c r="D467" s="82">
        <v>0.14628194608255812</v>
      </c>
      <c r="E467" s="34">
        <v>5537815.0597318541</v>
      </c>
    </row>
    <row r="468" spans="2:5" hidden="1" outlineLevel="1" x14ac:dyDescent="0.2">
      <c r="B468" s="1">
        <v>436</v>
      </c>
      <c r="C468" s="82">
        <v>6.8398973937380508E-2</v>
      </c>
      <c r="D468" s="82">
        <v>5.3715552759929008E-2</v>
      </c>
      <c r="E468" s="34">
        <v>2627558.1794370189</v>
      </c>
    </row>
    <row r="469" spans="2:5" hidden="1" outlineLevel="1" x14ac:dyDescent="0.2">
      <c r="B469" s="1">
        <v>437</v>
      </c>
      <c r="C469" s="82">
        <v>5.5684053942657907E-2</v>
      </c>
      <c r="D469" s="82">
        <v>0.11317636118429693</v>
      </c>
      <c r="E469" s="34">
        <v>4330415.8495802432</v>
      </c>
    </row>
    <row r="470" spans="2:5" hidden="1" outlineLevel="1" x14ac:dyDescent="0.2">
      <c r="B470" s="1">
        <v>438</v>
      </c>
      <c r="C470" s="82">
        <v>8.2701037080324419E-2</v>
      </c>
      <c r="D470" s="82">
        <v>0.19734954624737885</v>
      </c>
      <c r="E470" s="34">
        <v>7581485.8912976673</v>
      </c>
    </row>
    <row r="471" spans="2:5" hidden="1" outlineLevel="1" x14ac:dyDescent="0.2">
      <c r="B471" s="1">
        <v>439</v>
      </c>
      <c r="C471" s="82">
        <v>3.9488044258661564E-2</v>
      </c>
      <c r="D471" s="82">
        <v>9.1042904977208489E-2</v>
      </c>
      <c r="E471" s="34">
        <v>3453780.1590684978</v>
      </c>
    </row>
    <row r="472" spans="2:5" hidden="1" outlineLevel="1" x14ac:dyDescent="0.2">
      <c r="B472" s="1">
        <v>440</v>
      </c>
      <c r="C472" s="82">
        <v>7.8171442984610082E-2</v>
      </c>
      <c r="D472" s="82">
        <v>0.19202937767532721</v>
      </c>
      <c r="E472" s="34">
        <v>7287434.9386312617</v>
      </c>
    </row>
    <row r="473" spans="2:5" hidden="1" outlineLevel="1" x14ac:dyDescent="0.2">
      <c r="B473" s="1">
        <v>441</v>
      </c>
      <c r="C473" s="82">
        <v>2.9327220635154139E-2</v>
      </c>
      <c r="D473" s="82">
        <v>9.6358660558670525E-2</v>
      </c>
      <c r="E473" s="34">
        <v>3481662.8199046599</v>
      </c>
    </row>
    <row r="474" spans="2:5" hidden="1" outlineLevel="1" x14ac:dyDescent="0.2">
      <c r="B474" s="1">
        <v>442</v>
      </c>
      <c r="C474" s="82">
        <v>1.5542722226311046E-2</v>
      </c>
      <c r="D474" s="82">
        <v>7.5166613458125517E-2</v>
      </c>
      <c r="E474" s="34">
        <v>2755191.2168333409</v>
      </c>
    </row>
    <row r="475" spans="2:5" hidden="1" outlineLevel="1" x14ac:dyDescent="0.2">
      <c r="B475" s="1">
        <v>443</v>
      </c>
      <c r="C475" s="82">
        <v>6.2510218809362125E-2</v>
      </c>
      <c r="D475" s="82">
        <v>5.4419007156320844E-2</v>
      </c>
      <c r="E475" s="34">
        <v>2596308.9730773396</v>
      </c>
    </row>
    <row r="476" spans="2:5" hidden="1" outlineLevel="1" x14ac:dyDescent="0.2">
      <c r="B476" s="1">
        <v>444</v>
      </c>
      <c r="C476" s="82">
        <v>7.2728368397822526E-2</v>
      </c>
      <c r="D476" s="82">
        <v>0.18901990106027566</v>
      </c>
      <c r="E476" s="34">
        <v>7053383.5008612266</v>
      </c>
    </row>
    <row r="477" spans="2:5" hidden="1" outlineLevel="1" x14ac:dyDescent="0.2">
      <c r="B477" s="1">
        <v>445</v>
      </c>
      <c r="C477" s="82">
        <v>8.22673204186114E-2</v>
      </c>
      <c r="D477" s="82">
        <v>1.4266319672522954E-2</v>
      </c>
      <c r="E477" s="34">
        <v>1435392.0704981294</v>
      </c>
    </row>
    <row r="478" spans="2:5" hidden="1" outlineLevel="1" x14ac:dyDescent="0.2">
      <c r="B478" s="1">
        <v>446</v>
      </c>
      <c r="C478" s="82">
        <v>7.4470818978703376E-2</v>
      </c>
      <c r="D478" s="82">
        <v>0.11120455285901722</v>
      </c>
      <c r="E478" s="34">
        <v>4558455.1819884414</v>
      </c>
    </row>
    <row r="479" spans="2:5" hidden="1" outlineLevel="1" x14ac:dyDescent="0.2">
      <c r="B479" s="1">
        <v>447</v>
      </c>
      <c r="C479" s="82">
        <v>3.7227180791116636E-2</v>
      </c>
      <c r="D479" s="82">
        <v>0.14525715130928638</v>
      </c>
      <c r="E479" s="34">
        <v>4979768.99917066</v>
      </c>
    </row>
    <row r="480" spans="2:5" hidden="1" outlineLevel="1" x14ac:dyDescent="0.2">
      <c r="B480" s="1">
        <v>448</v>
      </c>
      <c r="C480" s="82">
        <v>6.4400967125522166E-2</v>
      </c>
      <c r="D480" s="82">
        <v>0.12157828153335801</v>
      </c>
      <c r="E480" s="34">
        <v>4728340.0345751168</v>
      </c>
    </row>
    <row r="481" spans="2:5" hidden="1" outlineLevel="1" x14ac:dyDescent="0.2">
      <c r="B481" s="1">
        <v>449</v>
      </c>
      <c r="C481" s="82">
        <v>3.4308494812961055E-2</v>
      </c>
      <c r="D481" s="82">
        <v>0.17294038787361626</v>
      </c>
      <c r="E481" s="34">
        <v>5714363.3594759312</v>
      </c>
    </row>
    <row r="482" spans="2:5" hidden="1" outlineLevel="1" x14ac:dyDescent="0.2">
      <c r="B482" s="1">
        <v>450</v>
      </c>
      <c r="C482" s="82">
        <v>7.0852734866770892E-2</v>
      </c>
      <c r="D482" s="82">
        <v>7.7393245724650964E-2</v>
      </c>
      <c r="E482" s="34">
        <v>3412607.3385088313</v>
      </c>
    </row>
    <row r="483" spans="2:5" hidden="1" outlineLevel="1" x14ac:dyDescent="0.2">
      <c r="B483" s="1">
        <v>451</v>
      </c>
      <c r="C483" s="82">
        <v>4.3166213633845686E-2</v>
      </c>
      <c r="D483" s="82">
        <v>1.1332832601123832E-2</v>
      </c>
      <c r="E483" s="34">
        <v>1167074.7133570598</v>
      </c>
    </row>
    <row r="484" spans="2:5" hidden="1" outlineLevel="1" x14ac:dyDescent="0.2">
      <c r="B484" s="1">
        <v>452</v>
      </c>
      <c r="C484" s="82">
        <v>2.5304838057095904E-2</v>
      </c>
      <c r="D484" s="82">
        <v>0.15447411966807134</v>
      </c>
      <c r="E484" s="34">
        <v>5030154.7015203014</v>
      </c>
    </row>
    <row r="485" spans="2:5" hidden="1" outlineLevel="1" x14ac:dyDescent="0.2">
      <c r="B485" s="1">
        <v>453</v>
      </c>
      <c r="C485" s="82">
        <v>8.957110363245499E-2</v>
      </c>
      <c r="D485" s="82">
        <v>0.11432109175905403</v>
      </c>
      <c r="E485" s="34">
        <v>4910896.7724137791</v>
      </c>
    </row>
    <row r="486" spans="2:5" hidden="1" outlineLevel="1" x14ac:dyDescent="0.2">
      <c r="B486" s="1">
        <v>454</v>
      </c>
      <c r="C486" s="82">
        <v>3.9390402247702731E-2</v>
      </c>
      <c r="D486" s="82">
        <v>8.3774424854897445E-2</v>
      </c>
      <c r="E486" s="34">
        <v>3242803.8300451781</v>
      </c>
    </row>
    <row r="487" spans="2:5" hidden="1" outlineLevel="1" x14ac:dyDescent="0.2">
      <c r="B487" s="1">
        <v>455</v>
      </c>
      <c r="C487" s="82">
        <v>1.9607970729722292E-2</v>
      </c>
      <c r="D487" s="82">
        <v>0.10661430004912459</v>
      </c>
      <c r="E487" s="34">
        <v>3641774.1252207961</v>
      </c>
    </row>
    <row r="488" spans="2:5" hidden="1" outlineLevel="1" x14ac:dyDescent="0.2">
      <c r="B488" s="1">
        <v>456</v>
      </c>
      <c r="C488" s="82">
        <v>5.0469810372111958E-3</v>
      </c>
      <c r="D488" s="82">
        <v>7.6570797645941852E-2</v>
      </c>
      <c r="E488" s="34">
        <v>2691865.918895199</v>
      </c>
    </row>
    <row r="489" spans="2:5" hidden="1" outlineLevel="1" x14ac:dyDescent="0.2">
      <c r="B489" s="1">
        <v>457</v>
      </c>
      <c r="C489" s="82">
        <v>5.0006030545648839E-2</v>
      </c>
      <c r="D489" s="82">
        <v>-5.9047145313988886E-3</v>
      </c>
      <c r="E489" s="34">
        <v>678916.67108748131</v>
      </c>
    </row>
    <row r="490" spans="2:5" hidden="1" outlineLevel="1" x14ac:dyDescent="0.2">
      <c r="B490" s="1">
        <v>458</v>
      </c>
      <c r="C490" s="82">
        <v>7.2510090094195637E-2</v>
      </c>
      <c r="D490" s="82">
        <v>0.13615909666455903</v>
      </c>
      <c r="E490" s="34">
        <v>5335812.9541529519</v>
      </c>
    </row>
    <row r="491" spans="2:5" hidden="1" outlineLevel="1" x14ac:dyDescent="0.2">
      <c r="B491" s="1">
        <v>459</v>
      </c>
      <c r="C491" s="82">
        <v>2.9967817506325524E-2</v>
      </c>
      <c r="D491" s="82">
        <v>-5.8327088841782782E-3</v>
      </c>
      <c r="E491" s="34">
        <v>635121.06390685507</v>
      </c>
    </row>
    <row r="492" spans="2:5" hidden="1" outlineLevel="1" x14ac:dyDescent="0.2">
      <c r="B492" s="1">
        <v>460</v>
      </c>
      <c r="C492" s="82">
        <v>9.2058517664792935E-2</v>
      </c>
      <c r="D492" s="82">
        <v>6.3266758063563827E-2</v>
      </c>
      <c r="E492" s="34">
        <v>3183622.2183486223</v>
      </c>
    </row>
    <row r="493" spans="2:5" hidden="1" outlineLevel="1" x14ac:dyDescent="0.2">
      <c r="B493" s="1">
        <v>461</v>
      </c>
      <c r="C493" s="82">
        <v>6.5390179316660885E-2</v>
      </c>
      <c r="D493" s="82">
        <v>0.12105675044205885</v>
      </c>
      <c r="E493" s="34">
        <v>4728153.1061275238</v>
      </c>
    </row>
    <row r="494" spans="2:5" hidden="1" outlineLevel="1" x14ac:dyDescent="0.2">
      <c r="B494" s="1">
        <v>462</v>
      </c>
      <c r="C494" s="82">
        <v>8.5188252568737979E-2</v>
      </c>
      <c r="D494" s="82">
        <v>-3.2994145769936381E-2</v>
      </c>
      <c r="E494" s="34">
        <v>-149704.9358893552</v>
      </c>
    </row>
    <row r="495" spans="2:5" hidden="1" outlineLevel="1" x14ac:dyDescent="0.2">
      <c r="B495" s="1">
        <v>463</v>
      </c>
      <c r="C495" s="82">
        <v>8.5799821153257752E-2</v>
      </c>
      <c r="D495" s="82">
        <v>-1.0089740434877981E-2</v>
      </c>
      <c r="E495" s="34">
        <v>626917.37988708611</v>
      </c>
    </row>
    <row r="496" spans="2:5" hidden="1" outlineLevel="1" x14ac:dyDescent="0.2">
      <c r="B496" s="1">
        <v>464</v>
      </c>
      <c r="C496" s="82">
        <v>3.322251144004279E-2</v>
      </c>
      <c r="D496" s="82">
        <v>1.4259301560100315E-2</v>
      </c>
      <c r="E496" s="34">
        <v>1209978.4609158754</v>
      </c>
    </row>
    <row r="497" spans="2:5" hidden="1" outlineLevel="1" x14ac:dyDescent="0.2">
      <c r="B497" s="1">
        <v>465</v>
      </c>
      <c r="C497" s="82">
        <v>6.7956740348168537E-2</v>
      </c>
      <c r="D497" s="82">
        <v>0.12961717810886395</v>
      </c>
      <c r="E497" s="34">
        <v>5043462.0166536542</v>
      </c>
    </row>
    <row r="498" spans="2:5" hidden="1" outlineLevel="1" x14ac:dyDescent="0.2">
      <c r="B498" s="1">
        <v>466</v>
      </c>
      <c r="C498" s="82">
        <v>3.6333032340784034E-2</v>
      </c>
      <c r="D498" s="82">
        <v>0.12567955806213352</v>
      </c>
      <c r="E498" s="34">
        <v>4405161.2792147966</v>
      </c>
    </row>
    <row r="499" spans="2:5" hidden="1" outlineLevel="1" x14ac:dyDescent="0.2">
      <c r="B499" s="1">
        <v>467</v>
      </c>
      <c r="C499" s="82">
        <v>5.0599991703138558E-3</v>
      </c>
      <c r="D499" s="82">
        <v>9.7965942808956305E-2</v>
      </c>
      <c r="E499" s="34">
        <v>3239774.942540925</v>
      </c>
    </row>
    <row r="500" spans="2:5" hidden="1" outlineLevel="1" x14ac:dyDescent="0.2">
      <c r="B500" s="1">
        <v>468</v>
      </c>
      <c r="C500" s="82">
        <v>8.9049364432936436E-3</v>
      </c>
      <c r="D500" s="82">
        <v>0.12543713838810505</v>
      </c>
      <c r="E500" s="34">
        <v>3996513.2596395961</v>
      </c>
    </row>
    <row r="501" spans="2:5" hidden="1" outlineLevel="1" x14ac:dyDescent="0.2">
      <c r="B501" s="1">
        <v>469</v>
      </c>
      <c r="C501" s="82">
        <v>6.8339584179285331E-2</v>
      </c>
      <c r="D501" s="82">
        <v>5.0793721891999127E-2</v>
      </c>
      <c r="E501" s="34">
        <v>2533736.180490348</v>
      </c>
    </row>
    <row r="502" spans="2:5" hidden="1" outlineLevel="1" x14ac:dyDescent="0.2">
      <c r="B502" s="1">
        <v>470</v>
      </c>
      <c r="C502" s="82">
        <v>7.4874502288047345E-2</v>
      </c>
      <c r="D502" s="82">
        <v>0.1235559026736658</v>
      </c>
      <c r="E502" s="34">
        <v>4968227.2032563966</v>
      </c>
    </row>
    <row r="503" spans="2:5" hidden="1" outlineLevel="1" x14ac:dyDescent="0.2">
      <c r="B503" s="1">
        <v>471</v>
      </c>
      <c r="C503" s="82">
        <v>3.0791814006204989E-2</v>
      </c>
      <c r="D503" s="82">
        <v>7.0630386037541237E-2</v>
      </c>
      <c r="E503" s="34">
        <v>2778809.8607484805</v>
      </c>
    </row>
    <row r="504" spans="2:5" hidden="1" outlineLevel="1" x14ac:dyDescent="0.2">
      <c r="B504" s="1">
        <v>472</v>
      </c>
      <c r="C504" s="82">
        <v>7.5578694489467677E-2</v>
      </c>
      <c r="D504" s="82">
        <v>0.15266384634720495</v>
      </c>
      <c r="E504" s="34">
        <v>5933341.3518047547</v>
      </c>
    </row>
    <row r="505" spans="2:5" hidden="1" outlineLevel="1" x14ac:dyDescent="0.2">
      <c r="B505" s="1">
        <v>473</v>
      </c>
      <c r="C505" s="82">
        <v>9.5806379549341208E-2</v>
      </c>
      <c r="D505" s="82">
        <v>7.082380365828865E-2</v>
      </c>
      <c r="E505" s="34">
        <v>3490660.6549860309</v>
      </c>
    </row>
    <row r="506" spans="2:5" hidden="1" outlineLevel="1" x14ac:dyDescent="0.2">
      <c r="B506" s="1">
        <v>474</v>
      </c>
      <c r="C506" s="82">
        <v>6.4935995108995712E-2</v>
      </c>
      <c r="D506" s="82">
        <v>5.1426537819163065E-2</v>
      </c>
      <c r="E506" s="34">
        <v>2523894.4198055044</v>
      </c>
    </row>
    <row r="507" spans="2:5" hidden="1" outlineLevel="1" x14ac:dyDescent="0.2">
      <c r="B507" s="1">
        <v>475</v>
      </c>
      <c r="C507" s="82">
        <v>4.1397852161162201E-2</v>
      </c>
      <c r="D507" s="82">
        <v>-2.6601207551608108E-3</v>
      </c>
      <c r="E507" s="34">
        <v>753168.36886261753</v>
      </c>
    </row>
    <row r="508" spans="2:5" hidden="1" outlineLevel="1" x14ac:dyDescent="0.2">
      <c r="B508" s="1">
        <v>476</v>
      </c>
      <c r="C508" s="82">
        <v>5.572851336257887E-2</v>
      </c>
      <c r="D508" s="82">
        <v>-4.8753948453494692E-2</v>
      </c>
      <c r="E508" s="34">
        <v>-616674.37477008521</v>
      </c>
    </row>
    <row r="509" spans="2:5" hidden="1" outlineLevel="1" x14ac:dyDescent="0.2">
      <c r="B509" s="1">
        <v>477</v>
      </c>
      <c r="C509" s="82">
        <v>3.4531247999499873E-2</v>
      </c>
      <c r="D509" s="82">
        <v>0.15607666583016117</v>
      </c>
      <c r="E509" s="34">
        <v>5240220.8995612971</v>
      </c>
    </row>
    <row r="510" spans="2:5" hidden="1" outlineLevel="1" x14ac:dyDescent="0.2">
      <c r="B510" s="1">
        <v>478</v>
      </c>
      <c r="C510" s="82">
        <v>5.0166214767047579E-2</v>
      </c>
      <c r="D510" s="82">
        <v>-2.1019496365581244E-2</v>
      </c>
      <c r="E510" s="34">
        <v>226322.776074822</v>
      </c>
    </row>
    <row r="511" spans="2:5" hidden="1" outlineLevel="1" x14ac:dyDescent="0.2">
      <c r="B511" s="1">
        <v>479</v>
      </c>
      <c r="C511" s="82">
        <v>1.6328143160387366E-2</v>
      </c>
      <c r="D511" s="82">
        <v>0.13149512697850588</v>
      </c>
      <c r="E511" s="34">
        <v>4262910.9692466855</v>
      </c>
    </row>
    <row r="512" spans="2:5" hidden="1" outlineLevel="1" x14ac:dyDescent="0.2">
      <c r="B512" s="1">
        <v>480</v>
      </c>
      <c r="C512" s="82">
        <v>3.4386841950922467E-2</v>
      </c>
      <c r="D512" s="82">
        <v>6.1027228280761521E-2</v>
      </c>
      <c r="E512" s="34">
        <v>2541484.7983610579</v>
      </c>
    </row>
    <row r="513" spans="2:5" hidden="1" outlineLevel="1" x14ac:dyDescent="0.2">
      <c r="B513" s="1">
        <v>481</v>
      </c>
      <c r="C513" s="82">
        <v>2.4478165955180931E-2</v>
      </c>
      <c r="D513" s="82">
        <v>7.2194621846471643E-2</v>
      </c>
      <c r="E513" s="34">
        <v>2761105.2412483059</v>
      </c>
    </row>
    <row r="514" spans="2:5" hidden="1" outlineLevel="1" x14ac:dyDescent="0.2">
      <c r="B514" s="1">
        <v>482</v>
      </c>
      <c r="C514" s="82">
        <v>2.3371821399282323E-2</v>
      </c>
      <c r="D514" s="82">
        <v>0.14995492648342912</v>
      </c>
      <c r="E514" s="34">
        <v>4872966.1903440775</v>
      </c>
    </row>
    <row r="515" spans="2:5" hidden="1" outlineLevel="1" x14ac:dyDescent="0.2">
      <c r="B515" s="1">
        <v>483</v>
      </c>
      <c r="C515" s="82">
        <v>4.227115091320012E-2</v>
      </c>
      <c r="D515" s="82">
        <v>6.1837024313440826E-2</v>
      </c>
      <c r="E515" s="34">
        <v>2635928.8720605522</v>
      </c>
    </row>
    <row r="516" spans="2:5" hidden="1" outlineLevel="1" x14ac:dyDescent="0.2">
      <c r="B516" s="1">
        <v>484</v>
      </c>
      <c r="C516" s="82">
        <v>2.7502030619632824E-2</v>
      </c>
      <c r="D516" s="82">
        <v>1.2562228460321193E-2</v>
      </c>
      <c r="E516" s="34">
        <v>1139070.2222219598</v>
      </c>
    </row>
    <row r="517" spans="2:5" hidden="1" outlineLevel="1" x14ac:dyDescent="0.2">
      <c r="B517" s="1">
        <v>485</v>
      </c>
      <c r="C517" s="82">
        <v>9.0634769976667959E-2</v>
      </c>
      <c r="D517" s="82">
        <v>3.4959533519333424E-2</v>
      </c>
      <c r="E517" s="34">
        <v>2191488.0600663256</v>
      </c>
    </row>
    <row r="518" spans="2:5" hidden="1" outlineLevel="1" x14ac:dyDescent="0.2">
      <c r="B518" s="1">
        <v>486</v>
      </c>
      <c r="C518" s="82">
        <v>6.5216459224589282E-2</v>
      </c>
      <c r="D518" s="82">
        <v>0.13793192095008003</v>
      </c>
      <c r="E518" s="34">
        <v>5258220.19328871</v>
      </c>
    </row>
    <row r="519" spans="2:5" hidden="1" outlineLevel="1" x14ac:dyDescent="0.2">
      <c r="B519" s="1">
        <v>487</v>
      </c>
      <c r="C519" s="82">
        <v>5.4017830324494531E-2</v>
      </c>
      <c r="D519" s="82">
        <v>3.2494056714231084E-3</v>
      </c>
      <c r="E519" s="34">
        <v>966509.16033383994</v>
      </c>
    </row>
    <row r="520" spans="2:5" hidden="1" outlineLevel="1" x14ac:dyDescent="0.2">
      <c r="B520" s="1">
        <v>488</v>
      </c>
      <c r="C520" s="82">
        <v>1.4150318554859398E-2</v>
      </c>
      <c r="D520" s="82">
        <v>-3.4161017284413633E-2</v>
      </c>
      <c r="E520" s="34">
        <v>-147733.91029145266</v>
      </c>
    </row>
    <row r="521" spans="2:5" hidden="1" outlineLevel="1" x14ac:dyDescent="0.2">
      <c r="B521" s="1">
        <v>489</v>
      </c>
      <c r="C521" s="82">
        <v>8.6948916452587552E-2</v>
      </c>
      <c r="D521" s="82">
        <v>9.4560728898900853E-2</v>
      </c>
      <c r="E521" s="34">
        <v>4193453.8123311624</v>
      </c>
    </row>
    <row r="522" spans="2:5" hidden="1" outlineLevel="1" x14ac:dyDescent="0.2">
      <c r="B522" s="1">
        <v>490</v>
      </c>
      <c r="C522" s="82">
        <v>2.4391569362244615E-2</v>
      </c>
      <c r="D522" s="82">
        <v>0.12836229003765351</v>
      </c>
      <c r="E522" s="34">
        <v>4298863.7528390372</v>
      </c>
    </row>
    <row r="523" spans="2:5" hidden="1" outlineLevel="1" x14ac:dyDescent="0.2">
      <c r="B523" s="1">
        <v>491</v>
      </c>
      <c r="C523" s="82">
        <v>2.4743523574240036E-3</v>
      </c>
      <c r="D523" s="82">
        <v>4.1096134737154802E-2</v>
      </c>
      <c r="E523" s="34">
        <v>1767656.4901576706</v>
      </c>
    </row>
    <row r="524" spans="2:5" hidden="1" outlineLevel="1" x14ac:dyDescent="0.2">
      <c r="B524" s="1">
        <v>492</v>
      </c>
      <c r="C524" s="82">
        <v>3.4703649278117941E-2</v>
      </c>
      <c r="D524" s="82">
        <v>8.4497920167355356E-2</v>
      </c>
      <c r="E524" s="34">
        <v>3210781.9051344837</v>
      </c>
    </row>
    <row r="525" spans="2:5" hidden="1" outlineLevel="1" x14ac:dyDescent="0.2">
      <c r="B525" s="1">
        <v>493</v>
      </c>
      <c r="C525" s="82">
        <v>7.6524802628410993E-2</v>
      </c>
      <c r="D525" s="82">
        <v>1.0678859750062705E-2</v>
      </c>
      <c r="E525" s="34">
        <v>1289219.0486119133</v>
      </c>
    </row>
    <row r="526" spans="2:5" hidden="1" outlineLevel="1" x14ac:dyDescent="0.2">
      <c r="B526" s="1">
        <v>494</v>
      </c>
      <c r="C526" s="82">
        <v>1.1749964510719746E-2</v>
      </c>
      <c r="D526" s="82">
        <v>4.8628100543750212E-2</v>
      </c>
      <c r="E526" s="34">
        <v>2023350.3936143944</v>
      </c>
    </row>
    <row r="527" spans="2:5" hidden="1" outlineLevel="1" x14ac:dyDescent="0.2">
      <c r="B527" s="1">
        <v>495</v>
      </c>
      <c r="C527" s="82">
        <v>9.8532831639897248E-2</v>
      </c>
      <c r="D527" s="82">
        <v>0.15417743409108348</v>
      </c>
      <c r="E527" s="34">
        <v>6478898.3984115291</v>
      </c>
    </row>
    <row r="528" spans="2:5" hidden="1" outlineLevel="1" x14ac:dyDescent="0.2">
      <c r="B528" s="1">
        <v>496</v>
      </c>
      <c r="C528" s="82">
        <v>4.0991707284685819E-2</v>
      </c>
      <c r="D528" s="82">
        <v>8.2024880821628676E-2</v>
      </c>
      <c r="E528" s="34">
        <v>3210173.8576896545</v>
      </c>
    </row>
    <row r="529" spans="2:5" hidden="1" outlineLevel="1" x14ac:dyDescent="0.2">
      <c r="B529" s="1">
        <v>497</v>
      </c>
      <c r="C529" s="82">
        <v>4.9480519786736649E-2</v>
      </c>
      <c r="D529" s="82">
        <v>8.2452138720775545E-2</v>
      </c>
      <c r="E529" s="34">
        <v>3319313.3011957807</v>
      </c>
    </row>
    <row r="530" spans="2:5" hidden="1" outlineLevel="1" x14ac:dyDescent="0.2">
      <c r="B530" s="1">
        <v>498</v>
      </c>
      <c r="C530" s="82">
        <v>6.1192600745325454E-2</v>
      </c>
      <c r="D530" s="82">
        <v>0.12131801272668405</v>
      </c>
      <c r="E530" s="34">
        <v>4667763.6969746556</v>
      </c>
    </row>
    <row r="531" spans="2:5" hidden="1" outlineLevel="1" x14ac:dyDescent="0.2">
      <c r="B531" s="1">
        <v>499</v>
      </c>
      <c r="C531" s="82">
        <v>6.759756959199674E-2</v>
      </c>
      <c r="D531" s="82">
        <v>4.8040633947511242E-2</v>
      </c>
      <c r="E531" s="34">
        <v>2439542.7489743861</v>
      </c>
    </row>
    <row r="532" spans="2:5" hidden="1" outlineLevel="1" x14ac:dyDescent="0.2">
      <c r="B532" s="1">
        <v>500</v>
      </c>
      <c r="C532" s="82">
        <v>7.0834270280772313E-2</v>
      </c>
      <c r="D532" s="82">
        <v>5.9158542412302562E-2</v>
      </c>
      <c r="E532" s="34">
        <v>2825174.8352603777</v>
      </c>
    </row>
    <row r="533" spans="2:5" hidden="1" outlineLevel="1" x14ac:dyDescent="0.2">
      <c r="B533" s="1">
        <v>501</v>
      </c>
      <c r="C533" s="82">
        <v>4.2449825400552546E-2</v>
      </c>
      <c r="D533" s="82">
        <v>0.18111031948793527</v>
      </c>
      <c r="E533" s="34">
        <v>6117242.8676936422</v>
      </c>
    </row>
    <row r="534" spans="2:5" hidden="1" outlineLevel="1" x14ac:dyDescent="0.2">
      <c r="B534" s="1">
        <v>502</v>
      </c>
      <c r="C534" s="82">
        <v>4.0112471726082614E-2</v>
      </c>
      <c r="D534" s="82">
        <v>3.9703455476929168E-2</v>
      </c>
      <c r="E534" s="34">
        <v>1975685.54747308</v>
      </c>
    </row>
    <row r="535" spans="2:5" hidden="1" outlineLevel="1" x14ac:dyDescent="0.2">
      <c r="B535" s="1">
        <v>503</v>
      </c>
      <c r="C535" s="82">
        <v>3.2109042375514672E-2</v>
      </c>
      <c r="D535" s="82">
        <v>5.9311666789861522E-2</v>
      </c>
      <c r="E535" s="34">
        <v>2473093.3524628594</v>
      </c>
    </row>
    <row r="536" spans="2:5" hidden="1" outlineLevel="1" x14ac:dyDescent="0.2">
      <c r="B536" s="1">
        <v>504</v>
      </c>
      <c r="C536" s="82">
        <v>9.3667976902070085E-2</v>
      </c>
      <c r="D536" s="82">
        <v>0.13312599646452083</v>
      </c>
      <c r="E536" s="34">
        <v>5636704.257988763</v>
      </c>
    </row>
    <row r="537" spans="2:5" hidden="1" outlineLevel="1" x14ac:dyDescent="0.2">
      <c r="B537" s="1">
        <v>505</v>
      </c>
      <c r="C537" s="82">
        <v>7.9496641688244163E-2</v>
      </c>
      <c r="D537" s="82">
        <v>2.1121643394571891E-2</v>
      </c>
      <c r="E537" s="34">
        <v>1649157.0939860432</v>
      </c>
    </row>
    <row r="538" spans="2:5" hidden="1" outlineLevel="1" x14ac:dyDescent="0.2">
      <c r="B538" s="1">
        <v>506</v>
      </c>
      <c r="C538" s="82">
        <v>4.5196384682200677E-2</v>
      </c>
      <c r="D538" s="82">
        <v>0.15125081371031929</v>
      </c>
      <c r="E538" s="34">
        <v>5296575.1940221116</v>
      </c>
    </row>
    <row r="539" spans="2:5" hidden="1" outlineLevel="1" x14ac:dyDescent="0.2">
      <c r="B539" s="1">
        <v>507</v>
      </c>
      <c r="C539" s="82">
        <v>6.3652393825943968E-2</v>
      </c>
      <c r="D539" s="82">
        <v>1.8921475129162826E-2</v>
      </c>
      <c r="E539" s="34">
        <v>1491702.8190272809</v>
      </c>
    </row>
    <row r="540" spans="2:5" hidden="1" outlineLevel="1" x14ac:dyDescent="0.2">
      <c r="B540" s="1">
        <v>508</v>
      </c>
      <c r="C540" s="82">
        <v>8.6741699076797366E-2</v>
      </c>
      <c r="D540" s="82">
        <v>0.11060878108083685</v>
      </c>
      <c r="E540" s="34">
        <v>4736587.8470572224</v>
      </c>
    </row>
    <row r="541" spans="2:5" hidden="1" outlineLevel="1" x14ac:dyDescent="0.2">
      <c r="B541" s="1">
        <v>509</v>
      </c>
      <c r="C541" s="82">
        <v>9.1474574345981538E-2</v>
      </c>
      <c r="D541" s="82">
        <v>0.16254657082123666</v>
      </c>
      <c r="E541" s="34">
        <v>6611808.6625602972</v>
      </c>
    </row>
    <row r="542" spans="2:5" hidden="1" outlineLevel="1" x14ac:dyDescent="0.2">
      <c r="B542" s="1">
        <v>510</v>
      </c>
      <c r="C542" s="82">
        <v>7.1312949626529995E-2</v>
      </c>
      <c r="D542" s="82">
        <v>0.10908267932159324</v>
      </c>
      <c r="E542" s="34">
        <v>4440266.0431567673</v>
      </c>
    </row>
    <row r="543" spans="2:5" hidden="1" outlineLevel="1" x14ac:dyDescent="0.2">
      <c r="B543" s="1">
        <v>511</v>
      </c>
      <c r="C543" s="82">
        <v>9.6580884791246144E-2</v>
      </c>
      <c r="D543" s="82">
        <v>1.465858523975877E-3</v>
      </c>
      <c r="E543" s="34">
        <v>1057715.4270454017</v>
      </c>
    </row>
    <row r="544" spans="2:5" hidden="1" outlineLevel="1" x14ac:dyDescent="0.2">
      <c r="B544" s="1">
        <v>512</v>
      </c>
      <c r="C544" s="82">
        <v>6.5013795781810588E-2</v>
      </c>
      <c r="D544" s="82">
        <v>5.8541567424103769E-2</v>
      </c>
      <c r="E544" s="34">
        <v>2749113.5769005627</v>
      </c>
    </row>
    <row r="545" spans="2:5" hidden="1" outlineLevel="1" x14ac:dyDescent="0.2">
      <c r="B545" s="1">
        <v>513</v>
      </c>
      <c r="C545" s="82">
        <v>1.4280203921095413E-2</v>
      </c>
      <c r="D545" s="82">
        <v>0.18290117974442022</v>
      </c>
      <c r="E545" s="34">
        <v>5591799.7615900747</v>
      </c>
    </row>
    <row r="546" spans="2:5" hidden="1" outlineLevel="1" x14ac:dyDescent="0.2">
      <c r="B546" s="1">
        <v>514</v>
      </c>
      <c r="C546" s="82">
        <v>4.1801098044394219E-2</v>
      </c>
      <c r="D546" s="82">
        <v>0.20395368328128438</v>
      </c>
      <c r="E546" s="34">
        <v>6768353.1038270723</v>
      </c>
    </row>
    <row r="547" spans="2:5" hidden="1" outlineLevel="1" x14ac:dyDescent="0.2">
      <c r="B547" s="1">
        <v>515</v>
      </c>
      <c r="C547" s="82">
        <v>7.2649841301384091E-2</v>
      </c>
      <c r="D547" s="82">
        <v>6.850995767030324E-2</v>
      </c>
      <c r="E547" s="34">
        <v>3146106.1988384924</v>
      </c>
    </row>
    <row r="548" spans="2:5" hidden="1" outlineLevel="1" x14ac:dyDescent="0.2">
      <c r="B548" s="1">
        <v>516</v>
      </c>
      <c r="C548" s="82">
        <v>4.4466494772871429E-2</v>
      </c>
      <c r="D548" s="82">
        <v>4.0039558330309151E-2</v>
      </c>
      <c r="E548" s="34">
        <v>2015769.6233409932</v>
      </c>
    </row>
    <row r="549" spans="2:5" hidden="1" outlineLevel="1" x14ac:dyDescent="0.2">
      <c r="B549" s="1">
        <v>517</v>
      </c>
      <c r="C549" s="82">
        <v>3.2615805918861145E-2</v>
      </c>
      <c r="D549" s="82">
        <v>0.11342584616302318</v>
      </c>
      <c r="E549" s="34">
        <v>4002975.9952449594</v>
      </c>
    </row>
    <row r="550" spans="2:5" hidden="1" outlineLevel="1" x14ac:dyDescent="0.2">
      <c r="B550" s="1">
        <v>518</v>
      </c>
      <c r="C550" s="82">
        <v>8.0415054478072207E-2</v>
      </c>
      <c r="D550" s="82">
        <v>0.19277766249776823</v>
      </c>
      <c r="E550" s="34">
        <v>7369344.6361240959</v>
      </c>
    </row>
    <row r="551" spans="2:5" hidden="1" outlineLevel="1" x14ac:dyDescent="0.2">
      <c r="B551" s="1">
        <v>519</v>
      </c>
      <c r="C551" s="82">
        <v>9.2410560656712937E-2</v>
      </c>
      <c r="D551" s="82">
        <v>7.5226136824964443E-2</v>
      </c>
      <c r="E551" s="34">
        <v>3602596.4756670641</v>
      </c>
    </row>
    <row r="552" spans="2:5" hidden="1" outlineLevel="1" x14ac:dyDescent="0.2">
      <c r="B552" s="1">
        <v>520</v>
      </c>
      <c r="C552" s="82">
        <v>4.2679499331158721E-2</v>
      </c>
      <c r="D552" s="82">
        <v>5.9643853284293627E-2</v>
      </c>
      <c r="E552" s="34">
        <v>2575648.2519398746</v>
      </c>
    </row>
    <row r="553" spans="2:5" hidden="1" outlineLevel="1" x14ac:dyDescent="0.2">
      <c r="B553" s="1">
        <v>521</v>
      </c>
      <c r="C553" s="82">
        <v>7.2546947493663735E-2</v>
      </c>
      <c r="D553" s="82">
        <v>-3.3203568804822323E-2</v>
      </c>
      <c r="E553" s="34">
        <v>-150059.61698881106</v>
      </c>
    </row>
    <row r="554" spans="2:5" hidden="1" outlineLevel="1" x14ac:dyDescent="0.2">
      <c r="B554" s="1">
        <v>522</v>
      </c>
      <c r="C554" s="82">
        <v>8.2595460614079075E-2</v>
      </c>
      <c r="D554" s="82">
        <v>5.0737149324314439E-2</v>
      </c>
      <c r="E554" s="34">
        <v>2660472.5129035539</v>
      </c>
    </row>
    <row r="555" spans="2:5" hidden="1" outlineLevel="1" x14ac:dyDescent="0.2">
      <c r="B555" s="1">
        <v>523</v>
      </c>
      <c r="C555" s="82">
        <v>7.1374512769681736E-2</v>
      </c>
      <c r="D555" s="82">
        <v>-1.682262550641235E-2</v>
      </c>
      <c r="E555" s="34">
        <v>379058.60067394102</v>
      </c>
    </row>
    <row r="556" spans="2:5" hidden="1" outlineLevel="1" x14ac:dyDescent="0.2">
      <c r="B556" s="1">
        <v>524</v>
      </c>
      <c r="C556" s="82">
        <v>5.0296432703983977E-2</v>
      </c>
      <c r="D556" s="82">
        <v>-8.0630429445514448E-2</v>
      </c>
      <c r="E556" s="34">
        <v>-1560856.415147092</v>
      </c>
    </row>
    <row r="557" spans="2:5" hidden="1" outlineLevel="1" x14ac:dyDescent="0.2">
      <c r="B557" s="1">
        <v>525</v>
      </c>
      <c r="C557" s="82">
        <v>9.0351332874872112E-2</v>
      </c>
      <c r="D557" s="82">
        <v>-1.5418223765257005E-2</v>
      </c>
      <c r="E557" s="34">
        <v>453271.37129307451</v>
      </c>
    </row>
    <row r="558" spans="2:5" hidden="1" outlineLevel="1" x14ac:dyDescent="0.2">
      <c r="B558" s="1">
        <v>526</v>
      </c>
      <c r="C558" s="82">
        <v>6.8650993178320532E-2</v>
      </c>
      <c r="D558" s="82">
        <v>3.2347726637521786E-2</v>
      </c>
      <c r="E558" s="34">
        <v>1946953.3792940192</v>
      </c>
    </row>
    <row r="559" spans="2:5" hidden="1" outlineLevel="1" x14ac:dyDescent="0.2">
      <c r="B559" s="1">
        <v>527</v>
      </c>
      <c r="C559" s="82">
        <v>9.2508614264273398E-2</v>
      </c>
      <c r="D559" s="82">
        <v>7.351702777530747E-2</v>
      </c>
      <c r="E559" s="34">
        <v>3544481.9474389316</v>
      </c>
    </row>
    <row r="560" spans="2:5" hidden="1" outlineLevel="1" x14ac:dyDescent="0.2">
      <c r="B560" s="1">
        <v>528</v>
      </c>
      <c r="C560" s="82">
        <v>8.2155081591844731E-2</v>
      </c>
      <c r="D560" s="82">
        <v>1.704884472294102E-2</v>
      </c>
      <c r="E560" s="34">
        <v>1528032.4453489862</v>
      </c>
    </row>
    <row r="561" spans="2:5" hidden="1" outlineLevel="1" x14ac:dyDescent="0.2">
      <c r="B561" s="1">
        <v>529</v>
      </c>
      <c r="C561" s="82">
        <v>9.085374721597507E-2</v>
      </c>
      <c r="D561" s="82">
        <v>0.17800654220087442</v>
      </c>
      <c r="E561" s="34">
        <v>7131280.8820864642</v>
      </c>
    </row>
    <row r="562" spans="2:5" hidden="1" outlineLevel="1" x14ac:dyDescent="0.2">
      <c r="B562" s="1">
        <v>530</v>
      </c>
      <c r="C562" s="82">
        <v>6.9169174053799548E-2</v>
      </c>
      <c r="D562" s="82">
        <v>-1.9156628943537229E-2</v>
      </c>
      <c r="E562" s="34">
        <v>301435.93317764031</v>
      </c>
    </row>
    <row r="563" spans="2:5" hidden="1" outlineLevel="1" x14ac:dyDescent="0.2">
      <c r="B563" s="1">
        <v>531</v>
      </c>
      <c r="C563" s="82">
        <v>8.4818211256061274E-2</v>
      </c>
      <c r="D563" s="82">
        <v>0.13283681924693191</v>
      </c>
      <c r="E563" s="34">
        <v>5456509.7956034187</v>
      </c>
    </row>
    <row r="564" spans="2:5" hidden="1" outlineLevel="1" x14ac:dyDescent="0.2">
      <c r="B564" s="1">
        <v>532</v>
      </c>
      <c r="C564" s="82">
        <v>4.5822515134228553E-2</v>
      </c>
      <c r="D564" s="82">
        <v>-4.6986255811690233E-2</v>
      </c>
      <c r="E564" s="34">
        <v>-543584.17900621041</v>
      </c>
    </row>
    <row r="565" spans="2:5" hidden="1" outlineLevel="1" x14ac:dyDescent="0.2">
      <c r="B565" s="1">
        <v>533</v>
      </c>
      <c r="C565" s="82">
        <v>3.0233719445413223E-2</v>
      </c>
      <c r="D565" s="82">
        <v>-2.8096943637378607E-2</v>
      </c>
      <c r="E565" s="34">
        <v>13265.264130596701</v>
      </c>
    </row>
    <row r="566" spans="2:5" hidden="1" outlineLevel="1" x14ac:dyDescent="0.2">
      <c r="B566" s="1">
        <v>534</v>
      </c>
      <c r="C566" s="82">
        <v>1.3251370246759875E-2</v>
      </c>
      <c r="D566" s="82">
        <v>0.12254067614693154</v>
      </c>
      <c r="E566" s="34">
        <v>3981392.8750246963</v>
      </c>
    </row>
    <row r="567" spans="2:5" hidden="1" outlineLevel="1" x14ac:dyDescent="0.2">
      <c r="B567" s="1">
        <v>535</v>
      </c>
      <c r="C567" s="82">
        <v>1.7564647257216816E-2</v>
      </c>
      <c r="D567" s="82">
        <v>0.13047608290255491</v>
      </c>
      <c r="E567" s="34">
        <v>4254111.6688180389</v>
      </c>
    </row>
    <row r="568" spans="2:5" hidden="1" outlineLevel="1" x14ac:dyDescent="0.2">
      <c r="B568" s="1">
        <v>536</v>
      </c>
      <c r="C568" s="82">
        <v>8.0990594562520557E-2</v>
      </c>
      <c r="D568" s="82">
        <v>8.4598956952163892E-2</v>
      </c>
      <c r="E568" s="34">
        <v>3775302.4907915425</v>
      </c>
    </row>
    <row r="569" spans="2:5" hidden="1" outlineLevel="1" x14ac:dyDescent="0.2">
      <c r="B569" s="1">
        <v>537</v>
      </c>
      <c r="C569" s="82">
        <v>6.9740501501240434E-2</v>
      </c>
      <c r="D569" s="82">
        <v>5.9153802435883848E-2</v>
      </c>
      <c r="E569" s="34">
        <v>2814303.3395945225</v>
      </c>
    </row>
    <row r="570" spans="2:5" hidden="1" outlineLevel="1" x14ac:dyDescent="0.2">
      <c r="B570" s="1">
        <v>538</v>
      </c>
      <c r="C570" s="82">
        <v>8.7607903589885572E-2</v>
      </c>
      <c r="D570" s="82">
        <v>0.13043658861754653</v>
      </c>
      <c r="E570" s="34">
        <v>5427657.2003977401</v>
      </c>
    </row>
    <row r="571" spans="2:5" hidden="1" outlineLevel="1" x14ac:dyDescent="0.2">
      <c r="B571" s="1">
        <v>539</v>
      </c>
      <c r="C571" s="82">
        <v>1.062928957593664E-2</v>
      </c>
      <c r="D571" s="82">
        <v>6.9705449559493302E-2</v>
      </c>
      <c r="E571" s="34">
        <v>2565702.1774843074</v>
      </c>
    </row>
    <row r="572" spans="2:5" hidden="1" outlineLevel="1" x14ac:dyDescent="0.2">
      <c r="B572" s="1">
        <v>540</v>
      </c>
      <c r="C572" s="82">
        <v>6.3590547869177408E-2</v>
      </c>
      <c r="D572" s="82">
        <v>0.11713673623897383</v>
      </c>
      <c r="E572" s="34">
        <v>4575557.9730806155</v>
      </c>
    </row>
    <row r="573" spans="2:5" hidden="1" outlineLevel="1" x14ac:dyDescent="0.2">
      <c r="B573" s="1">
        <v>541</v>
      </c>
      <c r="C573" s="82">
        <v>2.163024973314185E-2</v>
      </c>
      <c r="D573" s="82">
        <v>0.10096483286867251</v>
      </c>
      <c r="E573" s="34">
        <v>3514318.5063804551</v>
      </c>
    </row>
    <row r="574" spans="2:5" hidden="1" outlineLevel="1" x14ac:dyDescent="0.2">
      <c r="B574" s="1">
        <v>542</v>
      </c>
      <c r="C574" s="82">
        <v>1.1600674389891985E-2</v>
      </c>
      <c r="D574" s="82">
        <v>3.5012148171762653E-2</v>
      </c>
      <c r="E574" s="34">
        <v>1665615.4491807465</v>
      </c>
    </row>
    <row r="575" spans="2:5" hidden="1" outlineLevel="1" x14ac:dyDescent="0.2">
      <c r="B575" s="1">
        <v>543</v>
      </c>
      <c r="C575" s="82">
        <v>4.328313109868967E-2</v>
      </c>
      <c r="D575" s="82">
        <v>0.13200437746961213</v>
      </c>
      <c r="E575" s="34">
        <v>4698253.53457468</v>
      </c>
    </row>
    <row r="576" spans="2:5" hidden="1" outlineLevel="1" x14ac:dyDescent="0.2">
      <c r="B576" s="1">
        <v>544</v>
      </c>
      <c r="C576" s="82">
        <v>3.2864584563086864E-2</v>
      </c>
      <c r="D576" s="82">
        <v>0.10739437947902711</v>
      </c>
      <c r="E576" s="34">
        <v>3836273.8518157708</v>
      </c>
    </row>
    <row r="577" spans="2:5" hidden="1" outlineLevel="1" x14ac:dyDescent="0.2">
      <c r="B577" s="1">
        <v>545</v>
      </c>
      <c r="C577" s="82">
        <v>3.5685489285604631E-2</v>
      </c>
      <c r="D577" s="82">
        <v>4.8390064309931605E-2</v>
      </c>
      <c r="E577" s="34">
        <v>2192939.2074440629</v>
      </c>
    </row>
    <row r="578" spans="2:5" hidden="1" outlineLevel="1" x14ac:dyDescent="0.2">
      <c r="B578" s="1">
        <v>546</v>
      </c>
      <c r="C578" s="82">
        <v>4.9775902543157308E-2</v>
      </c>
      <c r="D578" s="82">
        <v>6.9589736615359124E-2</v>
      </c>
      <c r="E578" s="34">
        <v>2937781.8760135472</v>
      </c>
    </row>
    <row r="579" spans="2:5" hidden="1" outlineLevel="1" x14ac:dyDescent="0.2">
      <c r="B579" s="1">
        <v>547</v>
      </c>
      <c r="C579" s="82">
        <v>3.7643515362109262E-2</v>
      </c>
      <c r="D579" s="82">
        <v>-8.6673943123581898E-3</v>
      </c>
      <c r="E579" s="34">
        <v>571030.8960519525</v>
      </c>
    </row>
    <row r="580" spans="2:5" hidden="1" outlineLevel="1" x14ac:dyDescent="0.2">
      <c r="B580" s="1">
        <v>548</v>
      </c>
      <c r="C580" s="82">
        <v>5.8749785270189037E-3</v>
      </c>
      <c r="D580" s="82">
        <v>0.16304011934613194</v>
      </c>
      <c r="E580" s="34">
        <v>4919894.94912632</v>
      </c>
    </row>
    <row r="581" spans="2:5" hidden="1" outlineLevel="1" x14ac:dyDescent="0.2">
      <c r="B581" s="1">
        <v>549</v>
      </c>
      <c r="C581" s="82">
        <v>1.6341055194749477E-2</v>
      </c>
      <c r="D581" s="82">
        <v>4.2267137172968212E-2</v>
      </c>
      <c r="E581" s="34">
        <v>1886665.9747903461</v>
      </c>
    </row>
    <row r="582" spans="2:5" hidden="1" outlineLevel="1" x14ac:dyDescent="0.2">
      <c r="B582" s="1">
        <v>550</v>
      </c>
      <c r="C582" s="82">
        <v>1.1923130503475788E-2</v>
      </c>
      <c r="D582" s="82">
        <v>0.13108520640884266</v>
      </c>
      <c r="E582" s="34">
        <v>4187032.4322105413</v>
      </c>
    </row>
    <row r="583" spans="2:5" hidden="1" outlineLevel="1" x14ac:dyDescent="0.2">
      <c r="B583" s="1">
        <v>551</v>
      </c>
      <c r="C583" s="82">
        <v>1.536269749022371E-2</v>
      </c>
      <c r="D583" s="82">
        <v>2.4946562911512406E-2</v>
      </c>
      <c r="E583" s="34">
        <v>1420496.8784655083</v>
      </c>
    </row>
    <row r="584" spans="2:5" hidden="1" outlineLevel="1" x14ac:dyDescent="0.2">
      <c r="B584" s="1">
        <v>552</v>
      </c>
      <c r="C584" s="82">
        <v>9.9891920736572923E-2</v>
      </c>
      <c r="D584" s="82">
        <v>-4.8665195311341156E-2</v>
      </c>
      <c r="E584" s="34">
        <v>-715736.89620656997</v>
      </c>
    </row>
    <row r="585" spans="2:5" hidden="1" outlineLevel="1" x14ac:dyDescent="0.2">
      <c r="B585" s="1">
        <v>553</v>
      </c>
      <c r="C585" s="82">
        <v>2.6032973375486714E-3</v>
      </c>
      <c r="D585" s="82">
        <v>0.1516015730824945</v>
      </c>
      <c r="E585" s="34">
        <v>4573544.569635422</v>
      </c>
    </row>
    <row r="586" spans="2:5" hidden="1" outlineLevel="1" x14ac:dyDescent="0.2">
      <c r="B586" s="1">
        <v>554</v>
      </c>
      <c r="C586" s="82">
        <v>8.8479778234589607E-2</v>
      </c>
      <c r="D586" s="82">
        <v>0.12406317887164262</v>
      </c>
      <c r="E586" s="34">
        <v>5225888.1779675502</v>
      </c>
    </row>
    <row r="587" spans="2:5" hidden="1" outlineLevel="1" x14ac:dyDescent="0.2">
      <c r="B587" s="1">
        <v>555</v>
      </c>
      <c r="C587" s="82">
        <v>2.2868022120378098E-2</v>
      </c>
      <c r="D587" s="82">
        <v>6.1523801018944432E-2</v>
      </c>
      <c r="E587" s="34">
        <v>2454871.8869164153</v>
      </c>
    </row>
    <row r="588" spans="2:5" hidden="1" outlineLevel="1" x14ac:dyDescent="0.2">
      <c r="B588" s="1">
        <v>556</v>
      </c>
      <c r="C588" s="82">
        <v>5.863447224629012E-2</v>
      </c>
      <c r="D588" s="82">
        <v>0.14276197137403748</v>
      </c>
      <c r="E588" s="34">
        <v>5288281.6672835285</v>
      </c>
    </row>
    <row r="589" spans="2:5" hidden="1" outlineLevel="1" x14ac:dyDescent="0.2">
      <c r="B589" s="1">
        <v>557</v>
      </c>
      <c r="C589" s="82">
        <v>2.3565755778021558E-2</v>
      </c>
      <c r="D589" s="82">
        <v>0.15042672002964608</v>
      </c>
      <c r="E589" s="34">
        <v>4889153.7528311089</v>
      </c>
    </row>
    <row r="590" spans="2:5" hidden="1" outlineLevel="1" x14ac:dyDescent="0.2">
      <c r="B590" s="1">
        <v>558</v>
      </c>
      <c r="C590" s="82">
        <v>4.8558009218984954E-2</v>
      </c>
      <c r="D590" s="82">
        <v>0.13329748769660166</v>
      </c>
      <c r="E590" s="34">
        <v>4823931.4047770398</v>
      </c>
    </row>
    <row r="591" spans="2:5" hidden="1" outlineLevel="1" x14ac:dyDescent="0.2">
      <c r="B591" s="1">
        <v>559</v>
      </c>
      <c r="C591" s="82">
        <v>5.9196524569658487E-2</v>
      </c>
      <c r="D591" s="82">
        <v>9.2195384688913196E-2</v>
      </c>
      <c r="E591" s="34">
        <v>3734818.3590081842</v>
      </c>
    </row>
    <row r="592" spans="2:5" hidden="1" outlineLevel="1" x14ac:dyDescent="0.2">
      <c r="B592" s="1">
        <v>560</v>
      </c>
      <c r="C592" s="82">
        <v>4.0430133274470384E-2</v>
      </c>
      <c r="D592" s="82">
        <v>5.6011505219334908E-2</v>
      </c>
      <c r="E592" s="34">
        <v>2450307.0805106293</v>
      </c>
    </row>
    <row r="593" spans="2:5" hidden="1" outlineLevel="1" x14ac:dyDescent="0.2">
      <c r="B593" s="1">
        <v>561</v>
      </c>
      <c r="C593" s="82">
        <v>1.26082439831952E-2</v>
      </c>
      <c r="D593" s="82">
        <v>7.4904527592554837E-2</v>
      </c>
      <c r="E593" s="34">
        <v>2720187.992536969</v>
      </c>
    </row>
    <row r="594" spans="2:5" hidden="1" outlineLevel="1" x14ac:dyDescent="0.2">
      <c r="B594" s="1">
        <v>562</v>
      </c>
      <c r="C594" s="82">
        <v>5.2953370373353417E-2</v>
      </c>
      <c r="D594" s="82">
        <v>0.14060040183392403</v>
      </c>
      <c r="E594" s="34">
        <v>5119329.1981571428</v>
      </c>
    </row>
    <row r="595" spans="2:5" hidden="1" outlineLevel="1" x14ac:dyDescent="0.2">
      <c r="B595" s="1">
        <v>563</v>
      </c>
      <c r="C595" s="82">
        <v>9.6725581708646646E-2</v>
      </c>
      <c r="D595" s="82">
        <v>2.2325171576874817E-2</v>
      </c>
      <c r="E595" s="34">
        <v>1793142.2528959785</v>
      </c>
    </row>
    <row r="596" spans="2:5" hidden="1" outlineLevel="1" x14ac:dyDescent="0.2">
      <c r="B596" s="1">
        <v>564</v>
      </c>
      <c r="C596" s="82">
        <v>8.37092669830002E-2</v>
      </c>
      <c r="D596" s="82">
        <v>2.0995670316839223E-2</v>
      </c>
      <c r="E596" s="34">
        <v>1669210.7490895691</v>
      </c>
    </row>
    <row r="597" spans="2:5" hidden="1" outlineLevel="1" x14ac:dyDescent="0.2">
      <c r="B597" s="1">
        <v>565</v>
      </c>
      <c r="C597" s="82">
        <v>4.1418270432797499E-2</v>
      </c>
      <c r="D597" s="82">
        <v>-4.9698814333077365E-2</v>
      </c>
      <c r="E597" s="34">
        <v>-614157.00453205442</v>
      </c>
    </row>
    <row r="598" spans="2:5" hidden="1" outlineLevel="1" x14ac:dyDescent="0.2">
      <c r="B598" s="1">
        <v>566</v>
      </c>
      <c r="C598" s="82">
        <v>7.5731747299729896E-2</v>
      </c>
      <c r="D598" s="82">
        <v>7.2852079834708219E-2</v>
      </c>
      <c r="E598" s="34">
        <v>3322202.732572211</v>
      </c>
    </row>
    <row r="599" spans="2:5" hidden="1" outlineLevel="1" x14ac:dyDescent="0.2">
      <c r="B599" s="1">
        <v>567</v>
      </c>
      <c r="C599" s="82">
        <v>5.7603296862541467E-2</v>
      </c>
      <c r="D599" s="82">
        <v>6.5965992213373015E-2</v>
      </c>
      <c r="E599" s="34">
        <v>2907488.0196487852</v>
      </c>
    </row>
    <row r="600" spans="2:5" hidden="1" outlineLevel="1" x14ac:dyDescent="0.2">
      <c r="B600" s="1">
        <v>568</v>
      </c>
      <c r="C600" s="82">
        <v>9.1872400742098903E-2</v>
      </c>
      <c r="D600" s="82">
        <v>0.21713073484372053</v>
      </c>
      <c r="E600" s="34">
        <v>8511907.2390226554</v>
      </c>
    </row>
    <row r="601" spans="2:5" hidden="1" outlineLevel="1" x14ac:dyDescent="0.2">
      <c r="B601" s="1">
        <v>569</v>
      </c>
      <c r="C601" s="82">
        <v>9.2391763961555434E-2</v>
      </c>
      <c r="D601" s="82">
        <v>0.13097532694857239</v>
      </c>
      <c r="E601" s="34">
        <v>5537173.3462985298</v>
      </c>
    </row>
    <row r="602" spans="2:5" hidden="1" outlineLevel="1" x14ac:dyDescent="0.2">
      <c r="B602" s="1">
        <v>570</v>
      </c>
      <c r="C602" s="82">
        <v>4.93363622583603E-2</v>
      </c>
      <c r="D602" s="82">
        <v>2.7390744541885836E-3</v>
      </c>
      <c r="E602" s="34">
        <v>935632.00048087491</v>
      </c>
    </row>
    <row r="603" spans="2:5" hidden="1" outlineLevel="1" x14ac:dyDescent="0.2">
      <c r="B603" s="1">
        <v>571</v>
      </c>
      <c r="C603" s="82">
        <v>5.1300455895650465E-2</v>
      </c>
      <c r="D603" s="82">
        <v>0.10002292503186516</v>
      </c>
      <c r="E603" s="34">
        <v>3869077.7521902472</v>
      </c>
    </row>
    <row r="604" spans="2:5" hidden="1" outlineLevel="1" x14ac:dyDescent="0.2">
      <c r="B604" s="1">
        <v>572</v>
      </c>
      <c r="C604" s="82">
        <v>3.7521832529946023E-2</v>
      </c>
      <c r="D604" s="82">
        <v>8.0857690190522108E-2</v>
      </c>
      <c r="E604" s="34">
        <v>3138102.5292898519</v>
      </c>
    </row>
    <row r="605" spans="2:5" hidden="1" outlineLevel="1" x14ac:dyDescent="0.2">
      <c r="B605" s="1">
        <v>573</v>
      </c>
      <c r="C605" s="82">
        <v>5.4626579857734673E-3</v>
      </c>
      <c r="D605" s="82">
        <v>8.2084557098774172E-2</v>
      </c>
      <c r="E605" s="34">
        <v>2837152.4765081261</v>
      </c>
    </row>
    <row r="606" spans="2:5" hidden="1" outlineLevel="1" x14ac:dyDescent="0.2">
      <c r="B606" s="1">
        <v>574</v>
      </c>
      <c r="C606" s="82">
        <v>4.3881320879893305E-2</v>
      </c>
      <c r="D606" s="82">
        <v>0.20082835901427312</v>
      </c>
      <c r="E606" s="34">
        <v>6725966.0540913027</v>
      </c>
    </row>
    <row r="607" spans="2:5" hidden="1" outlineLevel="1" x14ac:dyDescent="0.2">
      <c r="B607" s="1">
        <v>575</v>
      </c>
      <c r="C607" s="82">
        <v>4.5522603339123981E-2</v>
      </c>
      <c r="D607" s="82">
        <v>6.4837296966333932E-2</v>
      </c>
      <c r="E607" s="34">
        <v>2754436.7453475036</v>
      </c>
    </row>
    <row r="608" spans="2:5" hidden="1" outlineLevel="1" x14ac:dyDescent="0.2">
      <c r="B608" s="1">
        <v>576</v>
      </c>
      <c r="C608" s="82">
        <v>4.799235554724577E-2</v>
      </c>
      <c r="D608" s="82">
        <v>0.1514428424006134</v>
      </c>
      <c r="E608" s="34">
        <v>5354130.106047539</v>
      </c>
    </row>
    <row r="609" spans="2:5" hidden="1" outlineLevel="1" x14ac:dyDescent="0.2">
      <c r="B609" s="1">
        <v>577</v>
      </c>
      <c r="C609" s="82">
        <v>1.6620394866814239E-2</v>
      </c>
      <c r="D609" s="82">
        <v>0.1028696923966307</v>
      </c>
      <c r="E609" s="34">
        <v>3504131.6817790046</v>
      </c>
    </row>
    <row r="610" spans="2:5" hidden="1" outlineLevel="1" x14ac:dyDescent="0.2">
      <c r="B610" s="1">
        <v>578</v>
      </c>
      <c r="C610" s="82">
        <v>4.2842728526293443E-2</v>
      </c>
      <c r="D610" s="82">
        <v>0.11043054407796014</v>
      </c>
      <c r="E610" s="34">
        <v>4060792.0202567144</v>
      </c>
    </row>
    <row r="611" spans="2:5" hidden="1" outlineLevel="1" x14ac:dyDescent="0.2">
      <c r="B611" s="1">
        <v>579</v>
      </c>
      <c r="C611" s="82">
        <v>6.0799599874249245E-2</v>
      </c>
      <c r="D611" s="82">
        <v>2.7423774479444968E-2</v>
      </c>
      <c r="E611" s="34">
        <v>1741385.377327852</v>
      </c>
    </row>
    <row r="612" spans="2:5" hidden="1" outlineLevel="1" x14ac:dyDescent="0.2">
      <c r="B612" s="1">
        <v>580</v>
      </c>
      <c r="C612" s="82">
        <v>9.8523657354796096E-2</v>
      </c>
      <c r="D612" s="82">
        <v>-3.8994637995386425E-2</v>
      </c>
      <c r="E612" s="34">
        <v>-369516.75995427766</v>
      </c>
    </row>
    <row r="613" spans="2:5" hidden="1" outlineLevel="1" x14ac:dyDescent="0.2">
      <c r="B613" s="1">
        <v>581</v>
      </c>
      <c r="C613" s="82">
        <v>7.5294428682853687E-2</v>
      </c>
      <c r="D613" s="82">
        <v>3.5644443588329459E-2</v>
      </c>
      <c r="E613" s="34">
        <v>2100245.8312700372</v>
      </c>
    </row>
    <row r="614" spans="2:5" hidden="1" outlineLevel="1" x14ac:dyDescent="0.2">
      <c r="B614" s="1">
        <v>582</v>
      </c>
      <c r="C614" s="82">
        <v>5.7261444269110451E-2</v>
      </c>
      <c r="D614" s="82">
        <v>7.0370923035436087E-2</v>
      </c>
      <c r="E614" s="34">
        <v>3039343.2732537715</v>
      </c>
    </row>
    <row r="615" spans="2:5" hidden="1" outlineLevel="1" x14ac:dyDescent="0.2">
      <c r="B615" s="1">
        <v>583</v>
      </c>
      <c r="C615" s="82">
        <v>6.6655882863193468E-3</v>
      </c>
      <c r="D615" s="82">
        <v>4.311490628827476E-2</v>
      </c>
      <c r="E615" s="34">
        <v>1845744.2536573831</v>
      </c>
    </row>
    <row r="616" spans="2:5" hidden="1" outlineLevel="1" x14ac:dyDescent="0.2">
      <c r="B616" s="1">
        <v>584</v>
      </c>
      <c r="C616" s="82">
        <v>9.8976086841901095E-2</v>
      </c>
      <c r="D616" s="82">
        <v>6.8887600980018088E-2</v>
      </c>
      <c r="E616" s="34">
        <v>3460475.2073606672</v>
      </c>
    </row>
    <row r="617" spans="2:5" hidden="1" outlineLevel="1" x14ac:dyDescent="0.2">
      <c r="B617" s="1">
        <v>585</v>
      </c>
      <c r="C617" s="82">
        <v>3.5981174938250884E-2</v>
      </c>
      <c r="D617" s="82">
        <v>9.7250990459582895E-2</v>
      </c>
      <c r="E617" s="34">
        <v>3588880.4025254198</v>
      </c>
    </row>
    <row r="618" spans="2:5" hidden="1" outlineLevel="1" x14ac:dyDescent="0.2">
      <c r="B618" s="1">
        <v>586</v>
      </c>
      <c r="C618" s="82">
        <v>7.1855694017634369E-3</v>
      </c>
      <c r="D618" s="82">
        <v>9.0228252265921099E-2</v>
      </c>
      <c r="E618" s="34">
        <v>3064363.3715550187</v>
      </c>
    </row>
    <row r="619" spans="2:5" hidden="1" outlineLevel="1" x14ac:dyDescent="0.2">
      <c r="B619" s="1">
        <v>587</v>
      </c>
      <c r="C619" s="82">
        <v>9.3756556037421682E-2</v>
      </c>
      <c r="D619" s="82">
        <v>0.14390707119183463</v>
      </c>
      <c r="E619" s="34">
        <v>6014375.0138237234</v>
      </c>
    </row>
    <row r="620" spans="2:5" hidden="1" outlineLevel="1" x14ac:dyDescent="0.2">
      <c r="B620" s="1">
        <v>588</v>
      </c>
      <c r="C620" s="82">
        <v>1.9612083895099299E-2</v>
      </c>
      <c r="D620" s="82">
        <v>8.8734591787283421E-2</v>
      </c>
      <c r="E620" s="34">
        <v>3160157.3041459937</v>
      </c>
    </row>
    <row r="621" spans="2:5" hidden="1" outlineLevel="1" x14ac:dyDescent="0.2">
      <c r="B621" s="1">
        <v>589</v>
      </c>
      <c r="C621" s="82">
        <v>6.4335599235413085E-2</v>
      </c>
      <c r="D621" s="82">
        <v>7.9292568346623793E-2</v>
      </c>
      <c r="E621" s="34">
        <v>3395955.4653632022</v>
      </c>
    </row>
    <row r="622" spans="2:5" hidden="1" outlineLevel="1" x14ac:dyDescent="0.2">
      <c r="B622" s="1">
        <v>590</v>
      </c>
      <c r="C622" s="82">
        <v>8.6601042169768855E-2</v>
      </c>
      <c r="D622" s="82">
        <v>0.15195367371391791</v>
      </c>
      <c r="E622" s="34">
        <v>6140641.5100104492</v>
      </c>
    </row>
    <row r="623" spans="2:5" hidden="1" outlineLevel="1" x14ac:dyDescent="0.2">
      <c r="B623" s="1">
        <v>591</v>
      </c>
      <c r="C623" s="82">
        <v>4.5420222860274764E-2</v>
      </c>
      <c r="D623" s="82">
        <v>0.15039815376842303</v>
      </c>
      <c r="E623" s="34">
        <v>5275573.333009514</v>
      </c>
    </row>
    <row r="624" spans="2:5" hidden="1" outlineLevel="1" x14ac:dyDescent="0.2">
      <c r="B624" s="1">
        <v>592</v>
      </c>
      <c r="C624" s="82">
        <v>6.1436503125778211E-2</v>
      </c>
      <c r="D624" s="82">
        <v>0.12819033279302888</v>
      </c>
      <c r="E624" s="34">
        <v>4885920.9425847959</v>
      </c>
    </row>
    <row r="625" spans="2:5" hidden="1" outlineLevel="1" x14ac:dyDescent="0.2">
      <c r="B625" s="1">
        <v>593</v>
      </c>
      <c r="C625" s="82">
        <v>6.6323850099368267E-2</v>
      </c>
      <c r="D625" s="82">
        <v>0.13206615587523668</v>
      </c>
      <c r="E625" s="34">
        <v>5092549.1424939847</v>
      </c>
    </row>
    <row r="626" spans="2:5" hidden="1" outlineLevel="1" x14ac:dyDescent="0.2">
      <c r="B626" s="1">
        <v>594</v>
      </c>
      <c r="C626" s="82">
        <v>9.4690748945673656E-3</v>
      </c>
      <c r="D626" s="82">
        <v>2.8058502192925043E-2</v>
      </c>
      <c r="E626" s="34">
        <v>1472445.163188121</v>
      </c>
    </row>
    <row r="627" spans="2:5" hidden="1" outlineLevel="1" x14ac:dyDescent="0.2">
      <c r="B627" s="1">
        <v>595</v>
      </c>
      <c r="C627" s="82">
        <v>8.2731803036511838E-3</v>
      </c>
      <c r="D627" s="82">
        <v>-1.9374555865046661E-2</v>
      </c>
      <c r="E627" s="34">
        <v>238131.63249627696</v>
      </c>
    </row>
    <row r="628" spans="2:5" hidden="1" outlineLevel="1" x14ac:dyDescent="0.2">
      <c r="B628" s="1">
        <v>596</v>
      </c>
      <c r="C628" s="82">
        <v>9.0934574672930646E-3</v>
      </c>
      <c r="D628" s="82">
        <v>1.4983299528047417E-2</v>
      </c>
      <c r="E628" s="34">
        <v>1130987.9698104337</v>
      </c>
    </row>
    <row r="629" spans="2:5" hidden="1" outlineLevel="1" x14ac:dyDescent="0.2">
      <c r="B629" s="1">
        <v>597</v>
      </c>
      <c r="C629" s="82">
        <v>3.2905610470508599E-2</v>
      </c>
      <c r="D629" s="82">
        <v>9.282669384102879E-2</v>
      </c>
      <c r="E629" s="34">
        <v>3425737.0104119489</v>
      </c>
    </row>
    <row r="630" spans="2:5" hidden="1" outlineLevel="1" x14ac:dyDescent="0.2">
      <c r="B630" s="1">
        <v>598</v>
      </c>
      <c r="C630" s="82">
        <v>4.5300311511094385E-2</v>
      </c>
      <c r="D630" s="82">
        <v>2.2792610867865187E-2</v>
      </c>
      <c r="E630" s="34">
        <v>1513450.3028839654</v>
      </c>
    </row>
    <row r="631" spans="2:5" hidden="1" outlineLevel="1" x14ac:dyDescent="0.2">
      <c r="B631" s="1">
        <v>599</v>
      </c>
      <c r="C631" s="82">
        <v>2.0566292458111424E-2</v>
      </c>
      <c r="D631" s="82">
        <v>0.24015881105341896</v>
      </c>
      <c r="E631" s="34">
        <v>7263608.989365059</v>
      </c>
    </row>
    <row r="632" spans="2:5" hidden="1" outlineLevel="1" x14ac:dyDescent="0.2">
      <c r="B632" s="1">
        <v>600</v>
      </c>
      <c r="C632" s="82">
        <v>3.8687959343891722E-2</v>
      </c>
      <c r="D632" s="82">
        <v>2.6200846481556551E-2</v>
      </c>
      <c r="E632" s="34">
        <v>1577105.7944847951</v>
      </c>
    </row>
    <row r="633" spans="2:5" hidden="1" outlineLevel="1" x14ac:dyDescent="0.2">
      <c r="B633" s="1">
        <v>601</v>
      </c>
      <c r="C633" s="82">
        <v>4.121965206656282E-2</v>
      </c>
      <c r="D633" s="82">
        <v>4.4427355828483145E-2</v>
      </c>
      <c r="E633" s="34">
        <v>2120550.462396998</v>
      </c>
    </row>
    <row r="634" spans="2:5" hidden="1" outlineLevel="1" x14ac:dyDescent="0.2">
      <c r="B634" s="1">
        <v>602</v>
      </c>
      <c r="C634" s="82">
        <v>3.6231634743223128E-2</v>
      </c>
      <c r="D634" s="82">
        <v>7.7334801656802801E-2</v>
      </c>
      <c r="E634" s="34">
        <v>3023443.1138504366</v>
      </c>
    </row>
    <row r="635" spans="2:5" hidden="1" outlineLevel="1" x14ac:dyDescent="0.2">
      <c r="B635" s="1">
        <v>603</v>
      </c>
      <c r="C635" s="82">
        <v>1.5543339199237172E-2</v>
      </c>
      <c r="D635" s="82">
        <v>0.10363635852852524</v>
      </c>
      <c r="E635" s="34">
        <v>3511330.193326869</v>
      </c>
    </row>
    <row r="636" spans="2:5" hidden="1" outlineLevel="1" x14ac:dyDescent="0.2">
      <c r="B636" s="1">
        <v>604</v>
      </c>
      <c r="C636" s="82">
        <v>4.5972687283645168E-2</v>
      </c>
      <c r="D636" s="82">
        <v>5.1600805594206878E-3</v>
      </c>
      <c r="E636" s="34">
        <v>996235.82344792271</v>
      </c>
    </row>
    <row r="637" spans="2:5" hidden="1" outlineLevel="1" x14ac:dyDescent="0.2">
      <c r="B637" s="1">
        <v>605</v>
      </c>
      <c r="C637" s="82">
        <v>3.7024696526187E-2</v>
      </c>
      <c r="D637" s="82">
        <v>5.6348941974719152E-3</v>
      </c>
      <c r="E637" s="34">
        <v>979236.87801725243</v>
      </c>
    </row>
    <row r="638" spans="2:5" hidden="1" outlineLevel="1" x14ac:dyDescent="0.2">
      <c r="B638" s="1">
        <v>606</v>
      </c>
      <c r="C638" s="82">
        <v>4.6692559331730776E-2</v>
      </c>
      <c r="D638" s="82">
        <v>4.3304434117623018E-2</v>
      </c>
      <c r="E638" s="34">
        <v>2128132.3529268126</v>
      </c>
    </row>
    <row r="639" spans="2:5" hidden="1" outlineLevel="1" x14ac:dyDescent="0.2">
      <c r="B639" s="1">
        <v>607</v>
      </c>
      <c r="C639" s="82">
        <v>2.9234631902448807E-2</v>
      </c>
      <c r="D639" s="82">
        <v>0.12664783890879067</v>
      </c>
      <c r="E639" s="34">
        <v>4324391.0782571165</v>
      </c>
    </row>
    <row r="640" spans="2:5" hidden="1" outlineLevel="1" x14ac:dyDescent="0.2">
      <c r="B640" s="1">
        <v>608</v>
      </c>
      <c r="C640" s="82">
        <v>9.5577809104143541E-2</v>
      </c>
      <c r="D640" s="82">
        <v>0.10338318164891075</v>
      </c>
      <c r="E640" s="34">
        <v>4630442.6042814543</v>
      </c>
    </row>
    <row r="641" spans="2:5" hidden="1" outlineLevel="1" x14ac:dyDescent="0.2">
      <c r="B641" s="1">
        <v>609</v>
      </c>
      <c r="C641" s="82">
        <v>3.4326793211479689E-2</v>
      </c>
      <c r="D641" s="82">
        <v>0.11391604887679299</v>
      </c>
      <c r="E641" s="34">
        <v>4040840.9023180678</v>
      </c>
    </row>
    <row r="642" spans="2:5" hidden="1" outlineLevel="1" x14ac:dyDescent="0.2">
      <c r="B642" s="1">
        <v>610</v>
      </c>
      <c r="C642" s="82">
        <v>8.8345795769552232E-2</v>
      </c>
      <c r="D642" s="82">
        <v>9.9913221309946232E-2</v>
      </c>
      <c r="E642" s="34">
        <v>4397000.057243472</v>
      </c>
    </row>
    <row r="643" spans="2:5" hidden="1" outlineLevel="1" x14ac:dyDescent="0.2">
      <c r="B643" s="1">
        <v>611</v>
      </c>
      <c r="C643" s="82">
        <v>3.1653784937347794E-2</v>
      </c>
      <c r="D643" s="82">
        <v>1.3630998849938181E-2</v>
      </c>
      <c r="E643" s="34">
        <v>1185721.7620149893</v>
      </c>
    </row>
    <row r="644" spans="2:5" hidden="1" outlineLevel="1" x14ac:dyDescent="0.2">
      <c r="B644" s="1">
        <v>612</v>
      </c>
      <c r="C644" s="82">
        <v>5.3015745789750657E-3</v>
      </c>
      <c r="D644" s="82">
        <v>3.4478030501161779E-2</v>
      </c>
      <c r="E644" s="34">
        <v>1615639.3067080709</v>
      </c>
    </row>
    <row r="645" spans="2:5" hidden="1" outlineLevel="1" x14ac:dyDescent="0.2">
      <c r="B645" s="1">
        <v>613</v>
      </c>
      <c r="C645" s="82">
        <v>1.2427671800593532E-2</v>
      </c>
      <c r="D645" s="82">
        <v>0.22727716970186995</v>
      </c>
      <c r="E645" s="34">
        <v>6721533.7072525723</v>
      </c>
    </row>
    <row r="646" spans="2:5" hidden="1" outlineLevel="1" x14ac:dyDescent="0.2">
      <c r="B646" s="1">
        <v>614</v>
      </c>
      <c r="C646" s="82">
        <v>3.4638123286959734E-2</v>
      </c>
      <c r="D646" s="82">
        <v>0.11346327581568388</v>
      </c>
      <c r="E646" s="34">
        <v>4032377.0136681949</v>
      </c>
    </row>
    <row r="647" spans="2:5" hidden="1" outlineLevel="1" x14ac:dyDescent="0.2">
      <c r="B647" s="1">
        <v>615</v>
      </c>
      <c r="C647" s="82">
        <v>1.9507903150876582E-2</v>
      </c>
      <c r="D647" s="82">
        <v>5.0993507989435256E-2</v>
      </c>
      <c r="E647" s="34">
        <v>2142654.1271931129</v>
      </c>
    </row>
    <row r="648" spans="2:5" hidden="1" outlineLevel="1" x14ac:dyDescent="0.2">
      <c r="B648" s="1">
        <v>616</v>
      </c>
      <c r="C648" s="82">
        <v>3.9254962527623755E-2</v>
      </c>
      <c r="D648" s="82">
        <v>-1.7956925751512712E-2</v>
      </c>
      <c r="E648" s="34">
        <v>306237.39388303633</v>
      </c>
    </row>
    <row r="649" spans="2:5" hidden="1" outlineLevel="1" x14ac:dyDescent="0.2">
      <c r="B649" s="1">
        <v>617</v>
      </c>
      <c r="C649" s="82">
        <v>2.0959981696782749E-2</v>
      </c>
      <c r="D649" s="82">
        <v>6.9219106835772384E-2</v>
      </c>
      <c r="E649" s="34">
        <v>2646853.6062945104</v>
      </c>
    </row>
    <row r="650" spans="2:5" hidden="1" outlineLevel="1" x14ac:dyDescent="0.2">
      <c r="B650" s="1">
        <v>618</v>
      </c>
      <c r="C650" s="82">
        <v>7.3059038951797939E-2</v>
      </c>
      <c r="D650" s="82">
        <v>6.4850243251762266E-2</v>
      </c>
      <c r="E650" s="34">
        <v>3031813.891596002</v>
      </c>
    </row>
    <row r="651" spans="2:5" hidden="1" outlineLevel="1" x14ac:dyDescent="0.2">
      <c r="B651" s="1">
        <v>619</v>
      </c>
      <c r="C651" s="82">
        <v>7.500196666726773E-2</v>
      </c>
      <c r="D651" s="82">
        <v>8.414860117256992E-2</v>
      </c>
      <c r="E651" s="34">
        <v>3682880.3126054076</v>
      </c>
    </row>
    <row r="652" spans="2:5" hidden="1" outlineLevel="1" x14ac:dyDescent="0.2">
      <c r="B652" s="1">
        <v>620</v>
      </c>
      <c r="C652" s="82">
        <v>6.6324848511678983E-2</v>
      </c>
      <c r="D652" s="82">
        <v>4.0833613121991963E-2</v>
      </c>
      <c r="E652" s="34">
        <v>2200293.3731131298</v>
      </c>
    </row>
    <row r="653" spans="2:5" hidden="1" outlineLevel="1" x14ac:dyDescent="0.2">
      <c r="B653" s="1">
        <v>621</v>
      </c>
      <c r="C653" s="82">
        <v>4.5622371319275629E-2</v>
      </c>
      <c r="D653" s="82">
        <v>2.5997142264461925E-2</v>
      </c>
      <c r="E653" s="34">
        <v>1609677.5937568482</v>
      </c>
    </row>
    <row r="654" spans="2:5" hidden="1" outlineLevel="1" x14ac:dyDescent="0.2">
      <c r="B654" s="1">
        <v>622</v>
      </c>
      <c r="C654" s="82">
        <v>1.1165722451661909E-2</v>
      </c>
      <c r="D654" s="82">
        <v>0.15647269652348372</v>
      </c>
      <c r="E654" s="34">
        <v>4839992.6125752414</v>
      </c>
    </row>
    <row r="655" spans="2:5" hidden="1" outlineLevel="1" x14ac:dyDescent="0.2">
      <c r="B655" s="1">
        <v>623</v>
      </c>
      <c r="C655" s="82">
        <v>6.2140648516414633E-2</v>
      </c>
      <c r="D655" s="82">
        <v>0.12746299363792152</v>
      </c>
      <c r="E655" s="34">
        <v>4875177.8976565041</v>
      </c>
    </row>
    <row r="656" spans="2:5" hidden="1" outlineLevel="1" x14ac:dyDescent="0.2">
      <c r="B656" s="1">
        <v>624</v>
      </c>
      <c r="C656" s="82">
        <v>9.0128007494699292E-2</v>
      </c>
      <c r="D656" s="82">
        <v>0.19294145220714343</v>
      </c>
      <c r="E656" s="34">
        <v>7627623.8303880487</v>
      </c>
    </row>
    <row r="657" spans="2:5" hidden="1" outlineLevel="1" x14ac:dyDescent="0.2">
      <c r="B657" s="1">
        <v>625</v>
      </c>
      <c r="C657" s="82">
        <v>1.5280333219715982E-2</v>
      </c>
      <c r="D657" s="82">
        <v>7.6010776888642551E-2</v>
      </c>
      <c r="E657" s="34">
        <v>2775065.6966378144</v>
      </c>
    </row>
    <row r="658" spans="2:5" hidden="1" outlineLevel="1" x14ac:dyDescent="0.2">
      <c r="B658" s="1">
        <v>626</v>
      </c>
      <c r="C658" s="82">
        <v>6.4736013916126059E-2</v>
      </c>
      <c r="D658" s="82">
        <v>0.13051920086458677</v>
      </c>
      <c r="E658" s="34">
        <v>5015737.7037005415</v>
      </c>
    </row>
    <row r="659" spans="2:5" hidden="1" outlineLevel="1" x14ac:dyDescent="0.2">
      <c r="B659" s="1">
        <v>627</v>
      </c>
      <c r="C659" s="82">
        <v>8.9084154027959175E-2</v>
      </c>
      <c r="D659" s="82">
        <v>1.3027477266908991E-2</v>
      </c>
      <c r="E659" s="34">
        <v>1427248.487964306</v>
      </c>
    </row>
    <row r="660" spans="2:5" hidden="1" outlineLevel="1" x14ac:dyDescent="0.2">
      <c r="B660" s="1">
        <v>628</v>
      </c>
      <c r="C660" s="82">
        <v>3.2986275575799584E-2</v>
      </c>
      <c r="D660" s="82">
        <v>0.10629323900364787</v>
      </c>
      <c r="E660" s="34">
        <v>3806820.9164704932</v>
      </c>
    </row>
    <row r="661" spans="2:5" hidden="1" outlineLevel="1" x14ac:dyDescent="0.2">
      <c r="B661" s="1">
        <v>629</v>
      </c>
      <c r="C661" s="82">
        <v>2.1264108013619967E-2</v>
      </c>
      <c r="D661" s="82">
        <v>2.4005998548472629E-2</v>
      </c>
      <c r="E661" s="34">
        <v>1424602.6088331619</v>
      </c>
    </row>
    <row r="662" spans="2:5" hidden="1" outlineLevel="1" x14ac:dyDescent="0.2">
      <c r="B662" s="1">
        <v>630</v>
      </c>
      <c r="C662" s="82">
        <v>9.633010221018308E-2</v>
      </c>
      <c r="D662" s="82">
        <v>0.10957092363614881</v>
      </c>
      <c r="E662" s="34">
        <v>4860236.7426992618</v>
      </c>
    </row>
    <row r="663" spans="2:5" hidden="1" outlineLevel="1" x14ac:dyDescent="0.2">
      <c r="B663" s="1">
        <v>631</v>
      </c>
      <c r="C663" s="82">
        <v>9.9208217994653403E-2</v>
      </c>
      <c r="D663" s="82">
        <v>5.7890568274257176E-2</v>
      </c>
      <c r="E663" s="34">
        <v>3072474.6278864727</v>
      </c>
    </row>
    <row r="664" spans="2:5" hidden="1" outlineLevel="1" x14ac:dyDescent="0.2">
      <c r="B664" s="1">
        <v>632</v>
      </c>
      <c r="C664" s="82">
        <v>7.7823172691405332E-2</v>
      </c>
      <c r="D664" s="82">
        <v>1.6227279523970961E-2</v>
      </c>
      <c r="E664" s="34">
        <v>1478113.558209239</v>
      </c>
    </row>
    <row r="665" spans="2:5" hidden="1" outlineLevel="1" x14ac:dyDescent="0.2">
      <c r="B665" s="1">
        <v>633</v>
      </c>
      <c r="C665" s="82">
        <v>5.9704771312534682E-2</v>
      </c>
      <c r="D665" s="82">
        <v>6.1447380650138828E-2</v>
      </c>
      <c r="E665" s="34">
        <v>2788836.97105429</v>
      </c>
    </row>
    <row r="666" spans="2:5" hidden="1" outlineLevel="1" x14ac:dyDescent="0.2">
      <c r="B666" s="1">
        <v>634</v>
      </c>
      <c r="C666" s="82">
        <v>8.9075187687029808E-2</v>
      </c>
      <c r="D666" s="82">
        <v>-1.7996539894913829E-2</v>
      </c>
      <c r="E666" s="34">
        <v>362810.61022774753</v>
      </c>
    </row>
    <row r="667" spans="2:5" hidden="1" outlineLevel="1" x14ac:dyDescent="0.2">
      <c r="B667" s="1">
        <v>635</v>
      </c>
      <c r="C667" s="82">
        <v>6.8591601769908125E-2</v>
      </c>
      <c r="D667" s="82">
        <v>0.15727448967960747</v>
      </c>
      <c r="E667" s="34">
        <v>5938339.8108298583</v>
      </c>
    </row>
    <row r="668" spans="2:5" hidden="1" outlineLevel="1" x14ac:dyDescent="0.2">
      <c r="B668" s="1">
        <v>636</v>
      </c>
      <c r="C668" s="82">
        <v>5.53292621359813E-2</v>
      </c>
      <c r="D668" s="82">
        <v>6.7409508081116717E-2</v>
      </c>
      <c r="E668" s="34">
        <v>2928612.9209919204</v>
      </c>
    </row>
    <row r="669" spans="2:5" hidden="1" outlineLevel="1" x14ac:dyDescent="0.2">
      <c r="B669" s="1">
        <v>637</v>
      </c>
      <c r="C669" s="82">
        <v>2.2761050085651671E-2</v>
      </c>
      <c r="D669" s="82">
        <v>0.16176464311681304</v>
      </c>
      <c r="E669" s="34">
        <v>5184249.6516029341</v>
      </c>
    </row>
    <row r="670" spans="2:5" hidden="1" outlineLevel="1" x14ac:dyDescent="0.2">
      <c r="B670" s="1">
        <v>638</v>
      </c>
      <c r="C670" s="82">
        <v>1.1316976289950943E-2</v>
      </c>
      <c r="D670" s="82">
        <v>0.17645645916412467</v>
      </c>
      <c r="E670" s="34">
        <v>5365522.0896410486</v>
      </c>
    </row>
    <row r="671" spans="2:5" hidden="1" outlineLevel="1" x14ac:dyDescent="0.2">
      <c r="B671" s="1">
        <v>639</v>
      </c>
      <c r="C671" s="82">
        <v>5.4944369145277033E-2</v>
      </c>
      <c r="D671" s="82">
        <v>9.1262737107733194E-2</v>
      </c>
      <c r="E671" s="34">
        <v>3651537.842869495</v>
      </c>
    </row>
    <row r="672" spans="2:5" hidden="1" outlineLevel="1" x14ac:dyDescent="0.2">
      <c r="B672" s="1">
        <v>640</v>
      </c>
      <c r="C672" s="82">
        <v>8.7686267803621879E-3</v>
      </c>
      <c r="D672" s="82">
        <v>0.12134586543661159</v>
      </c>
      <c r="E672" s="34">
        <v>3888491.0269671604</v>
      </c>
    </row>
    <row r="673" spans="2:5" hidden="1" outlineLevel="1" x14ac:dyDescent="0.2">
      <c r="B673" s="1">
        <v>641</v>
      </c>
      <c r="C673" s="82">
        <v>7.0175091635790693E-2</v>
      </c>
      <c r="D673" s="82">
        <v>-4.0437508666909802E-2</v>
      </c>
      <c r="E673" s="34">
        <v>-381249.83298248588</v>
      </c>
    </row>
    <row r="674" spans="2:5" hidden="1" outlineLevel="1" x14ac:dyDescent="0.2">
      <c r="B674" s="1">
        <v>642</v>
      </c>
      <c r="C674" s="82">
        <v>3.9133398258913987E-2</v>
      </c>
      <c r="D674" s="82">
        <v>8.2710725126429269E-2</v>
      </c>
      <c r="E674" s="34">
        <v>3209223.9574057725</v>
      </c>
    </row>
    <row r="675" spans="2:5" hidden="1" outlineLevel="1" x14ac:dyDescent="0.2">
      <c r="B675" s="1">
        <v>643</v>
      </c>
      <c r="C675" s="82">
        <v>3.7719506700663652E-2</v>
      </c>
      <c r="D675" s="82">
        <v>0.10961552949356541</v>
      </c>
      <c r="E675" s="34">
        <v>3965524.4183435389</v>
      </c>
    </row>
    <row r="676" spans="2:5" hidden="1" outlineLevel="1" x14ac:dyDescent="0.2">
      <c r="B676" s="1">
        <v>644</v>
      </c>
      <c r="C676" s="82">
        <v>3.5826950551937332E-2</v>
      </c>
      <c r="D676" s="82">
        <v>3.9041438095172305E-2</v>
      </c>
      <c r="E676" s="34">
        <v>1927510.3463396595</v>
      </c>
    </row>
    <row r="677" spans="2:5" hidden="1" outlineLevel="1" x14ac:dyDescent="0.2">
      <c r="B677" s="1">
        <v>645</v>
      </c>
      <c r="C677" s="82">
        <v>7.3729200591236027E-2</v>
      </c>
      <c r="D677" s="82">
        <v>0.15161020237994818</v>
      </c>
      <c r="E677" s="34">
        <v>5861066.6714791534</v>
      </c>
    </row>
    <row r="678" spans="2:5" hidden="1" outlineLevel="1" x14ac:dyDescent="0.2">
      <c r="B678" s="1">
        <v>646</v>
      </c>
      <c r="C678" s="82">
        <v>1.0200363365372512E-2</v>
      </c>
      <c r="D678" s="82">
        <v>7.3207506676473105E-2</v>
      </c>
      <c r="E678" s="34">
        <v>2653148.0873223399</v>
      </c>
    </row>
    <row r="679" spans="2:5" hidden="1" outlineLevel="1" x14ac:dyDescent="0.2">
      <c r="B679" s="1">
        <v>647</v>
      </c>
      <c r="C679" s="82">
        <v>9.2125300523850651E-2</v>
      </c>
      <c r="D679" s="82">
        <v>0.1032232912734464</v>
      </c>
      <c r="E679" s="34">
        <v>4569796.1137963133</v>
      </c>
    </row>
    <row r="680" spans="2:5" hidden="1" outlineLevel="1" x14ac:dyDescent="0.2">
      <c r="B680" s="1">
        <v>648</v>
      </c>
      <c r="C680" s="82">
        <v>9.4535220336739501E-2</v>
      </c>
      <c r="D680" s="82">
        <v>3.8013686051536238E-2</v>
      </c>
      <c r="E680" s="34">
        <v>2328119.3709179824</v>
      </c>
    </row>
    <row r="681" spans="2:5" hidden="1" outlineLevel="1" x14ac:dyDescent="0.2">
      <c r="B681" s="1">
        <v>649</v>
      </c>
      <c r="C681" s="82">
        <v>2.7138333585417385E-2</v>
      </c>
      <c r="D681" s="82">
        <v>7.851225077841123E-2</v>
      </c>
      <c r="E681" s="34">
        <v>2961591.3740653764</v>
      </c>
    </row>
    <row r="682" spans="2:5" hidden="1" outlineLevel="1" x14ac:dyDescent="0.2">
      <c r="B682" s="1">
        <v>650</v>
      </c>
      <c r="C682" s="82">
        <v>9.0704729625784908E-2</v>
      </c>
      <c r="D682" s="82">
        <v>9.0925464384415539E-2</v>
      </c>
      <c r="E682" s="34">
        <v>4123022.219138118</v>
      </c>
    </row>
    <row r="683" spans="2:5" hidden="1" outlineLevel="1" x14ac:dyDescent="0.2">
      <c r="B683" s="1">
        <v>651</v>
      </c>
      <c r="C683" s="82">
        <v>2.2270416766347612E-2</v>
      </c>
      <c r="D683" s="82">
        <v>4.3186356926653832E-2</v>
      </c>
      <c r="E683" s="34">
        <v>1951145.8327230674</v>
      </c>
    </row>
    <row r="684" spans="2:5" hidden="1" outlineLevel="1" x14ac:dyDescent="0.2">
      <c r="B684" s="1">
        <v>652</v>
      </c>
      <c r="C684" s="82">
        <v>1.2294423400454902E-2</v>
      </c>
      <c r="D684" s="82">
        <v>8.9064886560819817E-2</v>
      </c>
      <c r="E684" s="34">
        <v>3089046.5966256661</v>
      </c>
    </row>
    <row r="685" spans="2:5" hidden="1" outlineLevel="1" x14ac:dyDescent="0.2">
      <c r="B685" s="1">
        <v>653</v>
      </c>
      <c r="C685" s="82">
        <v>3.6441358440110652E-3</v>
      </c>
      <c r="D685" s="82">
        <v>3.5677927548500896E-2</v>
      </c>
      <c r="E685" s="34">
        <v>1636867.756511233</v>
      </c>
    </row>
    <row r="686" spans="2:5" hidden="1" outlineLevel="1" x14ac:dyDescent="0.2">
      <c r="B686" s="1">
        <v>654</v>
      </c>
      <c r="C686" s="82">
        <v>4.3942569460744541E-2</v>
      </c>
      <c r="D686" s="82">
        <v>0.14481121875641126</v>
      </c>
      <c r="E686" s="34">
        <v>5084637.3363119224</v>
      </c>
    </row>
    <row r="687" spans="2:5" hidden="1" outlineLevel="1" x14ac:dyDescent="0.2">
      <c r="B687" s="1">
        <v>655</v>
      </c>
      <c r="C687" s="82">
        <v>5.2553888576779874E-2</v>
      </c>
      <c r="D687" s="82">
        <v>9.1511638273471807E-2</v>
      </c>
      <c r="E687" s="34">
        <v>3628797.5722787241</v>
      </c>
    </row>
    <row r="688" spans="2:5" hidden="1" outlineLevel="1" x14ac:dyDescent="0.2">
      <c r="B688" s="1">
        <v>656</v>
      </c>
      <c r="C688" s="82">
        <v>2.8684131656152891E-2</v>
      </c>
      <c r="D688" s="82">
        <v>6.9716458478395096E-2</v>
      </c>
      <c r="E688" s="34">
        <v>2733033.6002950394</v>
      </c>
    </row>
    <row r="689" spans="2:5" hidden="1" outlineLevel="1" x14ac:dyDescent="0.2">
      <c r="B689" s="1">
        <v>657</v>
      </c>
      <c r="C689" s="82">
        <v>3.9702221256927572E-3</v>
      </c>
      <c r="D689" s="82">
        <v>8.6016858364137E-2</v>
      </c>
      <c r="E689" s="34">
        <v>2922674.9253938044</v>
      </c>
    </row>
    <row r="690" spans="2:5" hidden="1" outlineLevel="1" x14ac:dyDescent="0.2">
      <c r="B690" s="1">
        <v>658</v>
      </c>
      <c r="C690" s="82">
        <v>5.219236836940944E-3</v>
      </c>
      <c r="D690" s="82">
        <v>0.14566091835837225</v>
      </c>
      <c r="E690" s="34">
        <v>4463409.5895081619</v>
      </c>
    </row>
    <row r="691" spans="2:5" hidden="1" outlineLevel="1" x14ac:dyDescent="0.2">
      <c r="B691" s="1">
        <v>659</v>
      </c>
      <c r="C691" s="82">
        <v>9.959383895436863E-2</v>
      </c>
      <c r="D691" s="82">
        <v>0.10687968782178225</v>
      </c>
      <c r="E691" s="34">
        <v>4819766.7277317187</v>
      </c>
    </row>
    <row r="692" spans="2:5" hidden="1" outlineLevel="1" x14ac:dyDescent="0.2">
      <c r="B692" s="1">
        <v>660</v>
      </c>
      <c r="C692" s="82">
        <v>7.640495177047707E-2</v>
      </c>
      <c r="D692" s="82">
        <v>9.2950075598755288E-3</v>
      </c>
      <c r="E692" s="34">
        <v>1243247.2306678547</v>
      </c>
    </row>
    <row r="693" spans="2:5" hidden="1" outlineLevel="1" x14ac:dyDescent="0.2">
      <c r="B693" s="1">
        <v>661</v>
      </c>
      <c r="C693" s="82">
        <v>8.9842613289254414E-2</v>
      </c>
      <c r="D693" s="82">
        <v>0.11854757913207498</v>
      </c>
      <c r="E693" s="34">
        <v>5060916.0068829581</v>
      </c>
    </row>
    <row r="694" spans="2:5" hidden="1" outlineLevel="1" x14ac:dyDescent="0.2">
      <c r="B694" s="1">
        <v>662</v>
      </c>
      <c r="C694" s="82">
        <v>5.0836962186024806E-2</v>
      </c>
      <c r="D694" s="82">
        <v>0.12260915639203074</v>
      </c>
      <c r="E694" s="34">
        <v>4541304.6160788443</v>
      </c>
    </row>
    <row r="695" spans="2:5" hidden="1" outlineLevel="1" x14ac:dyDescent="0.2">
      <c r="B695" s="1">
        <v>663</v>
      </c>
      <c r="C695" s="82">
        <v>2.2876859987625599E-2</v>
      </c>
      <c r="D695" s="82">
        <v>1.2616717349986969E-2</v>
      </c>
      <c r="E695" s="34">
        <v>1122309.6106867653</v>
      </c>
    </row>
    <row r="696" spans="2:5" hidden="1" outlineLevel="1" x14ac:dyDescent="0.2">
      <c r="B696" s="1">
        <v>664</v>
      </c>
      <c r="C696" s="82">
        <v>2.5814616013661019E-2</v>
      </c>
      <c r="D696" s="82">
        <v>8.0071107732899535E-2</v>
      </c>
      <c r="E696" s="34">
        <v>2990852.3198685502</v>
      </c>
    </row>
    <row r="697" spans="2:5" hidden="1" outlineLevel="1" x14ac:dyDescent="0.2">
      <c r="B697" s="1">
        <v>665</v>
      </c>
      <c r="C697" s="82">
        <v>6.1902367965872923E-2</v>
      </c>
      <c r="D697" s="82">
        <v>0.18871896257489537</v>
      </c>
      <c r="E697" s="34">
        <v>6783449.7360012652</v>
      </c>
    </row>
    <row r="698" spans="2:5" hidden="1" outlineLevel="1" x14ac:dyDescent="0.2">
      <c r="B698" s="1">
        <v>666</v>
      </c>
      <c r="C698" s="82">
        <v>6.7255737916610436E-2</v>
      </c>
      <c r="D698" s="82">
        <v>7.0688327284453734E-2</v>
      </c>
      <c r="E698" s="34">
        <v>3156954.8184109903</v>
      </c>
    </row>
    <row r="699" spans="2:5" hidden="1" outlineLevel="1" x14ac:dyDescent="0.2">
      <c r="B699" s="1">
        <v>667</v>
      </c>
      <c r="C699" s="82">
        <v>7.730289474112341E-2</v>
      </c>
      <c r="D699" s="82">
        <v>8.7052403049821495E-2</v>
      </c>
      <c r="E699" s="34">
        <v>3808069.9403212252</v>
      </c>
    </row>
    <row r="700" spans="2:5" hidden="1" outlineLevel="1" x14ac:dyDescent="0.2">
      <c r="B700" s="1">
        <v>668</v>
      </c>
      <c r="C700" s="82">
        <v>1.7751620603352537E-2</v>
      </c>
      <c r="D700" s="82">
        <v>7.9090994950428567E-3</v>
      </c>
      <c r="E700" s="34">
        <v>976397.88035187824</v>
      </c>
    </row>
    <row r="701" spans="2:5" hidden="1" outlineLevel="1" x14ac:dyDescent="0.2">
      <c r="B701" s="1">
        <v>669</v>
      </c>
      <c r="C701" s="82">
        <v>3.2561585797746616E-2</v>
      </c>
      <c r="D701" s="82">
        <v>8.6976212203853306E-2</v>
      </c>
      <c r="E701" s="34">
        <v>3256731.1677880986</v>
      </c>
    </row>
    <row r="702" spans="2:5" hidden="1" outlineLevel="1" x14ac:dyDescent="0.2">
      <c r="B702" s="1">
        <v>670</v>
      </c>
      <c r="C702" s="82">
        <v>2.1134793179608747E-2</v>
      </c>
      <c r="D702" s="82">
        <v>0.18578586443071282</v>
      </c>
      <c r="E702" s="34">
        <v>5805458.4683650685</v>
      </c>
    </row>
    <row r="703" spans="2:5" hidden="1" outlineLevel="1" x14ac:dyDescent="0.2">
      <c r="B703" s="1">
        <v>671</v>
      </c>
      <c r="C703" s="82">
        <v>8.6411469519347958E-2</v>
      </c>
      <c r="D703" s="82">
        <v>0.15380056585799384</v>
      </c>
      <c r="E703" s="34">
        <v>6199384.9839043086</v>
      </c>
    </row>
    <row r="704" spans="2:5" hidden="1" outlineLevel="1" x14ac:dyDescent="0.2">
      <c r="B704" s="1">
        <v>672</v>
      </c>
      <c r="C704" s="82">
        <v>2.2256130359751283E-2</v>
      </c>
      <c r="D704" s="82">
        <v>0.20068035006825941</v>
      </c>
      <c r="E704" s="34">
        <v>6233209.8657554192</v>
      </c>
    </row>
    <row r="705" spans="2:5" hidden="1" outlineLevel="1" x14ac:dyDescent="0.2">
      <c r="B705" s="1">
        <v>673</v>
      </c>
      <c r="C705" s="82">
        <v>9.1465466116783342E-2</v>
      </c>
      <c r="D705" s="82">
        <v>7.219085838661185E-2</v>
      </c>
      <c r="E705" s="34">
        <v>3485804.1544905216</v>
      </c>
    </row>
    <row r="706" spans="2:5" hidden="1" outlineLevel="1" x14ac:dyDescent="0.2">
      <c r="B706" s="1">
        <v>674</v>
      </c>
      <c r="C706" s="82">
        <v>6.0695242106534354E-2</v>
      </c>
      <c r="D706" s="82">
        <v>0.10639253661463927</v>
      </c>
      <c r="E706" s="34">
        <v>4195698.0834573368</v>
      </c>
    </row>
    <row r="707" spans="2:5" hidden="1" outlineLevel="1" x14ac:dyDescent="0.2">
      <c r="B707" s="1">
        <v>675</v>
      </c>
      <c r="C707" s="82">
        <v>6.720503370988333E-2</v>
      </c>
      <c r="D707" s="82">
        <v>7.7282783887158521E-2</v>
      </c>
      <c r="E707" s="34">
        <v>3366097.9699464743</v>
      </c>
    </row>
    <row r="708" spans="2:5" hidden="1" outlineLevel="1" x14ac:dyDescent="0.2">
      <c r="B708" s="1">
        <v>676</v>
      </c>
      <c r="C708" s="82">
        <v>5.6048099171319934E-2</v>
      </c>
      <c r="D708" s="82">
        <v>0.12066941497143641</v>
      </c>
      <c r="E708" s="34">
        <v>4565110.4414855232</v>
      </c>
    </row>
    <row r="709" spans="2:5" hidden="1" outlineLevel="1" x14ac:dyDescent="0.2">
      <c r="B709" s="1">
        <v>677</v>
      </c>
      <c r="C709" s="82">
        <v>3.206983724938367E-2</v>
      </c>
      <c r="D709" s="82">
        <v>0.14993377900563257</v>
      </c>
      <c r="E709" s="34">
        <v>5022577.573984067</v>
      </c>
    </row>
    <row r="710" spans="2:5" hidden="1" outlineLevel="1" x14ac:dyDescent="0.2">
      <c r="B710" s="1">
        <v>678</v>
      </c>
      <c r="C710" s="82">
        <v>1.3671565387533003E-4</v>
      </c>
      <c r="D710" s="82">
        <v>7.2081224047073719E-2</v>
      </c>
      <c r="E710" s="34">
        <v>2533026.0745311053</v>
      </c>
    </row>
    <row r="711" spans="2:5" hidden="1" outlineLevel="1" x14ac:dyDescent="0.2">
      <c r="B711" s="1">
        <v>679</v>
      </c>
      <c r="C711" s="82">
        <v>9.5074136891563549E-2</v>
      </c>
      <c r="D711" s="82">
        <v>0.12958599580755545</v>
      </c>
      <c r="E711" s="34">
        <v>5540247.3284412157</v>
      </c>
    </row>
    <row r="712" spans="2:5" hidden="1" outlineLevel="1" x14ac:dyDescent="0.2">
      <c r="B712" s="1">
        <v>680</v>
      </c>
      <c r="C712" s="82">
        <v>7.6683801865985071E-2</v>
      </c>
      <c r="D712" s="82">
        <v>1.3723599337140416E-2</v>
      </c>
      <c r="E712" s="34">
        <v>1389994.3171439329</v>
      </c>
    </row>
    <row r="713" spans="2:5" hidden="1" outlineLevel="1" x14ac:dyDescent="0.2">
      <c r="B713" s="1">
        <v>681</v>
      </c>
      <c r="C713" s="82">
        <v>8.6870572648962641E-2</v>
      </c>
      <c r="D713" s="82">
        <v>0.1076707093888771</v>
      </c>
      <c r="E713" s="34">
        <v>4638673.0828387933</v>
      </c>
    </row>
    <row r="714" spans="2:5" hidden="1" outlineLevel="1" x14ac:dyDescent="0.2">
      <c r="B714" s="1">
        <v>682</v>
      </c>
      <c r="C714" s="82">
        <v>2.5442929018524699E-2</v>
      </c>
      <c r="D714" s="82">
        <v>-2.6447310711519373E-2</v>
      </c>
      <c r="E714" s="34">
        <v>58399.637672518351</v>
      </c>
    </row>
    <row r="715" spans="2:5" hidden="1" outlineLevel="1" x14ac:dyDescent="0.2">
      <c r="B715" s="1">
        <v>683</v>
      </c>
      <c r="C715" s="82">
        <v>6.7719915354142443E-2</v>
      </c>
      <c r="D715" s="82">
        <v>7.0716074348282948E-2</v>
      </c>
      <c r="E715" s="34">
        <v>3162937.3250181843</v>
      </c>
    </row>
    <row r="716" spans="2:5" hidden="1" outlineLevel="1" x14ac:dyDescent="0.2">
      <c r="B716" s="1">
        <v>684</v>
      </c>
      <c r="C716" s="82">
        <v>7.3570757581791768E-3</v>
      </c>
      <c r="D716" s="82">
        <v>0.10651071099858093</v>
      </c>
      <c r="E716" s="34">
        <v>3486449.8693936486</v>
      </c>
    </row>
    <row r="717" spans="2:5" hidden="1" outlineLevel="1" x14ac:dyDescent="0.2">
      <c r="B717" s="1">
        <v>685</v>
      </c>
      <c r="C717" s="82">
        <v>8.8911878677847181E-2</v>
      </c>
      <c r="D717" s="82">
        <v>0.12908475800414432</v>
      </c>
      <c r="E717" s="34">
        <v>5405914.1887089564</v>
      </c>
    </row>
    <row r="718" spans="2:5" hidden="1" outlineLevel="1" x14ac:dyDescent="0.2">
      <c r="B718" s="1">
        <v>686</v>
      </c>
      <c r="C718" s="82">
        <v>5.2422675948686305E-2</v>
      </c>
      <c r="D718" s="82">
        <v>7.863685168902125E-2</v>
      </c>
      <c r="E718" s="34">
        <v>3238253.8834843985</v>
      </c>
    </row>
    <row r="719" spans="2:5" hidden="1" outlineLevel="1" x14ac:dyDescent="0.2">
      <c r="B719" s="1">
        <v>687</v>
      </c>
      <c r="C719" s="82">
        <v>8.2120643528853926E-2</v>
      </c>
      <c r="D719" s="82">
        <v>4.9510008263557809E-2</v>
      </c>
      <c r="E719" s="34">
        <v>2614993.232733076</v>
      </c>
    </row>
    <row r="720" spans="2:5" hidden="1" outlineLevel="1" x14ac:dyDescent="0.2">
      <c r="B720" s="1">
        <v>688</v>
      </c>
      <c r="C720" s="82">
        <v>8.8324495630811128E-2</v>
      </c>
      <c r="D720" s="82">
        <v>-8.5438692057194912E-2</v>
      </c>
      <c r="E720" s="34">
        <v>-1945966.9613172878</v>
      </c>
    </row>
    <row r="721" spans="2:5" hidden="1" outlineLevel="1" x14ac:dyDescent="0.2">
      <c r="B721" s="1">
        <v>689</v>
      </c>
      <c r="C721" s="82">
        <v>3.2608363055291724E-2</v>
      </c>
      <c r="D721" s="82">
        <v>3.1579631061778857E-2</v>
      </c>
      <c r="E721" s="34">
        <v>1695645.1897533874</v>
      </c>
    </row>
    <row r="722" spans="2:5" hidden="1" outlineLevel="1" x14ac:dyDescent="0.2">
      <c r="B722" s="1">
        <v>690</v>
      </c>
      <c r="C722" s="82">
        <v>7.4579333635839296E-2</v>
      </c>
      <c r="D722" s="82">
        <v>8.7938045441561169E-2</v>
      </c>
      <c r="E722" s="34">
        <v>3801107.0958888168</v>
      </c>
    </row>
    <row r="723" spans="2:5" hidden="1" outlineLevel="1" x14ac:dyDescent="0.2">
      <c r="B723" s="1">
        <v>691</v>
      </c>
      <c r="C723" s="82">
        <v>9.1580447574411861E-2</v>
      </c>
      <c r="D723" s="82">
        <v>0.10590013752148188</v>
      </c>
      <c r="E723" s="34">
        <v>4653809.698237</v>
      </c>
    </row>
    <row r="724" spans="2:5" hidden="1" outlineLevel="1" x14ac:dyDescent="0.2">
      <c r="B724" s="1">
        <v>692</v>
      </c>
      <c r="C724" s="82">
        <v>9.2130952478367389E-2</v>
      </c>
      <c r="D724" s="82">
        <v>2.8809861797910848E-2</v>
      </c>
      <c r="E724" s="34">
        <v>1989654.3499692269</v>
      </c>
    </row>
    <row r="725" spans="2:5" hidden="1" outlineLevel="1" x14ac:dyDescent="0.2">
      <c r="B725" s="1">
        <v>693</v>
      </c>
      <c r="C725" s="82">
        <v>5.4914925748985601E-4</v>
      </c>
      <c r="D725" s="82">
        <v>2.3124490348738716E-2</v>
      </c>
      <c r="E725" s="34">
        <v>1302859.5036979851</v>
      </c>
    </row>
    <row r="726" spans="2:5" hidden="1" outlineLevel="1" x14ac:dyDescent="0.2">
      <c r="B726" s="1">
        <v>694</v>
      </c>
      <c r="C726" s="82">
        <v>6.5009429645550038E-2</v>
      </c>
      <c r="D726" s="82">
        <v>9.3939404046630773E-2</v>
      </c>
      <c r="E726" s="34">
        <v>3866140.4760344396</v>
      </c>
    </row>
    <row r="727" spans="2:5" hidden="1" outlineLevel="1" x14ac:dyDescent="0.2">
      <c r="B727" s="1">
        <v>695</v>
      </c>
      <c r="C727" s="82">
        <v>5.5594297135762472E-2</v>
      </c>
      <c r="D727" s="82">
        <v>5.8998698156513582E-2</v>
      </c>
      <c r="E727" s="34">
        <v>2674444.6109860335</v>
      </c>
    </row>
    <row r="728" spans="2:5" hidden="1" outlineLevel="1" x14ac:dyDescent="0.2">
      <c r="B728" s="1">
        <v>696</v>
      </c>
      <c r="C728" s="82">
        <v>2.3405510864157889E-2</v>
      </c>
      <c r="D728" s="82">
        <v>-1.7252459352694094E-2</v>
      </c>
      <c r="E728" s="34">
        <v>308993.27570013434</v>
      </c>
    </row>
    <row r="729" spans="2:5" hidden="1" outlineLevel="1" x14ac:dyDescent="0.2">
      <c r="B729" s="1">
        <v>697</v>
      </c>
      <c r="C729" s="82">
        <v>3.4711086473877495E-2</v>
      </c>
      <c r="D729" s="82">
        <v>6.0307220734369033E-2</v>
      </c>
      <c r="E729" s="34">
        <v>2523914.436261124</v>
      </c>
    </row>
    <row r="730" spans="2:5" hidden="1" outlineLevel="1" x14ac:dyDescent="0.2">
      <c r="B730" s="1">
        <v>698</v>
      </c>
      <c r="C730" s="82">
        <v>3.4978186583167203E-2</v>
      </c>
      <c r="D730" s="82">
        <v>0.12823252005883745</v>
      </c>
      <c r="E730" s="34">
        <v>4456960.3156286664</v>
      </c>
    </row>
    <row r="731" spans="2:5" hidden="1" outlineLevel="1" x14ac:dyDescent="0.2">
      <c r="B731" s="1">
        <v>699</v>
      </c>
      <c r="C731" s="82">
        <v>1.7477356691944702E-2</v>
      </c>
      <c r="D731" s="82">
        <v>7.9789430957641905E-2</v>
      </c>
      <c r="E731" s="34">
        <v>2897490.3378813853</v>
      </c>
    </row>
    <row r="732" spans="2:5" hidden="1" outlineLevel="1" x14ac:dyDescent="0.2">
      <c r="B732" s="1">
        <v>700</v>
      </c>
      <c r="C732" s="82">
        <v>8.3809268062677855E-3</v>
      </c>
      <c r="D732" s="82">
        <v>0.14871331715472919</v>
      </c>
      <c r="E732" s="34">
        <v>4592106.2110184692</v>
      </c>
    </row>
    <row r="733" spans="2:5" hidden="1" outlineLevel="1" x14ac:dyDescent="0.2">
      <c r="B733" s="1">
        <v>701</v>
      </c>
      <c r="C733" s="82">
        <v>7.730471701555755E-2</v>
      </c>
      <c r="D733" s="82">
        <v>0.10913091207557699</v>
      </c>
      <c r="E733" s="34">
        <v>4535254.1565832393</v>
      </c>
    </row>
    <row r="734" spans="2:5" hidden="1" outlineLevel="1" x14ac:dyDescent="0.2">
      <c r="B734" s="1">
        <v>702</v>
      </c>
      <c r="C734" s="82">
        <v>7.4703944956268642E-2</v>
      </c>
      <c r="D734" s="82">
        <v>0.11301177675846849</v>
      </c>
      <c r="E734" s="34">
        <v>4621134.5555792768</v>
      </c>
    </row>
    <row r="735" spans="2:5" hidden="1" outlineLevel="1" x14ac:dyDescent="0.2">
      <c r="B735" s="1">
        <v>703</v>
      </c>
      <c r="C735" s="82">
        <v>6.458296826536207E-2</v>
      </c>
      <c r="D735" s="82">
        <v>5.494434765057931E-2</v>
      </c>
      <c r="E735" s="34">
        <v>2631646.7898480836</v>
      </c>
    </row>
    <row r="736" spans="2:5" hidden="1" outlineLevel="1" x14ac:dyDescent="0.2">
      <c r="B736" s="1">
        <v>704</v>
      </c>
      <c r="C736" s="82">
        <v>1.1646096858151201E-2</v>
      </c>
      <c r="D736" s="82">
        <v>0.15785039634563341</v>
      </c>
      <c r="E736" s="34">
        <v>4884223.224752144</v>
      </c>
    </row>
    <row r="737" spans="2:5" hidden="1" outlineLevel="1" x14ac:dyDescent="0.2">
      <c r="B737" s="1">
        <v>705</v>
      </c>
      <c r="C737" s="82">
        <v>8.9265003188120459E-2</v>
      </c>
      <c r="D737" s="82">
        <v>9.3611653545501688E-2</v>
      </c>
      <c r="E737" s="34">
        <v>4194703.096655244</v>
      </c>
    </row>
    <row r="738" spans="2:5" hidden="1" outlineLevel="1" x14ac:dyDescent="0.2">
      <c r="B738" s="1">
        <v>706</v>
      </c>
      <c r="C738" s="82">
        <v>4.542811479805231E-3</v>
      </c>
      <c r="D738" s="82">
        <v>8.3581833056577515E-2</v>
      </c>
      <c r="E738" s="34">
        <v>2866303.5266304808</v>
      </c>
    </row>
    <row r="739" spans="2:5" hidden="1" outlineLevel="1" x14ac:dyDescent="0.2">
      <c r="B739" s="1">
        <v>707</v>
      </c>
      <c r="C739" s="82">
        <v>1.3085947740264482E-2</v>
      </c>
      <c r="D739" s="82">
        <v>0.167352272539456</v>
      </c>
      <c r="E739" s="34">
        <v>5159072.606990952</v>
      </c>
    </row>
    <row r="740" spans="2:5" hidden="1" outlineLevel="1" x14ac:dyDescent="0.2">
      <c r="B740" s="1">
        <v>708</v>
      </c>
      <c r="C740" s="82">
        <v>3.416660230752866E-2</v>
      </c>
      <c r="D740" s="82">
        <v>0.1262112014889552</v>
      </c>
      <c r="E740" s="34">
        <v>4387070.4790850952</v>
      </c>
    </row>
    <row r="741" spans="2:5" hidden="1" outlineLevel="1" x14ac:dyDescent="0.2">
      <c r="B741" s="1">
        <v>709</v>
      </c>
      <c r="C741" s="82">
        <v>2.3457312797623267E-2</v>
      </c>
      <c r="D741" s="82">
        <v>0.22697614733885907</v>
      </c>
      <c r="E741" s="34">
        <v>6977381.5361488052</v>
      </c>
    </row>
    <row r="742" spans="2:5" hidden="1" outlineLevel="1" x14ac:dyDescent="0.2">
      <c r="B742" s="1">
        <v>710</v>
      </c>
      <c r="C742" s="82">
        <v>3.8388359976405773E-2</v>
      </c>
      <c r="D742" s="82">
        <v>0.13766660201612607</v>
      </c>
      <c r="E742" s="34">
        <v>4781638.9470485579</v>
      </c>
    </row>
    <row r="743" spans="2:5" hidden="1" outlineLevel="1" x14ac:dyDescent="0.2">
      <c r="B743" s="1">
        <v>711</v>
      </c>
      <c r="C743" s="82">
        <v>2.3926279989419263E-2</v>
      </c>
      <c r="D743" s="82">
        <v>9.0680367243708399E-2</v>
      </c>
      <c r="E743" s="34">
        <v>3261345.3798126425</v>
      </c>
    </row>
    <row r="744" spans="2:5" hidden="1" outlineLevel="1" x14ac:dyDescent="0.2">
      <c r="B744" s="1">
        <v>712</v>
      </c>
      <c r="C744" s="82">
        <v>2.0156977916263488E-2</v>
      </c>
      <c r="D744" s="82">
        <v>8.4633953545084253E-2</v>
      </c>
      <c r="E744" s="34">
        <v>3055498.5828678668</v>
      </c>
    </row>
    <row r="745" spans="2:5" hidden="1" outlineLevel="1" x14ac:dyDescent="0.2">
      <c r="B745" s="1">
        <v>713</v>
      </c>
      <c r="C745" s="82">
        <v>4.593756857238164E-2</v>
      </c>
      <c r="D745" s="82">
        <v>0.10000745885611528</v>
      </c>
      <c r="E745" s="34">
        <v>3797020.2114118543</v>
      </c>
    </row>
    <row r="746" spans="2:5" hidden="1" outlineLevel="1" x14ac:dyDescent="0.2">
      <c r="B746" s="1">
        <v>714</v>
      </c>
      <c r="C746" s="82">
        <v>6.4093988325127166E-2</v>
      </c>
      <c r="D746" s="82">
        <v>6.6597362599193785E-2</v>
      </c>
      <c r="E746" s="34">
        <v>2993747.1505616833</v>
      </c>
    </row>
    <row r="747" spans="2:5" hidden="1" outlineLevel="1" x14ac:dyDescent="0.2">
      <c r="B747" s="1">
        <v>715</v>
      </c>
      <c r="C747" s="82">
        <v>3.807124370971149E-3</v>
      </c>
      <c r="D747" s="82">
        <v>6.2973305961274401E-2</v>
      </c>
      <c r="E747" s="34">
        <v>2333596.8997106929</v>
      </c>
    </row>
    <row r="748" spans="2:5" hidden="1" outlineLevel="1" x14ac:dyDescent="0.2">
      <c r="B748" s="1">
        <v>716</v>
      </c>
      <c r="C748" s="82">
        <v>9.7396765267535143E-2</v>
      </c>
      <c r="D748" s="82">
        <v>0.12440433492627584</v>
      </c>
      <c r="E748" s="34">
        <v>5402055.1457954859</v>
      </c>
    </row>
    <row r="749" spans="2:5" hidden="1" outlineLevel="1" x14ac:dyDescent="0.2">
      <c r="B749" s="1">
        <v>717</v>
      </c>
      <c r="C749" s="82">
        <v>8.0932087803247482E-2</v>
      </c>
      <c r="D749" s="82">
        <v>6.8714654793456315E-2</v>
      </c>
      <c r="E749" s="34">
        <v>3244751.6422041515</v>
      </c>
    </row>
    <row r="750" spans="2:5" hidden="1" outlineLevel="1" x14ac:dyDescent="0.2">
      <c r="B750" s="1">
        <v>718</v>
      </c>
      <c r="C750" s="82">
        <v>9.5484879512107129E-2</v>
      </c>
      <c r="D750" s="82">
        <v>8.3600092569809201E-2</v>
      </c>
      <c r="E750" s="34">
        <v>3934962.7666868204</v>
      </c>
    </row>
    <row r="751" spans="2:5" hidden="1" outlineLevel="1" x14ac:dyDescent="0.2">
      <c r="B751" s="1">
        <v>719</v>
      </c>
      <c r="C751" s="82">
        <v>4.9685532517166599E-2</v>
      </c>
      <c r="D751" s="82">
        <v>5.3980720610734043E-2</v>
      </c>
      <c r="E751" s="34">
        <v>2469855.4757109531</v>
      </c>
    </row>
    <row r="752" spans="2:5" hidden="1" outlineLevel="1" x14ac:dyDescent="0.2">
      <c r="B752" s="1">
        <v>720</v>
      </c>
      <c r="C752" s="82">
        <v>5.1824597432550412E-3</v>
      </c>
      <c r="D752" s="82">
        <v>0.17861384377717471</v>
      </c>
      <c r="E752" s="34">
        <v>5306900.7174313636</v>
      </c>
    </row>
    <row r="753" spans="2:5" hidden="1" outlineLevel="1" x14ac:dyDescent="0.2">
      <c r="B753" s="1">
        <v>721</v>
      </c>
      <c r="C753" s="82">
        <v>2.3792414582143397E-2</v>
      </c>
      <c r="D753" s="82">
        <v>0.15380624360467685</v>
      </c>
      <c r="E753" s="34">
        <v>4985406.0759359831</v>
      </c>
    </row>
    <row r="754" spans="2:5" hidden="1" outlineLevel="1" x14ac:dyDescent="0.2">
      <c r="B754" s="1">
        <v>722</v>
      </c>
      <c r="C754" s="82">
        <v>6.62269628749721E-3</v>
      </c>
      <c r="D754" s="82">
        <v>-9.4778619973928668E-4</v>
      </c>
      <c r="E754" s="34">
        <v>711133.17177264474</v>
      </c>
    </row>
    <row r="755" spans="2:5" hidden="1" outlineLevel="1" x14ac:dyDescent="0.2">
      <c r="B755" s="1">
        <v>723</v>
      </c>
      <c r="C755" s="82">
        <v>6.7045048293335021E-3</v>
      </c>
      <c r="D755" s="82">
        <v>8.2814902664416087E-2</v>
      </c>
      <c r="E755" s="34">
        <v>2868310.5014217682</v>
      </c>
    </row>
    <row r="756" spans="2:5" hidden="1" outlineLevel="1" x14ac:dyDescent="0.2">
      <c r="B756" s="1">
        <v>724</v>
      </c>
      <c r="C756" s="82">
        <v>4.0872375061235804E-2</v>
      </c>
      <c r="D756" s="82">
        <v>4.2292872999371844E-3</v>
      </c>
      <c r="E756" s="34">
        <v>951679.2318557658</v>
      </c>
    </row>
    <row r="757" spans="2:5" hidden="1" outlineLevel="1" x14ac:dyDescent="0.2">
      <c r="B757" s="1">
        <v>725</v>
      </c>
      <c r="C757" s="82">
        <v>5.1695217041824865E-2</v>
      </c>
      <c r="D757" s="82">
        <v>1.0881305387967222E-3</v>
      </c>
      <c r="E757" s="34">
        <v>893608.36035079206</v>
      </c>
    </row>
    <row r="758" spans="2:5" hidden="1" outlineLevel="1" x14ac:dyDescent="0.2">
      <c r="B758" s="1">
        <v>726</v>
      </c>
      <c r="C758" s="82">
        <v>2.0563827609462626E-2</v>
      </c>
      <c r="D758" s="82">
        <v>0.10779275734285201</v>
      </c>
      <c r="E758" s="34">
        <v>3685806.2591317212</v>
      </c>
    </row>
    <row r="759" spans="2:5" hidden="1" outlineLevel="1" x14ac:dyDescent="0.2">
      <c r="B759" s="1">
        <v>727</v>
      </c>
      <c r="C759" s="82">
        <v>3.8531083009460725E-2</v>
      </c>
      <c r="D759" s="82">
        <v>0.13014903622744994</v>
      </c>
      <c r="E759" s="34">
        <v>4567677.5087680919</v>
      </c>
    </row>
    <row r="760" spans="2:5" hidden="1" outlineLevel="1" x14ac:dyDescent="0.2">
      <c r="B760" s="1">
        <v>728</v>
      </c>
      <c r="C760" s="82">
        <v>2.003201726124966E-2</v>
      </c>
      <c r="D760" s="82">
        <v>9.915278421452009E-2</v>
      </c>
      <c r="E760" s="34">
        <v>3445868.3662141836</v>
      </c>
    </row>
    <row r="761" spans="2:5" hidden="1" outlineLevel="1" x14ac:dyDescent="0.2">
      <c r="B761" s="1">
        <v>729</v>
      </c>
      <c r="C761" s="82">
        <v>7.9349083829473699E-2</v>
      </c>
      <c r="D761" s="82">
        <v>0.12660649464304721</v>
      </c>
      <c r="E761" s="34">
        <v>5147230.2075421708</v>
      </c>
    </row>
    <row r="762" spans="2:5" hidden="1" outlineLevel="1" x14ac:dyDescent="0.2">
      <c r="B762" s="1">
        <v>730</v>
      </c>
      <c r="C762" s="82">
        <v>9.2874822912587016E-2</v>
      </c>
      <c r="D762" s="82">
        <v>3.6593954834707898E-2</v>
      </c>
      <c r="E762" s="34">
        <v>2265398.5733248899</v>
      </c>
    </row>
    <row r="763" spans="2:5" hidden="1" outlineLevel="1" x14ac:dyDescent="0.2">
      <c r="B763" s="1">
        <v>731</v>
      </c>
      <c r="C763" s="82">
        <v>4.6443195015090769E-2</v>
      </c>
      <c r="D763" s="82">
        <v>2.5837711625037861E-2</v>
      </c>
      <c r="E763" s="34">
        <v>1609571.0134855695</v>
      </c>
    </row>
    <row r="764" spans="2:5" hidden="1" outlineLevel="1" x14ac:dyDescent="0.2">
      <c r="B764" s="1">
        <v>732</v>
      </c>
      <c r="C764" s="82">
        <v>1.2447778357157969E-2</v>
      </c>
      <c r="D764" s="82">
        <v>7.174248472009008E-2</v>
      </c>
      <c r="E764" s="34">
        <v>2635585.0556452456</v>
      </c>
    </row>
    <row r="765" spans="2:5" hidden="1" outlineLevel="1" x14ac:dyDescent="0.2">
      <c r="B765" s="1">
        <v>733</v>
      </c>
      <c r="C765" s="82">
        <v>9.5147482215141216E-2</v>
      </c>
      <c r="D765" s="82">
        <v>4.7909164441459408E-2</v>
      </c>
      <c r="E765" s="34">
        <v>2679793.0266151987</v>
      </c>
    </row>
    <row r="766" spans="2:5" hidden="1" outlineLevel="1" x14ac:dyDescent="0.2">
      <c r="B766" s="1">
        <v>734</v>
      </c>
      <c r="C766" s="82">
        <v>7.6794568215606707E-2</v>
      </c>
      <c r="D766" s="82">
        <v>0.10900333826844801</v>
      </c>
      <c r="E766" s="34">
        <v>4523031.1664682683</v>
      </c>
    </row>
    <row r="767" spans="2:5" hidden="1" outlineLevel="1" x14ac:dyDescent="0.2">
      <c r="B767" s="1">
        <v>735</v>
      </c>
      <c r="C767" s="82">
        <v>7.6844560957373076E-2</v>
      </c>
      <c r="D767" s="82">
        <v>6.6666080798072347E-2</v>
      </c>
      <c r="E767" s="34">
        <v>3131657.3332307599</v>
      </c>
    </row>
    <row r="768" spans="2:5" hidden="1" outlineLevel="1" x14ac:dyDescent="0.2">
      <c r="B768" s="1">
        <v>736</v>
      </c>
      <c r="C768" s="82">
        <v>1.0541878689095108E-2</v>
      </c>
      <c r="D768" s="82">
        <v>-1.0050551704626431E-2</v>
      </c>
      <c r="E768" s="34">
        <v>483374.46927573706</v>
      </c>
    </row>
    <row r="769" spans="2:5" hidden="1" outlineLevel="1" x14ac:dyDescent="0.2">
      <c r="B769" s="1">
        <v>737</v>
      </c>
      <c r="C769" s="82">
        <v>2.3270570521865586E-2</v>
      </c>
      <c r="D769" s="82">
        <v>1.7342155876436852E-2</v>
      </c>
      <c r="E769" s="34">
        <v>1252791.254162485</v>
      </c>
    </row>
    <row r="770" spans="2:5" hidden="1" outlineLevel="1" x14ac:dyDescent="0.2">
      <c r="B770" s="1">
        <v>738</v>
      </c>
      <c r="C770" s="82">
        <v>4.2426671352268575E-2</v>
      </c>
      <c r="D770" s="82">
        <v>5.2611157264042897E-2</v>
      </c>
      <c r="E770" s="34">
        <v>2368224.8231636281</v>
      </c>
    </row>
    <row r="771" spans="2:5" hidden="1" outlineLevel="1" x14ac:dyDescent="0.2">
      <c r="B771" s="1">
        <v>739</v>
      </c>
      <c r="C771" s="82">
        <v>1.8070790800243954E-2</v>
      </c>
      <c r="D771" s="82">
        <v>-5.5945723418126467E-2</v>
      </c>
      <c r="E771" s="34">
        <v>-733487.86554468796</v>
      </c>
    </row>
    <row r="772" spans="2:5" hidden="1" outlineLevel="1" x14ac:dyDescent="0.2">
      <c r="B772" s="1">
        <v>740</v>
      </c>
      <c r="C772" s="82">
        <v>7.7272976311191427E-2</v>
      </c>
      <c r="D772" s="82">
        <v>1.9593955267945148E-2</v>
      </c>
      <c r="E772" s="34">
        <v>1586161.6904527028</v>
      </c>
    </row>
    <row r="773" spans="2:5" hidden="1" outlineLevel="1" x14ac:dyDescent="0.2">
      <c r="B773" s="1">
        <v>741</v>
      </c>
      <c r="C773" s="82">
        <v>6.1854140387634628E-2</v>
      </c>
      <c r="D773" s="82">
        <v>0.11794036608022435</v>
      </c>
      <c r="E773" s="34">
        <v>4573090.765029097</v>
      </c>
    </row>
    <row r="774" spans="2:5" hidden="1" outlineLevel="1" x14ac:dyDescent="0.2">
      <c r="B774" s="1">
        <v>742</v>
      </c>
      <c r="C774" s="82">
        <v>6.5718184884057104E-2</v>
      </c>
      <c r="D774" s="82">
        <v>0.14413822851892466</v>
      </c>
      <c r="E774" s="34">
        <v>5463740.8738238104</v>
      </c>
    </row>
    <row r="775" spans="2:5" hidden="1" outlineLevel="1" x14ac:dyDescent="0.2">
      <c r="B775" s="1">
        <v>743</v>
      </c>
      <c r="C775" s="82">
        <v>8.8337083005448389E-2</v>
      </c>
      <c r="D775" s="82">
        <v>0.14716616898471468</v>
      </c>
      <c r="E775" s="34">
        <v>6013908.0437466139</v>
      </c>
    </row>
    <row r="776" spans="2:5" hidden="1" outlineLevel="1" x14ac:dyDescent="0.2">
      <c r="B776" s="1">
        <v>744</v>
      </c>
      <c r="C776" s="82">
        <v>5.9166607425330392E-2</v>
      </c>
      <c r="D776" s="82">
        <v>8.626096165477605E-2</v>
      </c>
      <c r="E776" s="34">
        <v>3550921.5350621766</v>
      </c>
    </row>
    <row r="777" spans="2:5" hidden="1" outlineLevel="1" x14ac:dyDescent="0.2">
      <c r="B777" s="1">
        <v>745</v>
      </c>
      <c r="C777" s="82">
        <v>1.134278550465252E-2</v>
      </c>
      <c r="D777" s="82">
        <v>9.7552786693984567E-2</v>
      </c>
      <c r="E777" s="34">
        <v>3300933.0288648438</v>
      </c>
    </row>
    <row r="778" spans="2:5" hidden="1" outlineLevel="1" x14ac:dyDescent="0.2">
      <c r="B778" s="1">
        <v>746</v>
      </c>
      <c r="C778" s="82">
        <v>6.4426981581688095E-2</v>
      </c>
      <c r="D778" s="82">
        <v>6.9731430631596175E-2</v>
      </c>
      <c r="E778" s="34">
        <v>3095919.376507706</v>
      </c>
    </row>
    <row r="779" spans="2:5" hidden="1" outlineLevel="1" x14ac:dyDescent="0.2">
      <c r="B779" s="1">
        <v>747</v>
      </c>
      <c r="C779" s="82">
        <v>5.5168513912926709E-2</v>
      </c>
      <c r="D779" s="82">
        <v>0.11889108938243786</v>
      </c>
      <c r="E779" s="34">
        <v>4496924.9124059044</v>
      </c>
    </row>
    <row r="780" spans="2:5" hidden="1" outlineLevel="1" x14ac:dyDescent="0.2">
      <c r="B780" s="1">
        <v>748</v>
      </c>
      <c r="C780" s="82">
        <v>2.9827166781478277E-2</v>
      </c>
      <c r="D780" s="82">
        <v>6.3778882813926005E-2</v>
      </c>
      <c r="E780" s="34">
        <v>2578194.7310047843</v>
      </c>
    </row>
    <row r="781" spans="2:5" hidden="1" outlineLevel="1" x14ac:dyDescent="0.2">
      <c r="B781" s="1">
        <v>749</v>
      </c>
      <c r="C781" s="82">
        <v>1.5883734360900317E-2</v>
      </c>
      <c r="D781" s="82">
        <v>5.1540972097328157E-2</v>
      </c>
      <c r="E781" s="34">
        <v>2130251.9931764137</v>
      </c>
    </row>
    <row r="782" spans="2:5" hidden="1" outlineLevel="1" x14ac:dyDescent="0.2">
      <c r="B782" s="1">
        <v>750</v>
      </c>
      <c r="C782" s="82">
        <v>6.9287550062991837E-2</v>
      </c>
      <c r="D782" s="82">
        <v>8.4416947354244792E-2</v>
      </c>
      <c r="E782" s="34">
        <v>3619065.1779512116</v>
      </c>
    </row>
    <row r="783" spans="2:5" hidden="1" outlineLevel="1" x14ac:dyDescent="0.2">
      <c r="B783" s="1">
        <v>751</v>
      </c>
      <c r="C783" s="82">
        <v>4.6098344640354899E-3</v>
      </c>
      <c r="D783" s="82">
        <v>0.25478756309690875</v>
      </c>
      <c r="E783" s="34">
        <v>7243510.5771600241</v>
      </c>
    </row>
    <row r="784" spans="2:5" hidden="1" outlineLevel="1" x14ac:dyDescent="0.2">
      <c r="B784" s="1">
        <v>752</v>
      </c>
      <c r="C784" s="82">
        <v>2.4684801060895635E-2</v>
      </c>
      <c r="D784" s="82">
        <v>0.11292175805752042</v>
      </c>
      <c r="E784" s="34">
        <v>3879873.5625516823</v>
      </c>
    </row>
    <row r="785" spans="2:5" hidden="1" outlineLevel="1" x14ac:dyDescent="0.2">
      <c r="B785" s="1">
        <v>753</v>
      </c>
      <c r="C785" s="82">
        <v>5.1248509305420492E-2</v>
      </c>
      <c r="D785" s="82">
        <v>5.4413213665433946E-2</v>
      </c>
      <c r="E785" s="34">
        <v>2496345.6920568673</v>
      </c>
    </row>
    <row r="786" spans="2:5" hidden="1" outlineLevel="1" x14ac:dyDescent="0.2">
      <c r="B786" s="1">
        <v>754</v>
      </c>
      <c r="C786" s="82">
        <v>5.9419286838152188E-2</v>
      </c>
      <c r="D786" s="82">
        <v>0.1967137061579361</v>
      </c>
      <c r="E786" s="34">
        <v>6972540.1490648948</v>
      </c>
    </row>
    <row r="787" spans="2:5" hidden="1" outlineLevel="1" x14ac:dyDescent="0.2">
      <c r="B787" s="1">
        <v>755</v>
      </c>
      <c r="C787" s="82">
        <v>3.5210146893164151E-2</v>
      </c>
      <c r="D787" s="82">
        <v>8.2384192025403077E-2</v>
      </c>
      <c r="E787" s="34">
        <v>3156330.2160878829</v>
      </c>
    </row>
    <row r="788" spans="2:5" hidden="1" outlineLevel="1" x14ac:dyDescent="0.2">
      <c r="B788" s="1">
        <v>756</v>
      </c>
      <c r="C788" s="82">
        <v>8.3811888058064804E-2</v>
      </c>
      <c r="D788" s="82">
        <v>4.3422562274540819E-2</v>
      </c>
      <c r="E788" s="34">
        <v>2425317.5638175048</v>
      </c>
    </row>
    <row r="789" spans="2:5" hidden="1" outlineLevel="1" x14ac:dyDescent="0.2">
      <c r="B789" s="1">
        <v>757</v>
      </c>
      <c r="C789" s="82">
        <v>1.801775481170349E-2</v>
      </c>
      <c r="D789" s="82">
        <v>0.11705009024265847</v>
      </c>
      <c r="E789" s="34">
        <v>3901171.8163651698</v>
      </c>
    </row>
    <row r="790" spans="2:5" hidden="1" outlineLevel="1" x14ac:dyDescent="0.2">
      <c r="B790" s="1">
        <v>758</v>
      </c>
      <c r="C790" s="82">
        <v>5.2523126154979949E-2</v>
      </c>
      <c r="D790" s="82">
        <v>8.9372679355845489E-2</v>
      </c>
      <c r="E790" s="34">
        <v>3563778.5197319621</v>
      </c>
    </row>
    <row r="791" spans="2:5" hidden="1" outlineLevel="1" x14ac:dyDescent="0.2">
      <c r="B791" s="1">
        <v>759</v>
      </c>
      <c r="C791" s="82">
        <v>6.3057489361771149E-2</v>
      </c>
      <c r="D791" s="82">
        <v>4.7027285895105277E-2</v>
      </c>
      <c r="E791" s="34">
        <v>2369569.3182723932</v>
      </c>
    </row>
    <row r="792" spans="2:5" hidden="1" outlineLevel="1" x14ac:dyDescent="0.2">
      <c r="B792" s="1">
        <v>760</v>
      </c>
      <c r="C792" s="82">
        <v>5.1229598105584154E-2</v>
      </c>
      <c r="D792" s="82">
        <v>0.10671811022816385</v>
      </c>
      <c r="E792" s="34">
        <v>4069514.6584443492</v>
      </c>
    </row>
    <row r="793" spans="2:5" hidden="1" outlineLevel="1" x14ac:dyDescent="0.2">
      <c r="B793" s="1">
        <v>761</v>
      </c>
      <c r="C793" s="82">
        <v>5.0377874910228021E-2</v>
      </c>
      <c r="D793" s="82">
        <v>0.21289512359426532</v>
      </c>
      <c r="E793" s="34">
        <v>7241812.5721794246</v>
      </c>
    </row>
    <row r="794" spans="2:5" hidden="1" outlineLevel="1" x14ac:dyDescent="0.2">
      <c r="B794" s="1">
        <v>762</v>
      </c>
      <c r="C794" s="82">
        <v>5.1409188337091155E-2</v>
      </c>
      <c r="D794" s="82">
        <v>0.15033014771072406</v>
      </c>
      <c r="E794" s="34">
        <v>5384732.7896030303</v>
      </c>
    </row>
    <row r="795" spans="2:5" hidden="1" outlineLevel="1" x14ac:dyDescent="0.2">
      <c r="B795" s="1">
        <v>763</v>
      </c>
      <c r="C795" s="82">
        <v>8.4251316875958035E-2</v>
      </c>
      <c r="D795" s="82">
        <v>-2.2610582267900803E-2</v>
      </c>
      <c r="E795" s="34">
        <v>201114.16796115311</v>
      </c>
    </row>
    <row r="796" spans="2:5" hidden="1" outlineLevel="1" x14ac:dyDescent="0.2">
      <c r="B796" s="1">
        <v>764</v>
      </c>
      <c r="C796" s="82">
        <v>8.553761846742966E-2</v>
      </c>
      <c r="D796" s="82">
        <v>0.18762119087760604</v>
      </c>
      <c r="E796" s="34">
        <v>7326800.4781473428</v>
      </c>
    </row>
    <row r="797" spans="2:5" hidden="1" outlineLevel="1" x14ac:dyDescent="0.2">
      <c r="B797" s="1">
        <v>765</v>
      </c>
      <c r="C797" s="82">
        <v>3.5899124554112614E-2</v>
      </c>
      <c r="D797" s="82">
        <v>0.16928987477875967</v>
      </c>
      <c r="E797" s="34">
        <v>5642058.0270823631</v>
      </c>
    </row>
    <row r="798" spans="2:5" hidden="1" outlineLevel="1" x14ac:dyDescent="0.2">
      <c r="B798" s="1">
        <v>766</v>
      </c>
      <c r="C798" s="82">
        <v>1.4344225991487203E-2</v>
      </c>
      <c r="D798" s="82">
        <v>0.14928643566858707</v>
      </c>
      <c r="E798" s="34">
        <v>4704004.6094264984</v>
      </c>
    </row>
    <row r="799" spans="2:5" hidden="1" outlineLevel="1" x14ac:dyDescent="0.2">
      <c r="B799" s="1">
        <v>767</v>
      </c>
      <c r="C799" s="82">
        <v>6.4996907829695701E-3</v>
      </c>
      <c r="D799" s="82">
        <v>6.3199802139074501E-3</v>
      </c>
      <c r="E799" s="34">
        <v>897845.58209484036</v>
      </c>
    </row>
    <row r="800" spans="2:5" hidden="1" outlineLevel="1" x14ac:dyDescent="0.2">
      <c r="B800" s="1">
        <v>768</v>
      </c>
      <c r="C800" s="82">
        <v>6.4851537728853714E-2</v>
      </c>
      <c r="D800" s="82">
        <v>4.2471519594136149E-2</v>
      </c>
      <c r="E800" s="34">
        <v>2240710.0495275343</v>
      </c>
    </row>
    <row r="801" spans="2:5" hidden="1" outlineLevel="1" x14ac:dyDescent="0.2">
      <c r="B801" s="1">
        <v>769</v>
      </c>
      <c r="C801" s="82">
        <v>1.5804071643252594E-3</v>
      </c>
      <c r="D801" s="82">
        <v>4.3586496018119585E-2</v>
      </c>
      <c r="E801" s="34">
        <v>1825125.5129705537</v>
      </c>
    </row>
    <row r="802" spans="2:5" hidden="1" outlineLevel="1" x14ac:dyDescent="0.2">
      <c r="B802" s="1">
        <v>770</v>
      </c>
      <c r="C802" s="82">
        <v>8.7036875788322102E-2</v>
      </c>
      <c r="D802" s="82">
        <v>6.6363804421104164E-2</v>
      </c>
      <c r="E802" s="34">
        <v>3234151.3752115425</v>
      </c>
    </row>
    <row r="803" spans="2:5" hidden="1" outlineLevel="1" x14ac:dyDescent="0.2">
      <c r="B803" s="1">
        <v>771</v>
      </c>
      <c r="C803" s="82">
        <v>4.2397713214027292E-2</v>
      </c>
      <c r="D803" s="82">
        <v>2.9727088624902143E-2</v>
      </c>
      <c r="E803" s="34">
        <v>1700488.6046844213</v>
      </c>
    </row>
    <row r="804" spans="2:5" hidden="1" outlineLevel="1" x14ac:dyDescent="0.2">
      <c r="B804" s="1">
        <v>772</v>
      </c>
      <c r="C804" s="82">
        <v>3.6035285002694629E-2</v>
      </c>
      <c r="D804" s="82">
        <v>0.15507265913994683</v>
      </c>
      <c r="E804" s="34">
        <v>5239138.2694962807</v>
      </c>
    </row>
    <row r="805" spans="2:5" hidden="1" outlineLevel="1" x14ac:dyDescent="0.2">
      <c r="B805" s="1">
        <v>773</v>
      </c>
      <c r="C805" s="82">
        <v>7.4727323101640972E-2</v>
      </c>
      <c r="D805" s="82">
        <v>9.6119215960986992E-2</v>
      </c>
      <c r="E805" s="34">
        <v>4070108.7732623303</v>
      </c>
    </row>
    <row r="806" spans="2:5" hidden="1" outlineLevel="1" x14ac:dyDescent="0.2">
      <c r="B806" s="1">
        <v>774</v>
      </c>
      <c r="C806" s="82">
        <v>6.2391629787180526E-2</v>
      </c>
      <c r="D806" s="82">
        <v>3.7283552541428844E-2</v>
      </c>
      <c r="E806" s="34">
        <v>2059386.297926452</v>
      </c>
    </row>
    <row r="807" spans="2:5" hidden="1" outlineLevel="1" x14ac:dyDescent="0.2">
      <c r="B807" s="1">
        <v>775</v>
      </c>
      <c r="C807" s="82">
        <v>4.4525568649819193E-2</v>
      </c>
      <c r="D807" s="82">
        <v>-2.6366615303354962E-3</v>
      </c>
      <c r="E807" s="34">
        <v>762112.31184628292</v>
      </c>
    </row>
    <row r="808" spans="2:5" hidden="1" outlineLevel="1" x14ac:dyDescent="0.2">
      <c r="B808" s="1">
        <v>776</v>
      </c>
      <c r="C808" s="82">
        <v>9.7804284868846181E-2</v>
      </c>
      <c r="D808" s="82">
        <v>0.10112686360316422</v>
      </c>
      <c r="E808" s="34">
        <v>4586528.4977021515</v>
      </c>
    </row>
    <row r="809" spans="2:5" hidden="1" outlineLevel="1" x14ac:dyDescent="0.2">
      <c r="B809" s="1">
        <v>777</v>
      </c>
      <c r="C809" s="82">
        <v>2.6359459352891225E-2</v>
      </c>
      <c r="D809" s="82">
        <v>8.8573177280433957E-2</v>
      </c>
      <c r="E809" s="34">
        <v>3231047.8718694723</v>
      </c>
    </row>
    <row r="810" spans="2:5" hidden="1" outlineLevel="1" x14ac:dyDescent="0.2">
      <c r="B810" s="1">
        <v>778</v>
      </c>
      <c r="C810" s="82">
        <v>5.5428878633880019E-2</v>
      </c>
      <c r="D810" s="82">
        <v>3.1995248564078871E-2</v>
      </c>
      <c r="E810" s="34">
        <v>1848678.2181305615</v>
      </c>
    </row>
    <row r="811" spans="2:5" hidden="1" outlineLevel="1" x14ac:dyDescent="0.2">
      <c r="B811" s="1">
        <v>779</v>
      </c>
      <c r="C811" s="82">
        <v>6.0987030090509653E-3</v>
      </c>
      <c r="D811" s="82">
        <v>8.6663482316789733E-2</v>
      </c>
      <c r="E811" s="34">
        <v>2961134.1662401985</v>
      </c>
    </row>
    <row r="812" spans="2:5" hidden="1" outlineLevel="1" x14ac:dyDescent="0.2">
      <c r="B812" s="1">
        <v>780</v>
      </c>
      <c r="C812" s="82">
        <v>4.6945806202454303E-2</v>
      </c>
      <c r="D812" s="82">
        <v>-7.6249909755518527E-2</v>
      </c>
      <c r="E812" s="34">
        <v>-1412931.5580331455</v>
      </c>
    </row>
    <row r="813" spans="2:5" hidden="1" outlineLevel="1" x14ac:dyDescent="0.2">
      <c r="B813" s="1">
        <v>781</v>
      </c>
      <c r="C813" s="82">
        <v>5.7429149526522776E-2</v>
      </c>
      <c r="D813" s="82">
        <v>0.1556334570301604</v>
      </c>
      <c r="E813" s="34">
        <v>5661768.8352078469</v>
      </c>
    </row>
    <row r="814" spans="2:5" hidden="1" outlineLevel="1" x14ac:dyDescent="0.2">
      <c r="B814" s="1">
        <v>782</v>
      </c>
      <c r="C814" s="82">
        <v>7.6486851774237058E-2</v>
      </c>
      <c r="D814" s="82">
        <v>8.8519064032494529E-2</v>
      </c>
      <c r="E814" s="34">
        <v>3845459.5467214622</v>
      </c>
    </row>
    <row r="815" spans="2:5" hidden="1" outlineLevel="1" x14ac:dyDescent="0.2">
      <c r="B815" s="1">
        <v>783</v>
      </c>
      <c r="C815" s="82">
        <v>8.4919226375042012E-2</v>
      </c>
      <c r="D815" s="82">
        <v>0.16317715799947546</v>
      </c>
      <c r="E815" s="34">
        <v>6484457.3993080081</v>
      </c>
    </row>
    <row r="816" spans="2:5" hidden="1" outlineLevel="1" x14ac:dyDescent="0.2">
      <c r="B816" s="1">
        <v>784</v>
      </c>
      <c r="C816" s="82">
        <v>8.4825798788730922E-2</v>
      </c>
      <c r="D816" s="82">
        <v>0.15403336998883593</v>
      </c>
      <c r="E816" s="34">
        <v>6173235.4057916403</v>
      </c>
    </row>
    <row r="817" spans="2:5" hidden="1" outlineLevel="1" x14ac:dyDescent="0.2">
      <c r="B817" s="1">
        <v>785</v>
      </c>
      <c r="C817" s="82">
        <v>1.9023476441704712E-2</v>
      </c>
      <c r="D817" s="82">
        <v>0.12060248797612251</v>
      </c>
      <c r="E817" s="34">
        <v>4010405.7619544705</v>
      </c>
    </row>
    <row r="818" spans="2:5" hidden="1" outlineLevel="1" x14ac:dyDescent="0.2">
      <c r="B818" s="1">
        <v>786</v>
      </c>
      <c r="C818" s="82">
        <v>8.1864708353118223E-2</v>
      </c>
      <c r="D818" s="82">
        <v>0.11740105556839255</v>
      </c>
      <c r="E818" s="34">
        <v>4884362.7010901365</v>
      </c>
    </row>
    <row r="819" spans="2:5" hidden="1" outlineLevel="1" x14ac:dyDescent="0.2">
      <c r="B819" s="1">
        <v>787</v>
      </c>
      <c r="C819" s="82">
        <v>3.5337751632746996E-3</v>
      </c>
      <c r="D819" s="82">
        <v>0.1271607432639193</v>
      </c>
      <c r="E819" s="34">
        <v>3966025.1425288138</v>
      </c>
    </row>
    <row r="820" spans="2:5" hidden="1" outlineLevel="1" x14ac:dyDescent="0.2">
      <c r="B820" s="1">
        <v>788</v>
      </c>
      <c r="C820" s="82">
        <v>2.6525479490965644E-2</v>
      </c>
      <c r="D820" s="82">
        <v>0.14553069545100195</v>
      </c>
      <c r="E820" s="34">
        <v>4804817.059812679</v>
      </c>
    </row>
    <row r="821" spans="2:5" hidden="1" outlineLevel="1" x14ac:dyDescent="0.2">
      <c r="B821" s="1">
        <v>789</v>
      </c>
      <c r="C821" s="82">
        <v>2.6644657295028996E-2</v>
      </c>
      <c r="D821" s="82">
        <v>0.14785611873181553</v>
      </c>
      <c r="E821" s="34">
        <v>4871019.3809805689</v>
      </c>
    </row>
    <row r="822" spans="2:5" hidden="1" outlineLevel="1" x14ac:dyDescent="0.2">
      <c r="B822" s="1">
        <v>790</v>
      </c>
      <c r="C822" s="82">
        <v>1.2537059732203804E-2</v>
      </c>
      <c r="D822" s="82">
        <v>0.15596989844197115</v>
      </c>
      <c r="E822" s="34">
        <v>4850036.9123725053</v>
      </c>
    </row>
    <row r="823" spans="2:5" hidden="1" outlineLevel="1" x14ac:dyDescent="0.2">
      <c r="B823" s="1">
        <v>791</v>
      </c>
      <c r="C823" s="82">
        <v>2.0110735159353688E-2</v>
      </c>
      <c r="D823" s="82">
        <v>0.11249170699774037</v>
      </c>
      <c r="E823" s="34">
        <v>3806785.4055821849</v>
      </c>
    </row>
    <row r="824" spans="2:5" hidden="1" outlineLevel="1" x14ac:dyDescent="0.2">
      <c r="B824" s="1">
        <v>792</v>
      </c>
      <c r="C824" s="82">
        <v>3.2132609157587998E-2</v>
      </c>
      <c r="D824" s="82">
        <v>6.2867261456754558E-2</v>
      </c>
      <c r="E824" s="34">
        <v>2573361.9094346487</v>
      </c>
    </row>
    <row r="825" spans="2:5" hidden="1" outlineLevel="1" x14ac:dyDescent="0.2">
      <c r="B825" s="1">
        <v>793</v>
      </c>
      <c r="C825" s="82">
        <v>2.5990141838135895E-2</v>
      </c>
      <c r="D825" s="82">
        <v>0.11676345519198614</v>
      </c>
      <c r="E825" s="34">
        <v>4003419.0960976575</v>
      </c>
    </row>
    <row r="826" spans="2:5" hidden="1" outlineLevel="1" x14ac:dyDescent="0.2">
      <c r="B826" s="1">
        <v>794</v>
      </c>
      <c r="C826" s="82">
        <v>1.4678622481180893E-2</v>
      </c>
      <c r="D826" s="82">
        <v>8.4758061344801558E-2</v>
      </c>
      <c r="E826" s="34">
        <v>3000856.0030761845</v>
      </c>
    </row>
    <row r="827" spans="2:5" hidden="1" outlineLevel="1" x14ac:dyDescent="0.2">
      <c r="B827" s="1">
        <v>795</v>
      </c>
      <c r="C827" s="82">
        <v>7.0965493225599502E-2</v>
      </c>
      <c r="D827" s="82">
        <v>0.15570852840835209</v>
      </c>
      <c r="E827" s="34">
        <v>5937088.2490809131</v>
      </c>
    </row>
    <row r="828" spans="2:5" hidden="1" outlineLevel="1" x14ac:dyDescent="0.2">
      <c r="B828" s="1">
        <v>796</v>
      </c>
      <c r="C828" s="82">
        <v>6.5166525480809062E-2</v>
      </c>
      <c r="D828" s="82">
        <v>8.6960934875368878E-2</v>
      </c>
      <c r="E828" s="34">
        <v>3647909.392433112</v>
      </c>
    </row>
    <row r="829" spans="2:5" hidden="1" outlineLevel="1" x14ac:dyDescent="0.2">
      <c r="B829" s="1">
        <v>797</v>
      </c>
      <c r="C829" s="82">
        <v>4.6557262288898114E-3</v>
      </c>
      <c r="D829" s="82">
        <v>8.4331515467665166E-2</v>
      </c>
      <c r="E829" s="34">
        <v>2886603.2181687565</v>
      </c>
    </row>
    <row r="830" spans="2:5" hidden="1" outlineLevel="1" x14ac:dyDescent="0.2">
      <c r="B830" s="1">
        <v>798</v>
      </c>
      <c r="C830" s="82">
        <v>4.9642540232590127E-2</v>
      </c>
      <c r="D830" s="82">
        <v>6.3591718136656983E-2</v>
      </c>
      <c r="E830" s="34">
        <v>2756991.4837509706</v>
      </c>
    </row>
    <row r="831" spans="2:5" hidden="1" outlineLevel="1" x14ac:dyDescent="0.2">
      <c r="B831" s="1">
        <v>799</v>
      </c>
      <c r="C831" s="82">
        <v>1.2466244201994126E-2</v>
      </c>
      <c r="D831" s="82">
        <v>0.15445956830036497</v>
      </c>
      <c r="E831" s="34">
        <v>4809152.4275204735</v>
      </c>
    </row>
    <row r="832" spans="2:5" hidden="1" outlineLevel="1" x14ac:dyDescent="0.2">
      <c r="B832" s="1">
        <v>800</v>
      </c>
      <c r="C832" s="82">
        <v>6.901804012674366E-2</v>
      </c>
      <c r="D832" s="82">
        <v>5.8313614060642435E-2</v>
      </c>
      <c r="E832" s="34">
        <v>2780358.5610907492</v>
      </c>
    </row>
    <row r="833" spans="2:5" hidden="1" outlineLevel="1" x14ac:dyDescent="0.2">
      <c r="B833" s="1">
        <v>801</v>
      </c>
      <c r="C833" s="82">
        <v>8.3326513632066238E-2</v>
      </c>
      <c r="D833" s="82">
        <v>0.12997587281795892</v>
      </c>
      <c r="E833" s="34">
        <v>5332115.5005739182</v>
      </c>
    </row>
    <row r="834" spans="2:5" hidden="1" outlineLevel="1" x14ac:dyDescent="0.2">
      <c r="B834" s="1">
        <v>802</v>
      </c>
      <c r="C834" s="82">
        <v>4.5497299069723565E-2</v>
      </c>
      <c r="D834" s="82">
        <v>9.6545278068428525E-2</v>
      </c>
      <c r="E834" s="34">
        <v>3689116.5152884573</v>
      </c>
    </row>
    <row r="835" spans="2:5" hidden="1" outlineLevel="1" x14ac:dyDescent="0.2">
      <c r="B835" s="1">
        <v>803</v>
      </c>
      <c r="C835" s="82">
        <v>2.5138390311514436E-2</v>
      </c>
      <c r="D835" s="82">
        <v>5.822861022815988E-2</v>
      </c>
      <c r="E835" s="34">
        <v>2383909.2620096784</v>
      </c>
    </row>
    <row r="836" spans="2:5" hidden="1" outlineLevel="1" x14ac:dyDescent="0.2">
      <c r="B836" s="1">
        <v>804</v>
      </c>
      <c r="C836" s="82">
        <v>7.4078858001007927E-2</v>
      </c>
      <c r="D836" s="82">
        <v>-1.2010955315940749E-2</v>
      </c>
      <c r="E836" s="34">
        <v>539344.7832946931</v>
      </c>
    </row>
    <row r="837" spans="2:5" hidden="1" outlineLevel="1" x14ac:dyDescent="0.2">
      <c r="B837" s="1">
        <v>805</v>
      </c>
      <c r="C837" s="82">
        <v>1.5361521620028018E-2</v>
      </c>
      <c r="D837" s="82">
        <v>0.15118694966293833</v>
      </c>
      <c r="E837" s="34">
        <v>4771202.3341979124</v>
      </c>
    </row>
    <row r="838" spans="2:5" hidden="1" outlineLevel="1" x14ac:dyDescent="0.2">
      <c r="B838" s="1">
        <v>806</v>
      </c>
      <c r="C838" s="82">
        <v>3.5826122088688475E-2</v>
      </c>
      <c r="D838" s="82">
        <v>0.13745407063268802</v>
      </c>
      <c r="E838" s="34">
        <v>4733047.9927613251</v>
      </c>
    </row>
    <row r="839" spans="2:5" hidden="1" outlineLevel="1" x14ac:dyDescent="0.2">
      <c r="B839" s="1">
        <v>807</v>
      </c>
      <c r="C839" s="82">
        <v>6.2083844749975525E-3</v>
      </c>
      <c r="D839" s="82">
        <v>0.1744573289085001</v>
      </c>
      <c r="E839" s="34">
        <v>5219130.888008154</v>
      </c>
    </row>
    <row r="840" spans="2:5" hidden="1" outlineLevel="1" x14ac:dyDescent="0.2">
      <c r="B840" s="1">
        <v>808</v>
      </c>
      <c r="C840" s="82">
        <v>3.1485323169866908E-2</v>
      </c>
      <c r="D840" s="82">
        <v>0.11411704353701063</v>
      </c>
      <c r="E840" s="34">
        <v>4006627.6653436306</v>
      </c>
    </row>
    <row r="841" spans="2:5" hidden="1" outlineLevel="1" x14ac:dyDescent="0.2">
      <c r="B841" s="1">
        <v>809</v>
      </c>
      <c r="C841" s="82">
        <v>8.969791098974178E-2</v>
      </c>
      <c r="D841" s="82">
        <v>0.10375254443821062</v>
      </c>
      <c r="E841" s="34">
        <v>4549680.2922823392</v>
      </c>
    </row>
    <row r="842" spans="2:5" hidden="1" outlineLevel="1" x14ac:dyDescent="0.2">
      <c r="B842" s="1">
        <v>810</v>
      </c>
      <c r="C842" s="82">
        <v>7.027469673404034E-2</v>
      </c>
      <c r="D842" s="82">
        <v>0.21979082081598805</v>
      </c>
      <c r="E842" s="34">
        <v>7982488.8054446615</v>
      </c>
    </row>
    <row r="843" spans="2:5" hidden="1" outlineLevel="1" x14ac:dyDescent="0.2">
      <c r="B843" s="1">
        <v>811</v>
      </c>
      <c r="C843" s="82">
        <v>8.4950427253209157E-2</v>
      </c>
      <c r="D843" s="82">
        <v>1.9986980129141879E-2</v>
      </c>
      <c r="E843" s="34">
        <v>1642301.7024205995</v>
      </c>
    </row>
    <row r="844" spans="2:5" hidden="1" outlineLevel="1" x14ac:dyDescent="0.2">
      <c r="B844" s="1">
        <v>812</v>
      </c>
      <c r="C844" s="82">
        <v>6.7773176576413158E-2</v>
      </c>
      <c r="D844" s="82">
        <v>0.13617952901569114</v>
      </c>
      <c r="E844" s="34">
        <v>5249335.8473393926</v>
      </c>
    </row>
    <row r="845" spans="2:5" hidden="1" outlineLevel="1" x14ac:dyDescent="0.2">
      <c r="B845" s="1">
        <v>813</v>
      </c>
      <c r="C845" s="82">
        <v>1.3313970698124679E-3</v>
      </c>
      <c r="D845" s="82">
        <v>0.16328483285451212</v>
      </c>
      <c r="E845" s="34">
        <v>4848486.9615157172</v>
      </c>
    </row>
    <row r="846" spans="2:5" hidden="1" outlineLevel="1" x14ac:dyDescent="0.2">
      <c r="B846" s="1">
        <v>814</v>
      </c>
      <c r="C846" s="82">
        <v>7.1298782878249867E-2</v>
      </c>
      <c r="D846" s="82">
        <v>2.4497215316398729E-3</v>
      </c>
      <c r="E846" s="34">
        <v>1000590.3949986104</v>
      </c>
    </row>
    <row r="847" spans="2:5" hidden="1" outlineLevel="1" x14ac:dyDescent="0.2">
      <c r="B847" s="1">
        <v>815</v>
      </c>
      <c r="C847" s="82">
        <v>9.2882766856596355E-2</v>
      </c>
      <c r="D847" s="82">
        <v>1.6914041642203448E-2</v>
      </c>
      <c r="E847" s="34">
        <v>1581292.8981130174</v>
      </c>
    </row>
    <row r="848" spans="2:5" hidden="1" outlineLevel="1" x14ac:dyDescent="0.2">
      <c r="B848" s="1">
        <v>816</v>
      </c>
      <c r="C848" s="82">
        <v>7.6460815990258335E-2</v>
      </c>
      <c r="D848" s="82">
        <v>9.664469360904844E-2</v>
      </c>
      <c r="E848" s="34">
        <v>4111947.7651133682</v>
      </c>
    </row>
    <row r="849" spans="2:5" hidden="1" outlineLevel="1" x14ac:dyDescent="0.2">
      <c r="B849" s="1">
        <v>817</v>
      </c>
      <c r="C849" s="82">
        <v>2.0084275588968394E-2</v>
      </c>
      <c r="D849" s="82">
        <v>7.7653297885663733E-2</v>
      </c>
      <c r="E849" s="34">
        <v>2866357.4296656465</v>
      </c>
    </row>
    <row r="850" spans="2:5" hidden="1" outlineLevel="1" x14ac:dyDescent="0.2">
      <c r="B850" s="1">
        <v>818</v>
      </c>
      <c r="C850" s="82">
        <v>6.0467570971517628E-2</v>
      </c>
      <c r="D850" s="82">
        <v>7.0906503358352635E-2</v>
      </c>
      <c r="E850" s="34">
        <v>3090076.0293161091</v>
      </c>
    </row>
    <row r="851" spans="2:5" hidden="1" outlineLevel="1" x14ac:dyDescent="0.2">
      <c r="B851" s="1">
        <v>819</v>
      </c>
      <c r="C851" s="82">
        <v>8.0870344172534359E-2</v>
      </c>
      <c r="D851" s="82">
        <v>9.6242957975326782E-2</v>
      </c>
      <c r="E851" s="34">
        <v>4162002.0416306523</v>
      </c>
    </row>
    <row r="852" spans="2:5" hidden="1" outlineLevel="1" x14ac:dyDescent="0.2">
      <c r="B852" s="1">
        <v>820</v>
      </c>
      <c r="C852" s="82">
        <v>5.0471638304550759E-2</v>
      </c>
      <c r="D852" s="82">
        <v>0.12338224620461491</v>
      </c>
      <c r="E852" s="34">
        <v>4558724.1638719421</v>
      </c>
    </row>
    <row r="853" spans="2:5" hidden="1" outlineLevel="1" x14ac:dyDescent="0.2">
      <c r="B853" s="1">
        <v>821</v>
      </c>
      <c r="C853" s="82">
        <v>6.6173338717181215E-2</v>
      </c>
      <c r="D853" s="82">
        <v>8.9025235639521513E-2</v>
      </c>
      <c r="E853" s="34">
        <v>3726111.0146528757</v>
      </c>
    </row>
    <row r="854" spans="2:5" hidden="1" outlineLevel="1" x14ac:dyDescent="0.2">
      <c r="B854" s="1">
        <v>822</v>
      </c>
      <c r="C854" s="82">
        <v>4.591375414894211E-2</v>
      </c>
      <c r="D854" s="82">
        <v>4.610252193841706E-2</v>
      </c>
      <c r="E854" s="34">
        <v>2204988.5558170015</v>
      </c>
    </row>
    <row r="855" spans="2:5" hidden="1" outlineLevel="1" x14ac:dyDescent="0.2">
      <c r="B855" s="1">
        <v>823</v>
      </c>
      <c r="C855" s="82">
        <v>2.0712453835192036E-2</v>
      </c>
      <c r="D855" s="82">
        <v>0.11457464719963947</v>
      </c>
      <c r="E855" s="34">
        <v>3871123.9469792829</v>
      </c>
    </row>
    <row r="856" spans="2:5" hidden="1" outlineLevel="1" x14ac:dyDescent="0.2">
      <c r="B856" s="1">
        <v>824</v>
      </c>
      <c r="C856" s="82">
        <v>1.0134515973219904E-2</v>
      </c>
      <c r="D856" s="82">
        <v>0.11082522244550964</v>
      </c>
      <c r="E856" s="34">
        <v>3632920.8790736515</v>
      </c>
    </row>
    <row r="857" spans="2:5" hidden="1" outlineLevel="1" x14ac:dyDescent="0.2">
      <c r="B857" s="1">
        <v>825</v>
      </c>
      <c r="C857" s="82">
        <v>6.3940906130045064E-2</v>
      </c>
      <c r="D857" s="82">
        <v>0.15118791491467298</v>
      </c>
      <c r="E857" s="34">
        <v>5651722.4796065381</v>
      </c>
    </row>
    <row r="858" spans="2:5" hidden="1" outlineLevel="1" x14ac:dyDescent="0.2">
      <c r="B858" s="1">
        <v>826</v>
      </c>
      <c r="C858" s="82">
        <v>4.0656843119165169E-2</v>
      </c>
      <c r="D858" s="82">
        <v>3.6965836516486432E-2</v>
      </c>
      <c r="E858" s="34">
        <v>1900068.6774586197</v>
      </c>
    </row>
    <row r="859" spans="2:5" hidden="1" outlineLevel="1" x14ac:dyDescent="0.2">
      <c r="B859" s="1">
        <v>827</v>
      </c>
      <c r="C859" s="82">
        <v>8.4983739589701804E-2</v>
      </c>
      <c r="D859" s="82">
        <v>0.12143757071621378</v>
      </c>
      <c r="E859" s="34">
        <v>5074064.9260412157</v>
      </c>
    </row>
    <row r="860" spans="2:5" hidden="1" outlineLevel="1" x14ac:dyDescent="0.2">
      <c r="B860" s="1">
        <v>828</v>
      </c>
      <c r="C860" s="82">
        <v>6.6919023898677737E-2</v>
      </c>
      <c r="D860" s="82">
        <v>9.6628326090885841E-2</v>
      </c>
      <c r="E860" s="34">
        <v>3977317.2768962365</v>
      </c>
    </row>
    <row r="861" spans="2:5" hidden="1" outlineLevel="1" x14ac:dyDescent="0.2">
      <c r="B861" s="1">
        <v>829</v>
      </c>
      <c r="C861" s="82">
        <v>1.1515292080637297E-2</v>
      </c>
      <c r="D861" s="82">
        <v>-4.3113739802197112E-2</v>
      </c>
      <c r="E861" s="34">
        <v>-380832.134694079</v>
      </c>
    </row>
    <row r="862" spans="2:5" hidden="1" outlineLevel="1" x14ac:dyDescent="0.2">
      <c r="B862" s="1">
        <v>830</v>
      </c>
      <c r="C862" s="82">
        <v>1.9104467359589729E-2</v>
      </c>
      <c r="D862" s="82">
        <v>4.0338849821204087E-2</v>
      </c>
      <c r="E862" s="34">
        <v>1853114.7045112622</v>
      </c>
    </row>
    <row r="863" spans="2:5" hidden="1" outlineLevel="1" x14ac:dyDescent="0.2">
      <c r="B863" s="1">
        <v>831</v>
      </c>
      <c r="C863" s="82">
        <v>2.2621695527917429E-2</v>
      </c>
      <c r="D863" s="82">
        <v>7.6392799334044775E-3</v>
      </c>
      <c r="E863" s="34">
        <v>985803.7914894995</v>
      </c>
    </row>
    <row r="864" spans="2:5" hidden="1" outlineLevel="1" x14ac:dyDescent="0.2">
      <c r="B864" s="1">
        <v>832</v>
      </c>
      <c r="C864" s="82">
        <v>4.6402407783310562E-2</v>
      </c>
      <c r="D864" s="82">
        <v>-6.6616443379688653E-2</v>
      </c>
      <c r="E864" s="34">
        <v>-1125315.5636776395</v>
      </c>
    </row>
    <row r="865" spans="2:5" hidden="1" outlineLevel="1" x14ac:dyDescent="0.2">
      <c r="B865" s="1">
        <v>833</v>
      </c>
      <c r="C865" s="82">
        <v>4.190846824448119E-2</v>
      </c>
      <c r="D865" s="82">
        <v>-1.9554452560621688E-2</v>
      </c>
      <c r="E865" s="34">
        <v>262564.84989977349</v>
      </c>
    </row>
    <row r="866" spans="2:5" hidden="1" outlineLevel="1" x14ac:dyDescent="0.2">
      <c r="B866" s="1">
        <v>834</v>
      </c>
      <c r="C866" s="82">
        <v>7.2709478068551575E-2</v>
      </c>
      <c r="D866" s="82">
        <v>8.8045403823478641E-2</v>
      </c>
      <c r="E866" s="34">
        <v>3779972.547259903</v>
      </c>
    </row>
    <row r="867" spans="2:5" hidden="1" outlineLevel="1" x14ac:dyDescent="0.2">
      <c r="B867" s="1">
        <v>835</v>
      </c>
      <c r="C867" s="82">
        <v>1.3492232374529622E-2</v>
      </c>
      <c r="D867" s="82">
        <v>0.12728300764904296</v>
      </c>
      <c r="E867" s="34">
        <v>4109798.9586098483</v>
      </c>
    </row>
    <row r="868" spans="2:5" hidden="1" outlineLevel="1" x14ac:dyDescent="0.2">
      <c r="B868" s="1">
        <v>836</v>
      </c>
      <c r="C868" s="82">
        <v>5.3977477943761121E-2</v>
      </c>
      <c r="D868" s="82">
        <v>0.14593610376575125</v>
      </c>
      <c r="E868" s="34">
        <v>5299654.8113301946</v>
      </c>
    </row>
    <row r="869" spans="2:5" hidden="1" outlineLevel="1" x14ac:dyDescent="0.2">
      <c r="B869" s="1">
        <v>837</v>
      </c>
      <c r="C869" s="82">
        <v>1.6596181277961721E-2</v>
      </c>
      <c r="D869" s="82">
        <v>6.6118749266560473E-2</v>
      </c>
      <c r="E869" s="34">
        <v>2524162.7404175079</v>
      </c>
    </row>
    <row r="870" spans="2:5" hidden="1" outlineLevel="1" x14ac:dyDescent="0.2">
      <c r="B870" s="1">
        <v>838</v>
      </c>
      <c r="C870" s="82">
        <v>6.6927691627652441E-2</v>
      </c>
      <c r="D870" s="82">
        <v>0.16870921711366027</v>
      </c>
      <c r="E870" s="34">
        <v>6267355.4641286414</v>
      </c>
    </row>
    <row r="871" spans="2:5" hidden="1" outlineLevel="1" x14ac:dyDescent="0.2">
      <c r="B871" s="1">
        <v>839</v>
      </c>
      <c r="C871" s="82">
        <v>1.2556414219549229E-3</v>
      </c>
      <c r="D871" s="82">
        <v>9.264266995466941E-2</v>
      </c>
      <c r="E871" s="34">
        <v>3062444.695808169</v>
      </c>
    </row>
    <row r="872" spans="2:5" hidden="1" outlineLevel="1" x14ac:dyDescent="0.2">
      <c r="B872" s="1">
        <v>840</v>
      </c>
      <c r="C872" s="82">
        <v>9.7889135459593379E-2</v>
      </c>
      <c r="D872" s="82">
        <v>8.3537895870768333E-2</v>
      </c>
      <c r="E872" s="34">
        <v>3965694.9121493772</v>
      </c>
    </row>
    <row r="873" spans="2:5" hidden="1" outlineLevel="1" x14ac:dyDescent="0.2">
      <c r="B873" s="1">
        <v>841</v>
      </c>
      <c r="C873" s="82">
        <v>2.981911722338504E-3</v>
      </c>
      <c r="D873" s="82">
        <v>0.11465276908476546</v>
      </c>
      <c r="E873" s="34">
        <v>3640448.9441013001</v>
      </c>
    </row>
    <row r="874" spans="2:5" hidden="1" outlineLevel="1" x14ac:dyDescent="0.2">
      <c r="B874" s="1">
        <v>842</v>
      </c>
      <c r="C874" s="82">
        <v>3.5741212216703448E-2</v>
      </c>
      <c r="D874" s="82">
        <v>5.1418113983115361E-2</v>
      </c>
      <c r="E874" s="34">
        <v>2279663.3711475073</v>
      </c>
    </row>
    <row r="875" spans="2:5" hidden="1" outlineLevel="1" x14ac:dyDescent="0.2">
      <c r="B875" s="1">
        <v>843</v>
      </c>
      <c r="C875" s="82">
        <v>4.1534318259444217E-2</v>
      </c>
      <c r="D875" s="82">
        <v>6.0731952104833231E-2</v>
      </c>
      <c r="E875" s="34">
        <v>2597031.4851206094</v>
      </c>
    </row>
    <row r="876" spans="2:5" hidden="1" outlineLevel="1" x14ac:dyDescent="0.2">
      <c r="B876" s="1">
        <v>844</v>
      </c>
      <c r="C876" s="82">
        <v>2.8357662994248259E-2</v>
      </c>
      <c r="D876" s="82">
        <v>5.7042913364774309E-2</v>
      </c>
      <c r="E876" s="34">
        <v>2377916.8477197639</v>
      </c>
    </row>
    <row r="877" spans="2:5" hidden="1" outlineLevel="1" x14ac:dyDescent="0.2">
      <c r="B877" s="1">
        <v>845</v>
      </c>
      <c r="C877" s="82">
        <v>1.9292323205774422E-2</v>
      </c>
      <c r="D877" s="82">
        <v>7.5691834611911063E-2</v>
      </c>
      <c r="E877" s="34">
        <v>2805657.2215122283</v>
      </c>
    </row>
    <row r="878" spans="2:5" hidden="1" outlineLevel="1" x14ac:dyDescent="0.2">
      <c r="B878" s="1">
        <v>846</v>
      </c>
      <c r="C878" s="82">
        <v>7.9492007091832365E-2</v>
      </c>
      <c r="D878" s="82">
        <v>0.13010166405089213</v>
      </c>
      <c r="E878" s="34">
        <v>5265777.1958485115</v>
      </c>
    </row>
    <row r="879" spans="2:5" hidden="1" outlineLevel="1" x14ac:dyDescent="0.2">
      <c r="B879" s="1">
        <v>847</v>
      </c>
      <c r="C879" s="82">
        <v>8.8969148238489545E-2</v>
      </c>
      <c r="D879" s="82">
        <v>0.11808383705329498</v>
      </c>
      <c r="E879" s="34">
        <v>5029699.9184040399</v>
      </c>
    </row>
    <row r="880" spans="2:5" hidden="1" outlineLevel="1" x14ac:dyDescent="0.2">
      <c r="B880" s="1">
        <v>848</v>
      </c>
      <c r="C880" s="82">
        <v>8.6550936977984036E-2</v>
      </c>
      <c r="D880" s="82">
        <v>0.11112082625465565</v>
      </c>
      <c r="E880" s="34">
        <v>4750868.0016374206</v>
      </c>
    </row>
    <row r="881" spans="2:5" hidden="1" outlineLevel="1" x14ac:dyDescent="0.2">
      <c r="B881" s="1">
        <v>849</v>
      </c>
      <c r="C881" s="82">
        <v>2.7593461814137989E-2</v>
      </c>
      <c r="D881" s="82">
        <v>7.7498604889560591E-2</v>
      </c>
      <c r="E881" s="34">
        <v>2938221.1342439707</v>
      </c>
    </row>
    <row r="882" spans="2:5" hidden="1" outlineLevel="1" x14ac:dyDescent="0.2">
      <c r="B882" s="1">
        <v>850</v>
      </c>
      <c r="C882" s="82">
        <v>6.5531668621501629E-2</v>
      </c>
      <c r="D882" s="82">
        <v>9.8859372821802821E-2</v>
      </c>
      <c r="E882" s="34">
        <v>4028712.0216729417</v>
      </c>
    </row>
    <row r="883" spans="2:5" hidden="1" outlineLevel="1" x14ac:dyDescent="0.2">
      <c r="B883" s="1">
        <v>851</v>
      </c>
      <c r="C883" s="82">
        <v>7.6949646820406711E-2</v>
      </c>
      <c r="D883" s="82">
        <v>0.10664973503415361</v>
      </c>
      <c r="E883" s="34">
        <v>4448047.2266691606</v>
      </c>
    </row>
    <row r="884" spans="2:5" hidden="1" outlineLevel="1" x14ac:dyDescent="0.2">
      <c r="B884" s="1">
        <v>852</v>
      </c>
      <c r="C884" s="82">
        <v>2.9095634249794115E-3</v>
      </c>
      <c r="D884" s="82">
        <v>0.13559851525457034</v>
      </c>
      <c r="E884" s="34">
        <v>4171788.2536971923</v>
      </c>
    </row>
    <row r="885" spans="2:5" hidden="1" outlineLevel="1" x14ac:dyDescent="0.2">
      <c r="B885" s="1">
        <v>853</v>
      </c>
      <c r="C885" s="82">
        <v>8.453565039714539E-2</v>
      </c>
      <c r="D885" s="82">
        <v>0.17156469245747102</v>
      </c>
      <c r="E885" s="34">
        <v>6759098.8748455364</v>
      </c>
    </row>
    <row r="886" spans="2:5" hidden="1" outlineLevel="1" x14ac:dyDescent="0.2">
      <c r="B886" s="1">
        <v>854</v>
      </c>
      <c r="C886" s="82">
        <v>5.5170368699399536E-2</v>
      </c>
      <c r="D886" s="82">
        <v>2.9207711671553373E-2</v>
      </c>
      <c r="E886" s="34">
        <v>1762007.9751399753</v>
      </c>
    </row>
    <row r="887" spans="2:5" hidden="1" outlineLevel="1" x14ac:dyDescent="0.2">
      <c r="B887" s="1">
        <v>855</v>
      </c>
      <c r="C887" s="82">
        <v>9.7460605991023963E-2</v>
      </c>
      <c r="D887" s="82">
        <v>5.3917166321665058E-2</v>
      </c>
      <c r="E887" s="34">
        <v>2913576.2834744733</v>
      </c>
    </row>
    <row r="888" spans="2:5" hidden="1" outlineLevel="1" x14ac:dyDescent="0.2">
      <c r="B888" s="1">
        <v>856</v>
      </c>
      <c r="C888" s="82">
        <v>8.1459029148530482E-2</v>
      </c>
      <c r="D888" s="82">
        <v>0.17431849736218519</v>
      </c>
      <c r="E888" s="34">
        <v>6779313.8618040951</v>
      </c>
    </row>
    <row r="889" spans="2:5" hidden="1" outlineLevel="1" x14ac:dyDescent="0.2">
      <c r="B889" s="1">
        <v>857</v>
      </c>
      <c r="C889" s="82">
        <v>6.690462689817972E-2</v>
      </c>
      <c r="D889" s="82">
        <v>0.10380946646975719</v>
      </c>
      <c r="E889" s="34">
        <v>4205235.6115290988</v>
      </c>
    </row>
    <row r="890" spans="2:5" hidden="1" outlineLevel="1" x14ac:dyDescent="0.2">
      <c r="B890" s="1">
        <v>858</v>
      </c>
      <c r="C890" s="82">
        <v>8.9041821049197209E-2</v>
      </c>
      <c r="D890" s="82">
        <v>9.7148377217952706E-2</v>
      </c>
      <c r="E890" s="34">
        <v>4312782.9904157342</v>
      </c>
    </row>
    <row r="891" spans="2:5" hidden="1" outlineLevel="1" x14ac:dyDescent="0.2">
      <c r="B891" s="1">
        <v>859</v>
      </c>
      <c r="C891" s="82">
        <v>6.9511994292187906E-2</v>
      </c>
      <c r="D891" s="82">
        <v>6.2348896456035738E-2</v>
      </c>
      <c r="E891" s="34">
        <v>2914489.0556017896</v>
      </c>
    </row>
    <row r="892" spans="2:5" hidden="1" outlineLevel="1" x14ac:dyDescent="0.2">
      <c r="B892" s="1">
        <v>860</v>
      </c>
      <c r="C892" s="82">
        <v>8.6139352099351071E-2</v>
      </c>
      <c r="D892" s="82">
        <v>3.5314954170532813E-2</v>
      </c>
      <c r="E892" s="34">
        <v>2169644.9490147419</v>
      </c>
    </row>
    <row r="893" spans="2:5" hidden="1" outlineLevel="1" x14ac:dyDescent="0.2">
      <c r="B893" s="1">
        <v>861</v>
      </c>
      <c r="C893" s="82">
        <v>7.9873603364717605E-2</v>
      </c>
      <c r="D893" s="82">
        <v>9.6243021196910389E-2</v>
      </c>
      <c r="E893" s="34">
        <v>4147625.2733093672</v>
      </c>
    </row>
    <row r="894" spans="2:5" hidden="1" outlineLevel="1" x14ac:dyDescent="0.2">
      <c r="B894" s="1">
        <v>862</v>
      </c>
      <c r="C894" s="82">
        <v>4.1487116020852864E-3</v>
      </c>
      <c r="D894" s="82">
        <v>6.9807063980581535E-2</v>
      </c>
      <c r="E894" s="34">
        <v>2510797.2813552953</v>
      </c>
    </row>
    <row r="895" spans="2:5" hidden="1" outlineLevel="1" x14ac:dyDescent="0.2">
      <c r="B895" s="1">
        <v>863</v>
      </c>
      <c r="C895" s="82">
        <v>6.912902203328658E-2</v>
      </c>
      <c r="D895" s="82">
        <v>0.13249238813774109</v>
      </c>
      <c r="E895" s="34">
        <v>5156099.7840256318</v>
      </c>
    </row>
    <row r="896" spans="2:5" hidden="1" outlineLevel="1" x14ac:dyDescent="0.2">
      <c r="B896" s="1">
        <v>864</v>
      </c>
      <c r="C896" s="82">
        <v>4.3184324287141418E-2</v>
      </c>
      <c r="D896" s="82">
        <v>0.10120742874844213</v>
      </c>
      <c r="E896" s="34">
        <v>3795864.8531570556</v>
      </c>
    </row>
    <row r="897" spans="2:5" hidden="1" outlineLevel="1" x14ac:dyDescent="0.2">
      <c r="B897" s="1">
        <v>865</v>
      </c>
      <c r="C897" s="82">
        <v>6.3862426809802669E-2</v>
      </c>
      <c r="D897" s="82">
        <v>2.3995793283603448E-2</v>
      </c>
      <c r="E897" s="34">
        <v>1652288.373281254</v>
      </c>
    </row>
    <row r="898" spans="2:5" hidden="1" outlineLevel="1" x14ac:dyDescent="0.2">
      <c r="B898" s="1">
        <v>866</v>
      </c>
      <c r="C898" s="82">
        <v>3.8984289277550489E-4</v>
      </c>
      <c r="D898" s="82">
        <v>7.3288676915610862E-2</v>
      </c>
      <c r="E898" s="34">
        <v>2565684.8405639092</v>
      </c>
    </row>
    <row r="899" spans="2:5" hidden="1" outlineLevel="1" x14ac:dyDescent="0.2">
      <c r="B899" s="1">
        <v>867</v>
      </c>
      <c r="C899" s="82">
        <v>8.2907858781496646E-2</v>
      </c>
      <c r="D899" s="82">
        <v>-1.484976436010782E-3</v>
      </c>
      <c r="E899" s="34">
        <v>909623.54851183796</v>
      </c>
    </row>
    <row r="900" spans="2:5" hidden="1" outlineLevel="1" x14ac:dyDescent="0.2">
      <c r="B900" s="1">
        <v>868</v>
      </c>
      <c r="C900" s="82">
        <v>1.4411425290447744E-2</v>
      </c>
      <c r="D900" s="82">
        <v>9.9270641505743856E-2</v>
      </c>
      <c r="E900" s="34">
        <v>3381975.5099644833</v>
      </c>
    </row>
    <row r="901" spans="2:5" hidden="1" outlineLevel="1" x14ac:dyDescent="0.2">
      <c r="B901" s="1">
        <v>869</v>
      </c>
      <c r="C901" s="82">
        <v>8.7353377673681287E-2</v>
      </c>
      <c r="D901" s="82">
        <v>0.11318495100399267</v>
      </c>
      <c r="E901" s="34">
        <v>4834510.0742969271</v>
      </c>
    </row>
    <row r="902" spans="2:5" hidden="1" outlineLevel="1" x14ac:dyDescent="0.2">
      <c r="B902" s="1">
        <v>870</v>
      </c>
      <c r="C902" s="82">
        <v>2.0443016031894558E-2</v>
      </c>
      <c r="D902" s="82">
        <v>8.3748350867655003E-2</v>
      </c>
      <c r="E902" s="34">
        <v>3034625.8956345492</v>
      </c>
    </row>
    <row r="903" spans="2:5" hidden="1" outlineLevel="1" x14ac:dyDescent="0.2">
      <c r="B903" s="1">
        <v>871</v>
      </c>
      <c r="C903" s="82">
        <v>9.3545490400184117E-2</v>
      </c>
      <c r="D903" s="82">
        <v>6.378675701888209E-2</v>
      </c>
      <c r="E903" s="34">
        <v>3218200.3746458134</v>
      </c>
    </row>
    <row r="904" spans="2:5" hidden="1" outlineLevel="1" x14ac:dyDescent="0.2">
      <c r="B904" s="1">
        <v>872</v>
      </c>
      <c r="C904" s="82">
        <v>4.7869595943851656E-3</v>
      </c>
      <c r="D904" s="82">
        <v>9.2643750113120926E-2</v>
      </c>
      <c r="E904" s="34">
        <v>3100546.260299772</v>
      </c>
    </row>
    <row r="905" spans="2:5" hidden="1" outlineLevel="1" x14ac:dyDescent="0.2">
      <c r="B905" s="1">
        <v>873</v>
      </c>
      <c r="C905" s="82">
        <v>4.9036162643550487E-3</v>
      </c>
      <c r="D905" s="82">
        <v>0.16237402306340432</v>
      </c>
      <c r="E905" s="34">
        <v>4886160.8888439862</v>
      </c>
    </row>
    <row r="906" spans="2:5" hidden="1" outlineLevel="1" x14ac:dyDescent="0.2">
      <c r="B906" s="1">
        <v>874</v>
      </c>
      <c r="C906" s="82">
        <v>4.3310217896588211E-2</v>
      </c>
      <c r="D906" s="82">
        <v>8.2211726959995471E-2</v>
      </c>
      <c r="E906" s="34">
        <v>3241686.8932603267</v>
      </c>
    </row>
    <row r="907" spans="2:5" hidden="1" outlineLevel="1" x14ac:dyDescent="0.2">
      <c r="B907" s="1">
        <v>875</v>
      </c>
      <c r="C907" s="82">
        <v>5.530805567930494E-2</v>
      </c>
      <c r="D907" s="82">
        <v>1.0881531541422088E-2</v>
      </c>
      <c r="E907" s="34">
        <v>1203717.3674354053</v>
      </c>
    </row>
    <row r="908" spans="2:5" hidden="1" outlineLevel="1" x14ac:dyDescent="0.2">
      <c r="B908" s="1">
        <v>876</v>
      </c>
      <c r="C908" s="82">
        <v>7.8240937745849018E-2</v>
      </c>
      <c r="D908" s="82">
        <v>4.1986804907048696E-2</v>
      </c>
      <c r="E908" s="34">
        <v>2331417.8039882695</v>
      </c>
    </row>
    <row r="909" spans="2:5" hidden="1" outlineLevel="1" x14ac:dyDescent="0.2">
      <c r="B909" s="1">
        <v>877</v>
      </c>
      <c r="C909" s="82">
        <v>9.3657623331228179E-2</v>
      </c>
      <c r="D909" s="82">
        <v>7.7580400338005548E-2</v>
      </c>
      <c r="E909" s="34">
        <v>3700275.2819437296</v>
      </c>
    </row>
    <row r="910" spans="2:5" hidden="1" outlineLevel="1" x14ac:dyDescent="0.2">
      <c r="B910" s="1">
        <v>878</v>
      </c>
      <c r="C910" s="82">
        <v>7.1758773459334096E-2</v>
      </c>
      <c r="D910" s="82">
        <v>5.7325940487085919E-2</v>
      </c>
      <c r="E910" s="34">
        <v>2775060.9780578809</v>
      </c>
    </row>
    <row r="911" spans="2:5" hidden="1" outlineLevel="1" x14ac:dyDescent="0.2">
      <c r="B911" s="1">
        <v>879</v>
      </c>
      <c r="C911" s="82">
        <v>7.4700278493257333E-2</v>
      </c>
      <c r="D911" s="82">
        <v>6.419919730609587E-2</v>
      </c>
      <c r="E911" s="34">
        <v>3027902.0975521547</v>
      </c>
    </row>
    <row r="912" spans="2:5" hidden="1" outlineLevel="1" x14ac:dyDescent="0.2">
      <c r="B912" s="1">
        <v>880</v>
      </c>
      <c r="C912" s="82">
        <v>1.2944150247643283E-3</v>
      </c>
      <c r="D912" s="82">
        <v>3.9563071996950104E-2</v>
      </c>
      <c r="E912" s="34">
        <v>1721635.1663142378</v>
      </c>
    </row>
    <row r="913" spans="2:5" hidden="1" outlineLevel="1" x14ac:dyDescent="0.2">
      <c r="B913" s="1">
        <v>881</v>
      </c>
      <c r="C913" s="82">
        <v>6.6180756287222758E-3</v>
      </c>
      <c r="D913" s="82">
        <v>1.9217481683095616E-3</v>
      </c>
      <c r="E913" s="34">
        <v>784992.7516320612</v>
      </c>
    </row>
    <row r="914" spans="2:5" hidden="1" outlineLevel="1" x14ac:dyDescent="0.2">
      <c r="B914" s="1">
        <v>882</v>
      </c>
      <c r="C914" s="82">
        <v>8.155856116857485E-2</v>
      </c>
      <c r="D914" s="82">
        <v>4.6098828816769848E-2</v>
      </c>
      <c r="E914" s="34">
        <v>2495875.8231531456</v>
      </c>
    </row>
    <row r="915" spans="2:5" hidden="1" outlineLevel="1" x14ac:dyDescent="0.2">
      <c r="B915" s="1">
        <v>883</v>
      </c>
      <c r="C915" s="82">
        <v>6.1923844543327347E-2</v>
      </c>
      <c r="D915" s="82">
        <v>4.7925147764240526E-2</v>
      </c>
      <c r="E915" s="34">
        <v>2388276.0978952711</v>
      </c>
    </row>
    <row r="916" spans="2:5" hidden="1" outlineLevel="1" x14ac:dyDescent="0.2">
      <c r="B916" s="1">
        <v>884</v>
      </c>
      <c r="C916" s="82">
        <v>8.010175561024524E-2</v>
      </c>
      <c r="D916" s="82">
        <v>2.4052659080882235E-2</v>
      </c>
      <c r="E916" s="34">
        <v>1750101.6393416773</v>
      </c>
    </row>
    <row r="917" spans="2:5" hidden="1" outlineLevel="1" x14ac:dyDescent="0.2">
      <c r="B917" s="1">
        <v>885</v>
      </c>
      <c r="C917" s="82">
        <v>9.5396604009260255E-2</v>
      </c>
      <c r="D917" s="82">
        <v>4.0302454373653519E-2</v>
      </c>
      <c r="E917" s="34">
        <v>2415347.7836682564</v>
      </c>
    </row>
    <row r="918" spans="2:5" hidden="1" outlineLevel="1" x14ac:dyDescent="0.2">
      <c r="B918" s="1">
        <v>886</v>
      </c>
      <c r="C918" s="82">
        <v>2.5388779049875878E-2</v>
      </c>
      <c r="D918" s="82">
        <v>3.3713078728815744E-2</v>
      </c>
      <c r="E918" s="34">
        <v>1712101.3686669178</v>
      </c>
    </row>
    <row r="919" spans="2:5" hidden="1" outlineLevel="1" x14ac:dyDescent="0.2">
      <c r="B919" s="1">
        <v>887</v>
      </c>
      <c r="C919" s="82">
        <v>8.7486490991592562E-3</v>
      </c>
      <c r="D919" s="82">
        <v>6.6651892508911362E-2</v>
      </c>
      <c r="E919" s="34">
        <v>2469689.4728597314</v>
      </c>
    </row>
    <row r="920" spans="2:5" hidden="1" outlineLevel="1" x14ac:dyDescent="0.2">
      <c r="B920" s="1">
        <v>888</v>
      </c>
      <c r="C920" s="82">
        <v>5.8646368169346874E-2</v>
      </c>
      <c r="D920" s="82">
        <v>1.1602818407040374E-2</v>
      </c>
      <c r="E920" s="34">
        <v>1240047.3468622377</v>
      </c>
    </row>
    <row r="921" spans="2:5" hidden="1" outlineLevel="1" x14ac:dyDescent="0.2">
      <c r="B921" s="1">
        <v>889</v>
      </c>
      <c r="C921" s="82">
        <v>6.2209299037022874E-2</v>
      </c>
      <c r="D921" s="82">
        <v>5.9898269834085568E-2</v>
      </c>
      <c r="E921" s="34">
        <v>2764829.1757217986</v>
      </c>
    </row>
    <row r="922" spans="2:5" hidden="1" outlineLevel="1" x14ac:dyDescent="0.2">
      <c r="B922" s="1">
        <v>890</v>
      </c>
      <c r="C922" s="82">
        <v>7.8695584355726544E-2</v>
      </c>
      <c r="D922" s="82">
        <v>6.4451407814471104E-2</v>
      </c>
      <c r="E922" s="34">
        <v>3078560.4333834518</v>
      </c>
    </row>
    <row r="923" spans="2:5" hidden="1" outlineLevel="1" x14ac:dyDescent="0.2">
      <c r="B923" s="1">
        <v>891</v>
      </c>
      <c r="C923" s="82">
        <v>7.8605867603211629E-2</v>
      </c>
      <c r="D923" s="82">
        <v>0.11944235213510385</v>
      </c>
      <c r="E923" s="34">
        <v>4896941.8817883199</v>
      </c>
    </row>
    <row r="924" spans="2:5" hidden="1" outlineLevel="1" x14ac:dyDescent="0.2">
      <c r="B924" s="1">
        <v>892</v>
      </c>
      <c r="C924" s="82">
        <v>2.7588769162424056E-2</v>
      </c>
      <c r="D924" s="82">
        <v>2.3633832099514245E-2</v>
      </c>
      <c r="E924" s="34">
        <v>1446102.0029821622</v>
      </c>
    </row>
    <row r="925" spans="2:5" hidden="1" outlineLevel="1" x14ac:dyDescent="0.2">
      <c r="B925" s="1">
        <v>893</v>
      </c>
      <c r="C925" s="82">
        <v>2.0615375328116081E-2</v>
      </c>
      <c r="D925" s="82">
        <v>1.850040692446292E-3</v>
      </c>
      <c r="E925" s="34">
        <v>822414.11891402444</v>
      </c>
    </row>
    <row r="926" spans="2:5" hidden="1" outlineLevel="1" x14ac:dyDescent="0.2">
      <c r="B926" s="1">
        <v>894</v>
      </c>
      <c r="C926" s="82">
        <v>8.3654867965090807E-2</v>
      </c>
      <c r="D926" s="82">
        <v>-3.6319128917659732E-2</v>
      </c>
      <c r="E926" s="34">
        <v>-260860.5978816979</v>
      </c>
    </row>
    <row r="927" spans="2:5" hidden="1" outlineLevel="1" x14ac:dyDescent="0.2">
      <c r="B927" s="1">
        <v>895</v>
      </c>
      <c r="C927" s="82">
        <v>6.1615941441236124E-2</v>
      </c>
      <c r="D927" s="82">
        <v>0.15220583811195679</v>
      </c>
      <c r="E927" s="34">
        <v>5637949.7467473913</v>
      </c>
    </row>
    <row r="928" spans="2:5" hidden="1" outlineLevel="1" x14ac:dyDescent="0.2">
      <c r="B928" s="1">
        <v>896</v>
      </c>
      <c r="C928" s="82">
        <v>9.0207331110833178E-2</v>
      </c>
      <c r="D928" s="82">
        <v>-8.2197097264986724E-3</v>
      </c>
      <c r="E928" s="34">
        <v>700988.46723084105</v>
      </c>
    </row>
    <row r="929" spans="2:5" hidden="1" outlineLevel="1" x14ac:dyDescent="0.2">
      <c r="B929" s="1">
        <v>897</v>
      </c>
      <c r="C929" s="82">
        <v>7.1911002726958786E-2</v>
      </c>
      <c r="D929" s="82">
        <v>8.0144387889255223E-2</v>
      </c>
      <c r="E929" s="34">
        <v>3514108.3109400487</v>
      </c>
    </row>
    <row r="930" spans="2:5" hidden="1" outlineLevel="1" x14ac:dyDescent="0.2">
      <c r="B930" s="1">
        <v>898</v>
      </c>
      <c r="C930" s="82">
        <v>9.4240221488037346E-2</v>
      </c>
      <c r="D930" s="82">
        <v>7.7909872902727897E-2</v>
      </c>
      <c r="E930" s="34">
        <v>3719265.9049655055</v>
      </c>
    </row>
    <row r="931" spans="2:5" hidden="1" outlineLevel="1" x14ac:dyDescent="0.2">
      <c r="B931" s="1">
        <v>899</v>
      </c>
      <c r="C931" s="82">
        <v>1.4915035111074061E-3</v>
      </c>
      <c r="D931" s="82">
        <v>8.5600878574083619E-2</v>
      </c>
      <c r="E931" s="34">
        <v>2886917.4404211733</v>
      </c>
    </row>
    <row r="932" spans="2:5" hidden="1" outlineLevel="1" x14ac:dyDescent="0.2">
      <c r="B932" s="1">
        <v>900</v>
      </c>
      <c r="C932" s="82">
        <v>9.360620876200999E-3</v>
      </c>
      <c r="D932" s="82">
        <v>7.1234544043015879E-2</v>
      </c>
      <c r="E932" s="34">
        <v>2594089.3574410109</v>
      </c>
    </row>
    <row r="933" spans="2:5" hidden="1" outlineLevel="1" x14ac:dyDescent="0.2">
      <c r="B933" s="1">
        <v>901</v>
      </c>
      <c r="C933" s="82">
        <v>6.6784632848659375E-2</v>
      </c>
      <c r="D933" s="82">
        <v>0.16427190044879006</v>
      </c>
      <c r="E933" s="34">
        <v>6123341.1637755362</v>
      </c>
    </row>
    <row r="934" spans="2:5" hidden="1" outlineLevel="1" x14ac:dyDescent="0.2">
      <c r="B934" s="1">
        <v>902</v>
      </c>
      <c r="C934" s="82">
        <v>4.9779885341920016E-2</v>
      </c>
      <c r="D934" s="82">
        <v>3.0614482814024797E-2</v>
      </c>
      <c r="E934" s="34">
        <v>1771349.2830914967</v>
      </c>
    </row>
    <row r="935" spans="2:5" hidden="1" outlineLevel="1" x14ac:dyDescent="0.2">
      <c r="B935" s="1">
        <v>903</v>
      </c>
      <c r="C935" s="82">
        <v>7.0772791396307155E-2</v>
      </c>
      <c r="D935" s="82">
        <v>5.8969031469438826E-2</v>
      </c>
      <c r="E935" s="34">
        <v>2818469.7323159683</v>
      </c>
    </row>
    <row r="936" spans="2:5" hidden="1" outlineLevel="1" x14ac:dyDescent="0.2">
      <c r="B936" s="1">
        <v>904</v>
      </c>
      <c r="C936" s="82">
        <v>3.1953533754382327E-2</v>
      </c>
      <c r="D936" s="82">
        <v>5.0538237330954208E-2</v>
      </c>
      <c r="E936" s="34">
        <v>2224995.2715961975</v>
      </c>
    </row>
    <row r="937" spans="2:5" hidden="1" outlineLevel="1" x14ac:dyDescent="0.2">
      <c r="B937" s="1">
        <v>905</v>
      </c>
      <c r="C937" s="82">
        <v>8.4781161345994185E-2</v>
      </c>
      <c r="D937" s="82">
        <v>0.12728948103488419</v>
      </c>
      <c r="E937" s="34">
        <v>5268300.9894669196</v>
      </c>
    </row>
    <row r="938" spans="2:5" hidden="1" outlineLevel="1" x14ac:dyDescent="0.2">
      <c r="B938" s="1">
        <v>906</v>
      </c>
      <c r="C938" s="82">
        <v>8.8748707316546827E-2</v>
      </c>
      <c r="D938" s="82">
        <v>0.10168403415607535</v>
      </c>
      <c r="E938" s="34">
        <v>4463836.0418904833</v>
      </c>
    </row>
    <row r="939" spans="2:5" hidden="1" outlineLevel="1" x14ac:dyDescent="0.2">
      <c r="B939" s="1">
        <v>907</v>
      </c>
      <c r="C939" s="82">
        <v>3.4029420235009204E-2</v>
      </c>
      <c r="D939" s="82">
        <v>4.0477595962849021E-2</v>
      </c>
      <c r="E939" s="34">
        <v>1956149.8687852379</v>
      </c>
    </row>
    <row r="940" spans="2:5" hidden="1" outlineLevel="1" x14ac:dyDescent="0.2">
      <c r="B940" s="1">
        <v>908</v>
      </c>
      <c r="C940" s="82">
        <v>8.7643277964361554E-2</v>
      </c>
      <c r="D940" s="82">
        <v>0.17765036760255276</v>
      </c>
      <c r="E940" s="34">
        <v>7040139.3738415251</v>
      </c>
    </row>
    <row r="941" spans="2:5" hidden="1" outlineLevel="1" x14ac:dyDescent="0.2">
      <c r="B941" s="1">
        <v>909</v>
      </c>
      <c r="C941" s="82">
        <v>1.5026669238228863E-2</v>
      </c>
      <c r="D941" s="82">
        <v>0.10724925016251483</v>
      </c>
      <c r="E941" s="34">
        <v>3600778.2421694468</v>
      </c>
    </row>
    <row r="942" spans="2:5" hidden="1" outlineLevel="1" x14ac:dyDescent="0.2">
      <c r="B942" s="1">
        <v>910</v>
      </c>
      <c r="C942" s="82">
        <v>7.6767056576318993E-3</v>
      </c>
      <c r="D942" s="82">
        <v>0.10247357214381481</v>
      </c>
      <c r="E942" s="34">
        <v>3386034.930788157</v>
      </c>
    </row>
    <row r="943" spans="2:5" hidden="1" outlineLevel="1" x14ac:dyDescent="0.2">
      <c r="B943" s="1">
        <v>911</v>
      </c>
      <c r="C943" s="82">
        <v>3.3901758661016537E-2</v>
      </c>
      <c r="D943" s="82">
        <v>0.10297273166390256</v>
      </c>
      <c r="E943" s="34">
        <v>3724969.8111705598</v>
      </c>
    </row>
    <row r="944" spans="2:5" hidden="1" outlineLevel="1" x14ac:dyDescent="0.2">
      <c r="B944" s="1">
        <v>912</v>
      </c>
      <c r="C944" s="82">
        <v>1.9174746216133721E-2</v>
      </c>
      <c r="D944" s="82">
        <v>5.8453851616628721E-3</v>
      </c>
      <c r="E944" s="34">
        <v>925753.96565814666</v>
      </c>
    </row>
    <row r="945" spans="2:5" hidden="1" outlineLevel="1" x14ac:dyDescent="0.2">
      <c r="B945" s="1">
        <v>913</v>
      </c>
      <c r="C945" s="82">
        <v>5.4917517676901818E-2</v>
      </c>
      <c r="D945" s="82">
        <v>7.4968230169660671E-3</v>
      </c>
      <c r="E945" s="34">
        <v>1098954.3377276824</v>
      </c>
    </row>
    <row r="946" spans="2:5" hidden="1" outlineLevel="1" x14ac:dyDescent="0.2">
      <c r="B946" s="1">
        <v>914</v>
      </c>
      <c r="C946" s="82">
        <v>4.3820409363399065E-2</v>
      </c>
      <c r="D946" s="82">
        <v>0.14921634564635367</v>
      </c>
      <c r="E946" s="34">
        <v>5211603.5282859411</v>
      </c>
    </row>
    <row r="947" spans="2:5" hidden="1" outlineLevel="1" x14ac:dyDescent="0.2">
      <c r="B947" s="1">
        <v>915</v>
      </c>
      <c r="C947" s="82">
        <v>8.8474556925708894E-2</v>
      </c>
      <c r="D947" s="82">
        <v>-3.1486528023861329E-2</v>
      </c>
      <c r="E947" s="34">
        <v>-99805.070885596026</v>
      </c>
    </row>
    <row r="948" spans="2:5" hidden="1" outlineLevel="1" x14ac:dyDescent="0.2">
      <c r="B948" s="1">
        <v>916</v>
      </c>
      <c r="C948" s="82">
        <v>6.2458508011741271E-2</v>
      </c>
      <c r="D948" s="82">
        <v>2.4075170689228438E-2</v>
      </c>
      <c r="E948" s="34">
        <v>1646722.951192223</v>
      </c>
    </row>
    <row r="949" spans="2:5" hidden="1" outlineLevel="1" x14ac:dyDescent="0.2">
      <c r="B949" s="1">
        <v>917</v>
      </c>
      <c r="C949" s="82">
        <v>9.7008116177470637E-3</v>
      </c>
      <c r="D949" s="82">
        <v>9.62721239915173E-2</v>
      </c>
      <c r="E949" s="34">
        <v>3248711.3612753199</v>
      </c>
    </row>
    <row r="950" spans="2:5" hidden="1" outlineLevel="1" x14ac:dyDescent="0.2">
      <c r="B950" s="1">
        <v>918</v>
      </c>
      <c r="C950" s="82">
        <v>3.9459268234155132E-2</v>
      </c>
      <c r="D950" s="82">
        <v>6.8624617784154449E-2</v>
      </c>
      <c r="E950" s="34">
        <v>2806186.2767230687</v>
      </c>
    </row>
    <row r="951" spans="2:5" hidden="1" outlineLevel="1" x14ac:dyDescent="0.2">
      <c r="B951" s="1">
        <v>919</v>
      </c>
      <c r="C951" s="82">
        <v>6.0861573964928375E-2</v>
      </c>
      <c r="D951" s="82">
        <v>9.2565700646561139E-2</v>
      </c>
      <c r="E951" s="34">
        <v>3768035.4471279941</v>
      </c>
    </row>
    <row r="952" spans="2:5" hidden="1" outlineLevel="1" x14ac:dyDescent="0.2">
      <c r="B952" s="1">
        <v>920</v>
      </c>
      <c r="C952" s="82">
        <v>7.5512623626770262E-2</v>
      </c>
      <c r="D952" s="82">
        <v>5.2903316443281806E-2</v>
      </c>
      <c r="E952" s="34">
        <v>2666735.4659645846</v>
      </c>
    </row>
    <row r="953" spans="2:5" hidden="1" outlineLevel="1" x14ac:dyDescent="0.2">
      <c r="B953" s="1">
        <v>921</v>
      </c>
      <c r="C953" s="82">
        <v>5.9211337985478674E-2</v>
      </c>
      <c r="D953" s="82">
        <v>-9.5576922077369175E-3</v>
      </c>
      <c r="E953" s="34">
        <v>588046.58293357247</v>
      </c>
    </row>
    <row r="954" spans="2:5" hidden="1" outlineLevel="1" x14ac:dyDescent="0.2">
      <c r="B954" s="1">
        <v>922</v>
      </c>
      <c r="C954" s="82">
        <v>9.4327166589161557E-2</v>
      </c>
      <c r="D954" s="82">
        <v>0.13218354573471386</v>
      </c>
      <c r="E954" s="34">
        <v>5616674.0756754102</v>
      </c>
    </row>
    <row r="955" spans="2:5" hidden="1" outlineLevel="1" x14ac:dyDescent="0.2">
      <c r="B955" s="1">
        <v>923</v>
      </c>
      <c r="C955" s="82">
        <v>9.7370878723925899E-2</v>
      </c>
      <c r="D955" s="82">
        <v>3.7551630962624691E-2</v>
      </c>
      <c r="E955" s="34">
        <v>2334803.6055928054</v>
      </c>
    </row>
    <row r="956" spans="2:5" hidden="1" outlineLevel="1" x14ac:dyDescent="0.2">
      <c r="B956" s="1">
        <v>924</v>
      </c>
      <c r="C956" s="82">
        <v>8.9678792191256306E-3</v>
      </c>
      <c r="D956" s="82">
        <v>3.1704476668103158E-2</v>
      </c>
      <c r="E956" s="34">
        <v>1564500.511213772</v>
      </c>
    </row>
    <row r="957" spans="2:5" hidden="1" outlineLevel="1" x14ac:dyDescent="0.2">
      <c r="B957" s="1">
        <v>925</v>
      </c>
      <c r="C957" s="82">
        <v>3.025423209002677E-2</v>
      </c>
      <c r="D957" s="82">
        <v>-4.4813889335483123E-2</v>
      </c>
      <c r="E957" s="34">
        <v>-454126.02053476009</v>
      </c>
    </row>
    <row r="958" spans="2:5" hidden="1" outlineLevel="1" x14ac:dyDescent="0.2">
      <c r="B958" s="1">
        <v>926</v>
      </c>
      <c r="C958" s="82">
        <v>5.2207980233548897E-3</v>
      </c>
      <c r="D958" s="82">
        <v>8.0648933580045434E-2</v>
      </c>
      <c r="E958" s="34">
        <v>2797975.7074530432</v>
      </c>
    </row>
    <row r="959" spans="2:5" hidden="1" outlineLevel="1" x14ac:dyDescent="0.2">
      <c r="B959" s="1">
        <v>927</v>
      </c>
      <c r="C959" s="82">
        <v>2.7394739610182784E-2</v>
      </c>
      <c r="D959" s="82">
        <v>6.2428962754512603E-2</v>
      </c>
      <c r="E959" s="34">
        <v>2519032.6505519599</v>
      </c>
    </row>
    <row r="960" spans="2:5" hidden="1" outlineLevel="1" x14ac:dyDescent="0.2">
      <c r="B960" s="1">
        <v>928</v>
      </c>
      <c r="C960" s="82">
        <v>1.2820264452340958E-2</v>
      </c>
      <c r="D960" s="82">
        <v>0.13085881257171963</v>
      </c>
      <c r="E960" s="34">
        <v>4194228.0697232066</v>
      </c>
    </row>
    <row r="961" spans="2:5" hidden="1" outlineLevel="1" x14ac:dyDescent="0.2">
      <c r="B961" s="1">
        <v>929</v>
      </c>
      <c r="C961" s="82">
        <v>3.2112754227003604E-2</v>
      </c>
      <c r="D961" s="82">
        <v>9.591741030742322E-2</v>
      </c>
      <c r="E961" s="34">
        <v>3503250.603140837</v>
      </c>
    </row>
    <row r="962" spans="2:5" hidden="1" outlineLevel="1" x14ac:dyDescent="0.2">
      <c r="B962" s="1">
        <v>930</v>
      </c>
      <c r="C962" s="82">
        <v>6.234945092499157E-2</v>
      </c>
      <c r="D962" s="82">
        <v>6.0655277971587984E-3</v>
      </c>
      <c r="E962" s="34">
        <v>1082991.8692238221</v>
      </c>
    </row>
    <row r="963" spans="2:5" hidden="1" outlineLevel="1" x14ac:dyDescent="0.2">
      <c r="B963" s="1">
        <v>931</v>
      </c>
      <c r="C963" s="82">
        <v>8.5157627694762233E-2</v>
      </c>
      <c r="D963" s="82">
        <v>0.13943730648910257</v>
      </c>
      <c r="E963" s="34">
        <v>5686337.7764948737</v>
      </c>
    </row>
    <row r="964" spans="2:5" hidden="1" outlineLevel="1" x14ac:dyDescent="0.2">
      <c r="B964" s="1">
        <v>932</v>
      </c>
      <c r="C964" s="82">
        <v>2.0765651241167617E-2</v>
      </c>
      <c r="D964" s="82">
        <v>8.9151667341798899E-2</v>
      </c>
      <c r="E964" s="34">
        <v>3184197.5168458563</v>
      </c>
    </row>
    <row r="965" spans="2:5" hidden="1" outlineLevel="1" x14ac:dyDescent="0.2">
      <c r="B965" s="1">
        <v>933</v>
      </c>
      <c r="C965" s="82">
        <v>6.8336538318906778E-2</v>
      </c>
      <c r="D965" s="82">
        <v>0.22347123243719375</v>
      </c>
      <c r="E965" s="34">
        <v>8046388.6710305791</v>
      </c>
    </row>
    <row r="966" spans="2:5" hidden="1" outlineLevel="1" x14ac:dyDescent="0.2">
      <c r="B966" s="1">
        <v>934</v>
      </c>
      <c r="C966" s="82">
        <v>3.3793740007258599E-2</v>
      </c>
      <c r="D966" s="82">
        <v>6.6424076713536048E-2</v>
      </c>
      <c r="E966" s="34">
        <v>2688998.7720882678</v>
      </c>
    </row>
    <row r="967" spans="2:5" hidden="1" outlineLevel="1" x14ac:dyDescent="0.2">
      <c r="B967" s="1">
        <v>935</v>
      </c>
      <c r="C967" s="82">
        <v>6.809210580088336E-2</v>
      </c>
      <c r="D967" s="82">
        <v>-3.0518873891694082E-2</v>
      </c>
      <c r="E967" s="34">
        <v>-62118.819746205387</v>
      </c>
    </row>
    <row r="968" spans="2:5" hidden="1" outlineLevel="1" x14ac:dyDescent="0.2">
      <c r="B968" s="1">
        <v>936</v>
      </c>
      <c r="C968" s="82">
        <v>8.007898254143787E-3</v>
      </c>
      <c r="D968" s="82">
        <v>0.13785107807488617</v>
      </c>
      <c r="E968" s="34">
        <v>4305127.9558201423</v>
      </c>
    </row>
    <row r="969" spans="2:5" hidden="1" outlineLevel="1" x14ac:dyDescent="0.2">
      <c r="B969" s="1">
        <v>937</v>
      </c>
      <c r="C969" s="82">
        <v>4.8874269160658824E-2</v>
      </c>
      <c r="D969" s="82">
        <v>0.16084475614378047</v>
      </c>
      <c r="E969" s="34">
        <v>5651101.9642828414</v>
      </c>
    </row>
    <row r="970" spans="2:5" hidden="1" outlineLevel="1" x14ac:dyDescent="0.2">
      <c r="B970" s="1">
        <v>938</v>
      </c>
      <c r="C970" s="82">
        <v>5.1800425896807979E-2</v>
      </c>
      <c r="D970" s="82">
        <v>0.14222543183581579</v>
      </c>
      <c r="E970" s="34">
        <v>5147798.1909287013</v>
      </c>
    </row>
    <row r="971" spans="2:5" hidden="1" outlineLevel="1" x14ac:dyDescent="0.2">
      <c r="B971" s="1">
        <v>939</v>
      </c>
      <c r="C971" s="82">
        <v>2.9997727885063743E-2</v>
      </c>
      <c r="D971" s="82">
        <v>0.12930171248878022</v>
      </c>
      <c r="E971" s="34">
        <v>4410055.8257743465</v>
      </c>
    </row>
    <row r="972" spans="2:5" hidden="1" outlineLevel="1" x14ac:dyDescent="0.2">
      <c r="B972" s="1">
        <v>940</v>
      </c>
      <c r="C972" s="82">
        <v>8.0173533900669287E-4</v>
      </c>
      <c r="D972" s="82">
        <v>3.8470868432391912E-2</v>
      </c>
      <c r="E972" s="34">
        <v>1691118.8253751388</v>
      </c>
    </row>
    <row r="973" spans="2:5" hidden="1" outlineLevel="1" x14ac:dyDescent="0.2">
      <c r="B973" s="1">
        <v>941</v>
      </c>
      <c r="C973" s="82">
        <v>6.6777948197177875E-2</v>
      </c>
      <c r="D973" s="82">
        <v>9.4827353678916898E-2</v>
      </c>
      <c r="E973" s="34">
        <v>3918182.1103321463</v>
      </c>
    </row>
    <row r="974" spans="2:5" hidden="1" outlineLevel="1" x14ac:dyDescent="0.2">
      <c r="B974" s="1">
        <v>942</v>
      </c>
      <c r="C974" s="82">
        <v>5.0443447621010787E-2</v>
      </c>
      <c r="D974" s="82">
        <v>0.14748768471506488</v>
      </c>
      <c r="E974" s="34">
        <v>5281386.8812013399</v>
      </c>
    </row>
    <row r="975" spans="2:5" hidden="1" outlineLevel="1" x14ac:dyDescent="0.2">
      <c r="B975" s="1">
        <v>943</v>
      </c>
      <c r="C975" s="82">
        <v>7.0094288214496231E-2</v>
      </c>
      <c r="D975" s="82">
        <v>0.10069188618933952</v>
      </c>
      <c r="E975" s="34">
        <v>4151984.340882733</v>
      </c>
    </row>
    <row r="976" spans="2:5" hidden="1" outlineLevel="1" x14ac:dyDescent="0.2">
      <c r="B976" s="1">
        <v>944</v>
      </c>
      <c r="C976" s="82">
        <v>2.8274977530256307E-2</v>
      </c>
      <c r="D976" s="82">
        <v>1.6704852138729478E-2</v>
      </c>
      <c r="E976" s="34">
        <v>1257174.476664599</v>
      </c>
    </row>
    <row r="977" spans="2:5" hidden="1" outlineLevel="1" x14ac:dyDescent="0.2">
      <c r="B977" s="1">
        <v>945</v>
      </c>
      <c r="C977" s="82">
        <v>7.7625050269408455E-2</v>
      </c>
      <c r="D977" s="82">
        <v>8.4447804904424828E-2</v>
      </c>
      <c r="E977" s="34">
        <v>3726454.6349081579</v>
      </c>
    </row>
    <row r="978" spans="2:5" hidden="1" outlineLevel="1" x14ac:dyDescent="0.2">
      <c r="B978" s="1">
        <v>946</v>
      </c>
      <c r="C978" s="82">
        <v>1.1376317479114795E-2</v>
      </c>
      <c r="D978" s="82">
        <v>6.4954956425658558E-2</v>
      </c>
      <c r="E978" s="34">
        <v>2448066.9801966604</v>
      </c>
    </row>
    <row r="979" spans="2:5" hidden="1" outlineLevel="1" x14ac:dyDescent="0.2">
      <c r="B979" s="1">
        <v>947</v>
      </c>
      <c r="C979" s="82">
        <v>2.3404543339890396E-3</v>
      </c>
      <c r="D979" s="82">
        <v>0.13536366029712119</v>
      </c>
      <c r="E979" s="34">
        <v>4157532.8705260465</v>
      </c>
    </row>
    <row r="980" spans="2:5" hidden="1" outlineLevel="1" x14ac:dyDescent="0.2">
      <c r="B980" s="1">
        <v>948</v>
      </c>
      <c r="C980" s="82">
        <v>9.3714216077250445E-2</v>
      </c>
      <c r="D980" s="82">
        <v>8.6030704005570724E-2</v>
      </c>
      <c r="E980" s="34">
        <v>3995622.7485595951</v>
      </c>
    </row>
    <row r="981" spans="2:5" hidden="1" outlineLevel="1" x14ac:dyDescent="0.2">
      <c r="B981" s="1">
        <v>949</v>
      </c>
      <c r="C981" s="82">
        <v>3.8430492711498246E-2</v>
      </c>
      <c r="D981" s="82">
        <v>0.13420809587398697</v>
      </c>
      <c r="E981" s="34">
        <v>4682846.9985053018</v>
      </c>
    </row>
    <row r="982" spans="2:5" hidden="1" outlineLevel="1" x14ac:dyDescent="0.2">
      <c r="B982" s="1">
        <v>950</v>
      </c>
      <c r="C982" s="82">
        <v>6.5005996579911574E-3</v>
      </c>
      <c r="D982" s="82">
        <v>1.0560500311460205E-2</v>
      </c>
      <c r="E982" s="34">
        <v>1006968.2590033944</v>
      </c>
    </row>
    <row r="983" spans="2:5" hidden="1" outlineLevel="1" x14ac:dyDescent="0.2">
      <c r="B983" s="1">
        <v>951</v>
      </c>
      <c r="C983" s="82">
        <v>5.2012825616986509E-3</v>
      </c>
      <c r="D983" s="82">
        <v>3.4722514852598071E-2</v>
      </c>
      <c r="E983" s="34">
        <v>1621335.2807319211</v>
      </c>
    </row>
    <row r="984" spans="2:5" hidden="1" outlineLevel="1" x14ac:dyDescent="0.2">
      <c r="B984" s="1">
        <v>952</v>
      </c>
      <c r="C984" s="82">
        <v>7.2626470613730995E-2</v>
      </c>
      <c r="D984" s="82">
        <v>0.11203337594377877</v>
      </c>
      <c r="E984" s="34">
        <v>4556194.9914573636</v>
      </c>
    </row>
    <row r="985" spans="2:5" hidden="1" outlineLevel="1" x14ac:dyDescent="0.2">
      <c r="B985" s="1">
        <v>953</v>
      </c>
      <c r="C985" s="82">
        <v>4.9842923389116348E-2</v>
      </c>
      <c r="D985" s="82">
        <v>0.13113147656536023</v>
      </c>
      <c r="E985" s="34">
        <v>4780727.916384181</v>
      </c>
    </row>
    <row r="986" spans="2:5" hidden="1" outlineLevel="1" x14ac:dyDescent="0.2">
      <c r="B986" s="1">
        <v>954</v>
      </c>
      <c r="C986" s="82">
        <v>8.8135489092780767E-2</v>
      </c>
      <c r="D986" s="82">
        <v>6.927099138275189E-3</v>
      </c>
      <c r="E986" s="34">
        <v>1213944.1053144797</v>
      </c>
    </row>
    <row r="987" spans="2:5" hidden="1" outlineLevel="1" x14ac:dyDescent="0.2">
      <c r="B987" s="1">
        <v>955</v>
      </c>
      <c r="C987" s="82">
        <v>4.5995741950450003E-2</v>
      </c>
      <c r="D987" s="82">
        <v>4.4119771268617082E-2</v>
      </c>
      <c r="E987" s="34">
        <v>2147054.6724102623</v>
      </c>
    </row>
    <row r="988" spans="2:5" hidden="1" outlineLevel="1" x14ac:dyDescent="0.2">
      <c r="B988" s="1">
        <v>956</v>
      </c>
      <c r="C988" s="82">
        <v>9.2253198916137744E-2</v>
      </c>
      <c r="D988" s="82">
        <v>3.6502514194480001E-2</v>
      </c>
      <c r="E988" s="34">
        <v>2257348.2644985118</v>
      </c>
    </row>
    <row r="989" spans="2:5" hidden="1" outlineLevel="1" x14ac:dyDescent="0.2">
      <c r="B989" s="1">
        <v>957</v>
      </c>
      <c r="C989" s="82">
        <v>3.7905556250871164E-2</v>
      </c>
      <c r="D989" s="82">
        <v>9.7117233555949645E-2</v>
      </c>
      <c r="E989" s="34">
        <v>3609203.8413157063</v>
      </c>
    </row>
    <row r="990" spans="2:5" hidden="1" outlineLevel="1" x14ac:dyDescent="0.2">
      <c r="B990" s="1">
        <v>958</v>
      </c>
      <c r="C990" s="82">
        <v>9.5897227318702649E-2</v>
      </c>
      <c r="D990" s="82">
        <v>0.13824019950179287</v>
      </c>
      <c r="E990" s="34">
        <v>5860102.0565222297</v>
      </c>
    </row>
    <row r="991" spans="2:5" hidden="1" outlineLevel="1" x14ac:dyDescent="0.2">
      <c r="B991" s="1">
        <v>959</v>
      </c>
      <c r="C991" s="82">
        <v>9.7309620069178218E-2</v>
      </c>
      <c r="D991" s="82">
        <v>0.13875395558533501</v>
      </c>
      <c r="E991" s="34">
        <v>5907000.7823757892</v>
      </c>
    </row>
    <row r="992" spans="2:5" hidden="1" outlineLevel="1" x14ac:dyDescent="0.2">
      <c r="B992" s="1">
        <v>960</v>
      </c>
      <c r="C992" s="82">
        <v>2.6086350851460927E-2</v>
      </c>
      <c r="D992" s="82">
        <v>6.5195786979736145E-2</v>
      </c>
      <c r="E992" s="34">
        <v>2583795.0942463456</v>
      </c>
    </row>
    <row r="993" spans="2:5" hidden="1" outlineLevel="1" x14ac:dyDescent="0.2">
      <c r="B993" s="1">
        <v>961</v>
      </c>
      <c r="C993" s="82">
        <v>1.944457118741142E-2</v>
      </c>
      <c r="D993" s="82">
        <v>5.6552570902489899E-2</v>
      </c>
      <c r="E993" s="34">
        <v>2291850.5378662902</v>
      </c>
    </row>
    <row r="994" spans="2:5" hidden="1" outlineLevel="1" x14ac:dyDescent="0.2">
      <c r="B994" s="1">
        <v>962</v>
      </c>
      <c r="C994" s="82">
        <v>6.9104345594598424E-2</v>
      </c>
      <c r="D994" s="82">
        <v>1.2842498043383499E-2</v>
      </c>
      <c r="E994" s="34">
        <v>1325661.0167374951</v>
      </c>
    </row>
    <row r="995" spans="2:5" hidden="1" outlineLevel="1" x14ac:dyDescent="0.2">
      <c r="B995" s="1">
        <v>963</v>
      </c>
      <c r="C995" s="82">
        <v>2.3416314270812279E-2</v>
      </c>
      <c r="D995" s="82">
        <v>8.0731508557911336E-3</v>
      </c>
      <c r="E995" s="34">
        <v>1000387.5410241878</v>
      </c>
    </row>
    <row r="996" spans="2:5" hidden="1" outlineLevel="1" x14ac:dyDescent="0.2">
      <c r="B996" s="1">
        <v>964</v>
      </c>
      <c r="C996" s="82">
        <v>9.3354202950717613E-2</v>
      </c>
      <c r="D996" s="82">
        <v>0.11362756962469968</v>
      </c>
      <c r="E996" s="34">
        <v>4951606.8445849549</v>
      </c>
    </row>
    <row r="997" spans="2:5" hidden="1" outlineLevel="1" x14ac:dyDescent="0.2">
      <c r="B997" s="1">
        <v>965</v>
      </c>
      <c r="C997" s="82">
        <v>3.5025559737786781E-2</v>
      </c>
      <c r="D997" s="82">
        <v>-7.5625542148273356E-3</v>
      </c>
      <c r="E997" s="34">
        <v>597250.21337443753</v>
      </c>
    </row>
    <row r="998" spans="2:5" hidden="1" outlineLevel="1" x14ac:dyDescent="0.2">
      <c r="B998" s="1">
        <v>966</v>
      </c>
      <c r="C998" s="82">
        <v>8.2401206946054906E-2</v>
      </c>
      <c r="D998" s="82">
        <v>1.1279607005814332E-2</v>
      </c>
      <c r="E998" s="34">
        <v>1335935.1285762354</v>
      </c>
    </row>
    <row r="999" spans="2:5" hidden="1" outlineLevel="1" x14ac:dyDescent="0.2">
      <c r="B999" s="1">
        <v>967</v>
      </c>
      <c r="C999" s="82">
        <v>8.8015932109435036E-2</v>
      </c>
      <c r="D999" s="82">
        <v>0.1086626345553857</v>
      </c>
      <c r="E999" s="34">
        <v>4691050.7086958662</v>
      </c>
    </row>
    <row r="1000" spans="2:5" hidden="1" outlineLevel="1" x14ac:dyDescent="0.2">
      <c r="B1000" s="1">
        <v>968</v>
      </c>
      <c r="C1000" s="82">
        <v>6.1831382159539296E-2</v>
      </c>
      <c r="D1000" s="82">
        <v>7.8669141934429671E-2</v>
      </c>
      <c r="E1000" s="34">
        <v>3347048.2122749696</v>
      </c>
    </row>
    <row r="1001" spans="2:5" hidden="1" outlineLevel="1" x14ac:dyDescent="0.2">
      <c r="B1001" s="1">
        <v>969</v>
      </c>
      <c r="C1001" s="82">
        <v>2.947004886105339E-2</v>
      </c>
      <c r="D1001" s="82">
        <v>-3.6113376725752377E-3</v>
      </c>
      <c r="E1001" s="34">
        <v>695956.81104710558</v>
      </c>
    </row>
    <row r="1002" spans="2:5" hidden="1" outlineLevel="1" x14ac:dyDescent="0.2">
      <c r="B1002" s="1">
        <v>970</v>
      </c>
      <c r="C1002" s="82">
        <v>6.5986786491864957E-2</v>
      </c>
      <c r="D1002" s="82">
        <v>9.7875133239342521E-2</v>
      </c>
      <c r="E1002" s="34">
        <v>4003926.6132615097</v>
      </c>
    </row>
    <row r="1003" spans="2:5" hidden="1" outlineLevel="1" x14ac:dyDescent="0.2">
      <c r="B1003" s="1">
        <v>971</v>
      </c>
      <c r="C1003" s="82">
        <v>8.6590088615307773E-2</v>
      </c>
      <c r="D1003" s="82">
        <v>4.2121599654731071E-2</v>
      </c>
      <c r="E1003" s="34">
        <v>2404563.3487315145</v>
      </c>
    </row>
    <row r="1004" spans="2:5" hidden="1" outlineLevel="1" x14ac:dyDescent="0.2">
      <c r="B1004" s="1">
        <v>972</v>
      </c>
      <c r="C1004" s="82">
        <v>3.5596184988203737E-2</v>
      </c>
      <c r="D1004" s="82">
        <v>6.3908824169518944E-2</v>
      </c>
      <c r="E1004" s="34">
        <v>2634309.8374337638</v>
      </c>
    </row>
    <row r="1005" spans="2:5" hidden="1" outlineLevel="1" x14ac:dyDescent="0.2">
      <c r="B1005" s="1">
        <v>973</v>
      </c>
      <c r="C1005" s="82">
        <v>5.2430099058743074E-2</v>
      </c>
      <c r="D1005" s="82">
        <v>3.7801591217421812E-2</v>
      </c>
      <c r="E1005" s="34">
        <v>2004866.0761838099</v>
      </c>
    </row>
    <row r="1006" spans="2:5" hidden="1" outlineLevel="1" x14ac:dyDescent="0.2">
      <c r="B1006" s="1">
        <v>974</v>
      </c>
      <c r="C1006" s="82">
        <v>1.9741670013900939E-2</v>
      </c>
      <c r="D1006" s="82">
        <v>-2.0447188224392843E-3</v>
      </c>
      <c r="E1006" s="34">
        <v>714937.98702594731</v>
      </c>
    </row>
    <row r="1007" spans="2:5" hidden="1" outlineLevel="1" x14ac:dyDescent="0.2">
      <c r="B1007" s="1">
        <v>975</v>
      </c>
      <c r="C1007" s="82">
        <v>6.1544728098519186E-2</v>
      </c>
      <c r="D1007" s="82">
        <v>5.3593729232628902E-2</v>
      </c>
      <c r="E1007" s="34">
        <v>2561872.3980704849</v>
      </c>
    </row>
    <row r="1008" spans="2:5" hidden="1" outlineLevel="1" x14ac:dyDescent="0.2">
      <c r="B1008" s="1">
        <v>976</v>
      </c>
      <c r="C1008" s="82">
        <v>8.5562151666319419E-2</v>
      </c>
      <c r="D1008" s="82">
        <v>9.4467510346435357E-2</v>
      </c>
      <c r="E1008" s="34">
        <v>4170163.2195915673</v>
      </c>
    </row>
    <row r="1009" spans="2:5" hidden="1" outlineLevel="1" x14ac:dyDescent="0.2">
      <c r="B1009" s="1">
        <v>977</v>
      </c>
      <c r="C1009" s="82">
        <v>3.5782355251978595E-3</v>
      </c>
      <c r="D1009" s="82">
        <v>1.2148054539224989E-2</v>
      </c>
      <c r="E1009" s="34">
        <v>1037162.8115605528</v>
      </c>
    </row>
    <row r="1010" spans="2:5" hidden="1" outlineLevel="1" x14ac:dyDescent="0.2">
      <c r="B1010" s="1">
        <v>978</v>
      </c>
      <c r="C1010" s="82">
        <v>5.9735167717928007E-2</v>
      </c>
      <c r="D1010" s="82">
        <v>8.5747729784475812E-4</v>
      </c>
      <c r="E1010" s="34">
        <v>911821.66830356559</v>
      </c>
    </row>
    <row r="1011" spans="2:5" hidden="1" outlineLevel="1" x14ac:dyDescent="0.2">
      <c r="B1011" s="1">
        <v>979</v>
      </c>
      <c r="C1011" s="82">
        <v>3.7482097853274957E-2</v>
      </c>
      <c r="D1011" s="82">
        <v>2.6656587161973229E-2</v>
      </c>
      <c r="E1011" s="34">
        <v>1583556.2500554228</v>
      </c>
    </row>
    <row r="1012" spans="2:5" hidden="1" outlineLevel="1" x14ac:dyDescent="0.2">
      <c r="B1012" s="1">
        <v>980</v>
      </c>
      <c r="C1012" s="82">
        <v>2.0360902975787656E-2</v>
      </c>
      <c r="D1012" s="82">
        <v>3.9618480700399139E-2</v>
      </c>
      <c r="E1012" s="34">
        <v>1841808.4872163585</v>
      </c>
    </row>
    <row r="1013" spans="2:5" hidden="1" outlineLevel="1" x14ac:dyDescent="0.2">
      <c r="B1013" s="1">
        <v>981</v>
      </c>
      <c r="C1013" s="82">
        <v>7.1275470785348488E-2</v>
      </c>
      <c r="D1013" s="82">
        <v>1.5333925219668879E-2</v>
      </c>
      <c r="E1013" s="34">
        <v>1416056.987164746</v>
      </c>
    </row>
    <row r="1014" spans="2:5" hidden="1" outlineLevel="1" x14ac:dyDescent="0.2">
      <c r="B1014" s="1">
        <v>982</v>
      </c>
      <c r="C1014" s="82">
        <v>3.0893319515166762E-2</v>
      </c>
      <c r="D1014" s="82">
        <v>4.0769398215714084E-2</v>
      </c>
      <c r="E1014" s="34">
        <v>1943041.371201796</v>
      </c>
    </row>
    <row r="1015" spans="2:5" hidden="1" outlineLevel="1" x14ac:dyDescent="0.2">
      <c r="B1015" s="1">
        <v>983</v>
      </c>
      <c r="C1015" s="82">
        <v>7.4370439105813882E-2</v>
      </c>
      <c r="D1015" s="82">
        <v>5.6716895787449616E-2</v>
      </c>
      <c r="E1015" s="34">
        <v>2780502.3570379713</v>
      </c>
    </row>
    <row r="1016" spans="2:5" hidden="1" outlineLevel="1" x14ac:dyDescent="0.2">
      <c r="B1016" s="1">
        <v>984</v>
      </c>
      <c r="C1016" s="82">
        <v>5.9577975856214826E-2</v>
      </c>
      <c r="D1016" s="82">
        <v>5.8420531694531826E-2</v>
      </c>
      <c r="E1016" s="34">
        <v>2693874.6928146845</v>
      </c>
    </row>
    <row r="1017" spans="2:5" hidden="1" outlineLevel="1" x14ac:dyDescent="0.2">
      <c r="B1017" s="1">
        <v>985</v>
      </c>
      <c r="C1017" s="82">
        <v>9.0827977818984176E-2</v>
      </c>
      <c r="D1017" s="82">
        <v>0.1723877967052633</v>
      </c>
      <c r="E1017" s="34">
        <v>6936696.0577917974</v>
      </c>
    </row>
    <row r="1018" spans="2:5" hidden="1" outlineLevel="1" x14ac:dyDescent="0.2">
      <c r="B1018" s="1">
        <v>986</v>
      </c>
      <c r="C1018" s="82">
        <v>9.3805796611804104E-2</v>
      </c>
      <c r="D1018" s="82">
        <v>8.6209423260167187E-2</v>
      </c>
      <c r="E1018" s="34">
        <v>4003124.8340259916</v>
      </c>
    </row>
    <row r="1019" spans="2:5" hidden="1" outlineLevel="1" x14ac:dyDescent="0.2">
      <c r="B1019" s="1">
        <v>987</v>
      </c>
      <c r="C1019" s="82">
        <v>5.3356300946483304E-2</v>
      </c>
      <c r="D1019" s="82">
        <v>2.1338617402193186E-2</v>
      </c>
      <c r="E1019" s="34">
        <v>1512454.1148788757</v>
      </c>
    </row>
    <row r="1020" spans="2:5" hidden="1" outlineLevel="1" x14ac:dyDescent="0.2">
      <c r="B1020" s="1">
        <v>988</v>
      </c>
      <c r="C1020" s="82">
        <v>7.5862806961470186E-2</v>
      </c>
      <c r="D1020" s="82">
        <v>-1.7205614664478577E-2</v>
      </c>
      <c r="E1020" s="34">
        <v>372465.24855797086</v>
      </c>
    </row>
    <row r="1021" spans="2:5" hidden="1" outlineLevel="1" x14ac:dyDescent="0.2">
      <c r="B1021" s="1">
        <v>989</v>
      </c>
      <c r="C1021" s="82">
        <v>7.0191126361551198E-2</v>
      </c>
      <c r="D1021" s="82">
        <v>6.0465508773711457E-3</v>
      </c>
      <c r="E1021" s="34">
        <v>1112316.3110949192</v>
      </c>
    </row>
    <row r="1022" spans="2:5" hidden="1" outlineLevel="1" x14ac:dyDescent="0.2">
      <c r="B1022" s="1">
        <v>990</v>
      </c>
      <c r="C1022" s="82">
        <v>8.2411420323516615E-2</v>
      </c>
      <c r="D1022" s="82">
        <v>0.10530013736829484</v>
      </c>
      <c r="E1022" s="34">
        <v>4487965.394633905</v>
      </c>
    </row>
    <row r="1023" spans="2:5" hidden="1" outlineLevel="1" x14ac:dyDescent="0.2">
      <c r="B1023" s="1">
        <v>991</v>
      </c>
      <c r="C1023" s="82">
        <v>4.5784687788130191E-2</v>
      </c>
      <c r="D1023" s="82">
        <v>5.1484039304083781E-2</v>
      </c>
      <c r="E1023" s="34">
        <v>2362832.429021481</v>
      </c>
    </row>
    <row r="1024" spans="2:5" hidden="1" outlineLevel="1" x14ac:dyDescent="0.2">
      <c r="B1024" s="1">
        <v>992</v>
      </c>
      <c r="C1024" s="82">
        <v>4.0750822925730748E-2</v>
      </c>
      <c r="D1024" s="82">
        <v>0.10469878578281022</v>
      </c>
      <c r="E1024" s="34">
        <v>3865061.0129990019</v>
      </c>
    </row>
    <row r="1025" spans="2:9" hidden="1" outlineLevel="1" x14ac:dyDescent="0.2">
      <c r="B1025" s="1">
        <v>993</v>
      </c>
      <c r="C1025" s="82">
        <v>9.9912059717236074E-2</v>
      </c>
      <c r="D1025" s="82">
        <v>3.2011757802130648E-2</v>
      </c>
      <c r="E1025" s="34">
        <v>2158114.4350958355</v>
      </c>
    </row>
    <row r="1026" spans="2:9" hidden="1" outlineLevel="1" x14ac:dyDescent="0.2">
      <c r="B1026" s="1">
        <v>994</v>
      </c>
      <c r="C1026" s="82">
        <v>1.4278533566383944E-2</v>
      </c>
      <c r="D1026" s="82">
        <v>0.19920023538613543</v>
      </c>
      <c r="E1026" s="34">
        <v>6022747.3946201848</v>
      </c>
    </row>
    <row r="1027" spans="2:9" hidden="1" outlineLevel="1" x14ac:dyDescent="0.2">
      <c r="B1027" s="1">
        <v>995</v>
      </c>
      <c r="C1027" s="82">
        <v>5.4293460640157588E-2</v>
      </c>
      <c r="D1027" s="82">
        <v>0.15730352124637526</v>
      </c>
      <c r="E1027" s="34">
        <v>5651086.920428155</v>
      </c>
    </row>
    <row r="1028" spans="2:9" hidden="1" outlineLevel="1" x14ac:dyDescent="0.2">
      <c r="B1028" s="1">
        <v>996</v>
      </c>
      <c r="C1028" s="82">
        <v>2.0021670762832122E-2</v>
      </c>
      <c r="D1028" s="82">
        <v>1.9215354929602725E-2</v>
      </c>
      <c r="E1028" s="34">
        <v>1289191.8531398491</v>
      </c>
    </row>
    <row r="1029" spans="2:9" hidden="1" outlineLevel="1" x14ac:dyDescent="0.2">
      <c r="B1029" s="1">
        <v>997</v>
      </c>
      <c r="C1029" s="82">
        <v>9.7101462999371807E-2</v>
      </c>
      <c r="D1029" s="82">
        <v>0.10295468188736938</v>
      </c>
      <c r="E1029" s="34">
        <v>4639848.6651334437</v>
      </c>
    </row>
    <row r="1030" spans="2:9" hidden="1" outlineLevel="1" x14ac:dyDescent="0.2">
      <c r="B1030" s="1">
        <v>998</v>
      </c>
      <c r="C1030" s="82">
        <v>6.0416409613743893E-2</v>
      </c>
      <c r="D1030" s="82">
        <v>0.10284605454912646</v>
      </c>
      <c r="E1030" s="34">
        <v>4081485.5460271239</v>
      </c>
    </row>
    <row r="1031" spans="2:9" hidden="1" outlineLevel="1" x14ac:dyDescent="0.2">
      <c r="B1031" s="1">
        <v>999</v>
      </c>
      <c r="C1031" s="82">
        <v>6.617583416182192E-2</v>
      </c>
      <c r="D1031" s="82">
        <v>0.13506605168562941</v>
      </c>
      <c r="E1031" s="34">
        <v>5184983.0276172301</v>
      </c>
    </row>
    <row r="1032" spans="2:9" collapsed="1" x14ac:dyDescent="0.2">
      <c r="B1032" s="1">
        <v>1000</v>
      </c>
      <c r="C1032" s="82">
        <v>5.5349458295078979E-2</v>
      </c>
      <c r="D1032" s="82">
        <v>9.8499289249458929E-2</v>
      </c>
      <c r="E1032" s="34">
        <v>3877510.6868134155</v>
      </c>
    </row>
    <row r="1035" spans="2:9" ht="17" thickBot="1" x14ac:dyDescent="0.25"/>
    <row r="1036" spans="2:9" x14ac:dyDescent="0.2">
      <c r="B1036" s="28" t="s">
        <v>44</v>
      </c>
      <c r="D1036" s="63" t="s">
        <v>44</v>
      </c>
      <c r="E1036" s="63" t="s">
        <v>45</v>
      </c>
      <c r="F1036" s="63" t="s">
        <v>51</v>
      </c>
      <c r="G1036" s="63" t="s">
        <v>44</v>
      </c>
      <c r="H1036" s="63" t="s">
        <v>45</v>
      </c>
      <c r="I1036" s="63" t="s">
        <v>51</v>
      </c>
    </row>
    <row r="1037" spans="2:9" x14ac:dyDescent="0.2">
      <c r="B1037" s="83">
        <v>-10000000</v>
      </c>
      <c r="D1037" s="57">
        <v>-10000000</v>
      </c>
      <c r="E1037" s="58">
        <v>0</v>
      </c>
      <c r="F1037" s="59">
        <v>0</v>
      </c>
      <c r="G1037" s="57">
        <v>4000000</v>
      </c>
      <c r="H1037" s="58">
        <v>210</v>
      </c>
      <c r="I1037" s="59">
        <v>0.21</v>
      </c>
    </row>
    <row r="1038" spans="2:9" x14ac:dyDescent="0.2">
      <c r="B1038" s="84">
        <v>-9000000</v>
      </c>
      <c r="D1038" s="57">
        <v>-9000000</v>
      </c>
      <c r="E1038" s="58">
        <v>0</v>
      </c>
      <c r="F1038" s="59">
        <v>0</v>
      </c>
      <c r="G1038" s="57">
        <v>3000000</v>
      </c>
      <c r="H1038" s="58">
        <v>197</v>
      </c>
      <c r="I1038" s="59">
        <v>0.40699999999999997</v>
      </c>
    </row>
    <row r="1039" spans="2:9" x14ac:dyDescent="0.2">
      <c r="B1039" s="84">
        <v>-8000000</v>
      </c>
      <c r="D1039" s="57">
        <v>-8000000</v>
      </c>
      <c r="E1039" s="58">
        <v>0</v>
      </c>
      <c r="F1039" s="59">
        <v>0</v>
      </c>
      <c r="G1039" s="57">
        <v>5000000</v>
      </c>
      <c r="H1039" s="58">
        <v>167</v>
      </c>
      <c r="I1039" s="59">
        <v>0.57399999999999995</v>
      </c>
    </row>
    <row r="1040" spans="2:9" x14ac:dyDescent="0.2">
      <c r="B1040" s="84">
        <v>-7000000</v>
      </c>
      <c r="D1040" s="57">
        <v>-7000000</v>
      </c>
      <c r="E1040" s="58">
        <v>0</v>
      </c>
      <c r="F1040" s="59">
        <v>0</v>
      </c>
      <c r="G1040" s="57">
        <v>2000000</v>
      </c>
      <c r="H1040" s="58">
        <v>159</v>
      </c>
      <c r="I1040" s="59">
        <v>0.73299999999999998</v>
      </c>
    </row>
    <row r="1041" spans="2:9" x14ac:dyDescent="0.2">
      <c r="B1041" s="84">
        <v>-6000000</v>
      </c>
      <c r="D1041" s="57">
        <v>-6000000</v>
      </c>
      <c r="E1041" s="58">
        <v>0</v>
      </c>
      <c r="F1041" s="59">
        <v>0</v>
      </c>
      <c r="G1041" s="57">
        <v>6000000</v>
      </c>
      <c r="H1041" s="58">
        <v>100</v>
      </c>
      <c r="I1041" s="59">
        <v>0.83299999999999996</v>
      </c>
    </row>
    <row r="1042" spans="2:9" x14ac:dyDescent="0.2">
      <c r="B1042" s="84">
        <v>-5000000</v>
      </c>
      <c r="D1042" s="57">
        <v>-5000000</v>
      </c>
      <c r="E1042" s="58">
        <v>0</v>
      </c>
      <c r="F1042" s="59">
        <v>0</v>
      </c>
      <c r="G1042" s="57">
        <v>1000000</v>
      </c>
      <c r="H1042" s="58">
        <v>61</v>
      </c>
      <c r="I1042" s="59">
        <v>0.89400000000000002</v>
      </c>
    </row>
    <row r="1043" spans="2:9" x14ac:dyDescent="0.2">
      <c r="B1043" s="84">
        <v>-4000000</v>
      </c>
      <c r="D1043" s="57">
        <v>-4000000</v>
      </c>
      <c r="E1043" s="58">
        <v>0</v>
      </c>
      <c r="F1043" s="59">
        <v>0</v>
      </c>
      <c r="G1043" s="57">
        <v>7000000</v>
      </c>
      <c r="H1043" s="58">
        <v>50</v>
      </c>
      <c r="I1043" s="59">
        <v>0.94399999999999995</v>
      </c>
    </row>
    <row r="1044" spans="2:9" x14ac:dyDescent="0.2">
      <c r="B1044" s="84">
        <v>-3000000</v>
      </c>
      <c r="D1044" s="57">
        <v>-3000000</v>
      </c>
      <c r="E1044" s="58">
        <v>0</v>
      </c>
      <c r="F1044" s="59">
        <v>0</v>
      </c>
      <c r="G1044" s="57">
        <v>0</v>
      </c>
      <c r="H1044" s="58">
        <v>26</v>
      </c>
      <c r="I1044" s="59">
        <v>0.97</v>
      </c>
    </row>
    <row r="1045" spans="2:9" x14ac:dyDescent="0.2">
      <c r="B1045" s="84">
        <v>-2000000</v>
      </c>
      <c r="D1045" s="57">
        <v>-2000000</v>
      </c>
      <c r="E1045" s="58">
        <v>1</v>
      </c>
      <c r="F1045" s="59">
        <v>1E-3</v>
      </c>
      <c r="G1045" s="57">
        <v>-1000000</v>
      </c>
      <c r="H1045" s="58">
        <v>12</v>
      </c>
      <c r="I1045" s="59">
        <v>0.98199999999999998</v>
      </c>
    </row>
    <row r="1046" spans="2:9" x14ac:dyDescent="0.2">
      <c r="B1046" s="84">
        <v>-1000000</v>
      </c>
      <c r="D1046" s="57">
        <v>-1000000</v>
      </c>
      <c r="E1046" s="58">
        <v>12</v>
      </c>
      <c r="F1046" s="59">
        <v>1.2999999999999999E-2</v>
      </c>
      <c r="G1046" s="57">
        <v>8000000</v>
      </c>
      <c r="H1046" s="58">
        <v>10</v>
      </c>
      <c r="I1046" s="59">
        <v>0.99199999999999999</v>
      </c>
    </row>
    <row r="1047" spans="2:9" x14ac:dyDescent="0.2">
      <c r="B1047" s="84">
        <v>0</v>
      </c>
      <c r="D1047" s="57">
        <v>0</v>
      </c>
      <c r="E1047" s="58">
        <v>26</v>
      </c>
      <c r="F1047" s="59">
        <v>3.9E-2</v>
      </c>
      <c r="G1047" s="57">
        <v>9000000</v>
      </c>
      <c r="H1047" s="58">
        <v>7</v>
      </c>
      <c r="I1047" s="59">
        <v>0.999</v>
      </c>
    </row>
    <row r="1048" spans="2:9" x14ac:dyDescent="0.2">
      <c r="B1048" s="84">
        <v>1000000</v>
      </c>
      <c r="D1048" s="57">
        <v>1000000</v>
      </c>
      <c r="E1048" s="58">
        <v>61</v>
      </c>
      <c r="F1048" s="59">
        <v>0.1</v>
      </c>
      <c r="G1048" s="57">
        <v>-2000000</v>
      </c>
      <c r="H1048" s="58">
        <v>1</v>
      </c>
      <c r="I1048" s="59">
        <v>1</v>
      </c>
    </row>
    <row r="1049" spans="2:9" x14ac:dyDescent="0.2">
      <c r="B1049" s="84">
        <v>2000000</v>
      </c>
      <c r="D1049" s="57">
        <v>2000000</v>
      </c>
      <c r="E1049" s="58">
        <v>159</v>
      </c>
      <c r="F1049" s="59">
        <v>0.25900000000000001</v>
      </c>
      <c r="G1049" s="57">
        <v>-10000000</v>
      </c>
      <c r="H1049" s="58">
        <v>0</v>
      </c>
      <c r="I1049" s="59">
        <v>1</v>
      </c>
    </row>
    <row r="1050" spans="2:9" x14ac:dyDescent="0.2">
      <c r="B1050" s="84">
        <v>3000000</v>
      </c>
      <c r="D1050" s="57">
        <v>3000000</v>
      </c>
      <c r="E1050" s="58">
        <v>197</v>
      </c>
      <c r="F1050" s="59">
        <v>0.45600000000000002</v>
      </c>
      <c r="G1050" s="57">
        <v>-9000000</v>
      </c>
      <c r="H1050" s="58">
        <v>0</v>
      </c>
      <c r="I1050" s="59">
        <v>1</v>
      </c>
    </row>
    <row r="1051" spans="2:9" x14ac:dyDescent="0.2">
      <c r="B1051" s="84">
        <v>4000000</v>
      </c>
      <c r="D1051" s="57">
        <v>4000000</v>
      </c>
      <c r="E1051" s="58">
        <v>210</v>
      </c>
      <c r="F1051" s="59">
        <v>0.66600000000000004</v>
      </c>
      <c r="G1051" s="57">
        <v>-8000000</v>
      </c>
      <c r="H1051" s="58">
        <v>0</v>
      </c>
      <c r="I1051" s="59">
        <v>1</v>
      </c>
    </row>
    <row r="1052" spans="2:9" x14ac:dyDescent="0.2">
      <c r="B1052" s="84">
        <v>5000000</v>
      </c>
      <c r="D1052" s="57">
        <v>5000000</v>
      </c>
      <c r="E1052" s="58">
        <v>167</v>
      </c>
      <c r="F1052" s="59">
        <v>0.83299999999999996</v>
      </c>
      <c r="G1052" s="57">
        <v>-7000000</v>
      </c>
      <c r="H1052" s="58">
        <v>0</v>
      </c>
      <c r="I1052" s="59">
        <v>1</v>
      </c>
    </row>
    <row r="1053" spans="2:9" x14ac:dyDescent="0.2">
      <c r="B1053" s="84">
        <v>6000000</v>
      </c>
      <c r="D1053" s="57">
        <v>6000000</v>
      </c>
      <c r="E1053" s="58">
        <v>100</v>
      </c>
      <c r="F1053" s="59">
        <v>0.93300000000000005</v>
      </c>
      <c r="G1053" s="57">
        <v>-6000000</v>
      </c>
      <c r="H1053" s="58">
        <v>0</v>
      </c>
      <c r="I1053" s="59">
        <v>1</v>
      </c>
    </row>
    <row r="1054" spans="2:9" x14ac:dyDescent="0.2">
      <c r="B1054" s="84">
        <v>7000000</v>
      </c>
      <c r="D1054" s="57">
        <v>7000000</v>
      </c>
      <c r="E1054" s="58">
        <v>50</v>
      </c>
      <c r="F1054" s="59">
        <v>0.98299999999999998</v>
      </c>
      <c r="G1054" s="57">
        <v>-5000000</v>
      </c>
      <c r="H1054" s="58">
        <v>0</v>
      </c>
      <c r="I1054" s="59">
        <v>1</v>
      </c>
    </row>
    <row r="1055" spans="2:9" x14ac:dyDescent="0.2">
      <c r="B1055" s="84">
        <v>8000000</v>
      </c>
      <c r="D1055" s="57">
        <v>8000000</v>
      </c>
      <c r="E1055" s="58">
        <v>10</v>
      </c>
      <c r="F1055" s="59">
        <v>0.99299999999999999</v>
      </c>
      <c r="G1055" s="57">
        <v>-4000000</v>
      </c>
      <c r="H1055" s="58">
        <v>0</v>
      </c>
      <c r="I1055" s="59">
        <v>1</v>
      </c>
    </row>
    <row r="1056" spans="2:9" x14ac:dyDescent="0.2">
      <c r="B1056" s="84">
        <v>9000000</v>
      </c>
      <c r="D1056" s="57">
        <v>9000000</v>
      </c>
      <c r="E1056" s="58">
        <v>7</v>
      </c>
      <c r="F1056" s="59">
        <v>1</v>
      </c>
      <c r="G1056" s="57">
        <v>-3000000</v>
      </c>
      <c r="H1056" s="58">
        <v>0</v>
      </c>
      <c r="I1056" s="59">
        <v>1</v>
      </c>
    </row>
    <row r="1057" spans="2:9" x14ac:dyDescent="0.2">
      <c r="B1057" s="85">
        <v>10000000</v>
      </c>
      <c r="D1057" s="57">
        <v>10000000</v>
      </c>
      <c r="E1057" s="58">
        <v>0</v>
      </c>
      <c r="F1057" s="59">
        <v>1</v>
      </c>
      <c r="G1057" s="57">
        <v>10000000</v>
      </c>
      <c r="H1057" s="58">
        <v>0</v>
      </c>
      <c r="I1057" s="59">
        <v>1</v>
      </c>
    </row>
    <row r="1058" spans="2:9" ht="17" thickBot="1" x14ac:dyDescent="0.25">
      <c r="D1058" s="60" t="s">
        <v>50</v>
      </c>
      <c r="E1058" s="60">
        <v>0</v>
      </c>
      <c r="F1058" s="61">
        <v>1</v>
      </c>
      <c r="G1058" s="62" t="s">
        <v>50</v>
      </c>
      <c r="H1058" s="60">
        <v>0</v>
      </c>
      <c r="I1058" s="61">
        <v>1</v>
      </c>
    </row>
  </sheetData>
  <sortState xmlns:xlrd2="http://schemas.microsoft.com/office/spreadsheetml/2017/richdata2" ref="G1037:H1058">
    <sortCondition descending="1" ref="H1037"/>
  </sortState>
  <mergeCells count="7">
    <mergeCell ref="G32:H32"/>
    <mergeCell ref="B30:E30"/>
    <mergeCell ref="G31:H31"/>
    <mergeCell ref="C5:D5"/>
    <mergeCell ref="C19:D19"/>
    <mergeCell ref="E21:F21"/>
    <mergeCell ref="E25:F2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9558-E0AF-1246-B3B1-EFFC39223240}">
  <dimension ref="B5:Q1058"/>
  <sheetViews>
    <sheetView topLeftCell="C23" zoomScale="157" workbookViewId="0">
      <selection activeCell="G42" sqref="G42"/>
    </sheetView>
  </sheetViews>
  <sheetFormatPr baseColWidth="10" defaultRowHeight="16" outlineLevelRow="1" x14ac:dyDescent="0.2"/>
  <cols>
    <col min="1" max="1" width="10.83203125" style="1"/>
    <col min="2" max="2" width="15" style="1" customWidth="1"/>
    <col min="3" max="3" width="32.33203125" style="1" customWidth="1"/>
    <col min="4" max="4" width="25" style="1" bestFit="1" customWidth="1"/>
    <col min="5" max="5" width="32.33203125" style="1" customWidth="1"/>
    <col min="6" max="6" width="10.83203125" style="1"/>
    <col min="7" max="7" width="24.5" style="1" customWidth="1"/>
    <col min="8" max="8" width="15.33203125" style="1" customWidth="1"/>
    <col min="9" max="16384" width="10.83203125" style="1"/>
  </cols>
  <sheetData>
    <row r="5" spans="3:4" x14ac:dyDescent="0.2">
      <c r="C5" s="91" t="s">
        <v>8</v>
      </c>
      <c r="D5" s="92"/>
    </row>
    <row r="6" spans="3:4" x14ac:dyDescent="0.2">
      <c r="C6" s="8"/>
      <c r="D6" s="8"/>
    </row>
    <row r="7" spans="3:4" x14ac:dyDescent="0.2">
      <c r="C7" s="8"/>
      <c r="D7" s="8"/>
    </row>
    <row r="8" spans="3:4" x14ac:dyDescent="0.2">
      <c r="C8" s="7"/>
      <c r="D8" s="7"/>
    </row>
    <row r="9" spans="3:4" x14ac:dyDescent="0.2">
      <c r="C9" s="1" t="s">
        <v>28</v>
      </c>
      <c r="D9" s="52">
        <v>718685</v>
      </c>
    </row>
    <row r="10" spans="3:4" x14ac:dyDescent="0.2">
      <c r="C10" s="2" t="s">
        <v>24</v>
      </c>
      <c r="D10" s="5">
        <v>0.1</v>
      </c>
    </row>
    <row r="11" spans="3:4" x14ac:dyDescent="0.2">
      <c r="C11" s="2" t="s">
        <v>27</v>
      </c>
      <c r="D11" s="5">
        <v>0.9</v>
      </c>
    </row>
    <row r="12" spans="3:4" x14ac:dyDescent="0.2">
      <c r="C12" s="1" t="s">
        <v>26</v>
      </c>
      <c r="D12" s="51">
        <v>90</v>
      </c>
    </row>
    <row r="13" spans="3:4" x14ac:dyDescent="0.2">
      <c r="C13" s="1" t="s">
        <v>52</v>
      </c>
      <c r="D13" s="51">
        <v>50</v>
      </c>
    </row>
    <row r="14" spans="3:4" x14ac:dyDescent="0.2">
      <c r="C14" s="1" t="s">
        <v>23</v>
      </c>
      <c r="D14" s="54">
        <f ca="1">F22+(F23-F22)*RAND()</f>
        <v>2.3698451523330267E-2</v>
      </c>
    </row>
    <row r="15" spans="3:4" x14ac:dyDescent="0.2">
      <c r="C15" s="2" t="s">
        <v>24</v>
      </c>
      <c r="D15" s="54">
        <f ca="1">D10*D14</f>
        <v>2.369845152333027E-3</v>
      </c>
    </row>
    <row r="16" spans="3:4" x14ac:dyDescent="0.2">
      <c r="C16" s="1" t="s">
        <v>29</v>
      </c>
      <c r="D16" s="54">
        <f ca="1">_xlfn.NORM.INV(RAND(),F26,F27)</f>
        <v>0.13109718013770255</v>
      </c>
    </row>
    <row r="17" spans="2:17" x14ac:dyDescent="0.2">
      <c r="D17" s="40"/>
    </row>
    <row r="18" spans="2:17" x14ac:dyDescent="0.2">
      <c r="D18" s="40"/>
    </row>
    <row r="19" spans="2:17" x14ac:dyDescent="0.2">
      <c r="C19" s="91" t="s">
        <v>9</v>
      </c>
      <c r="D19" s="92"/>
    </row>
    <row r="20" spans="2:17" x14ac:dyDescent="0.2">
      <c r="D20" s="40"/>
    </row>
    <row r="21" spans="2:17" x14ac:dyDescent="0.2">
      <c r="C21" s="1" t="s">
        <v>30</v>
      </c>
      <c r="D21" s="40">
        <f ca="1">(D9*(1+D15)^(D12-D13))*((1+D16*(D12-D13)))</f>
        <v>4933025.4047786966</v>
      </c>
      <c r="E21" s="97" t="s">
        <v>34</v>
      </c>
      <c r="F21" s="98"/>
    </row>
    <row r="22" spans="2:17" x14ac:dyDescent="0.2">
      <c r="D22" s="40"/>
      <c r="E22" s="18" t="s">
        <v>35</v>
      </c>
      <c r="F22" s="75">
        <v>0</v>
      </c>
    </row>
    <row r="23" spans="2:17" x14ac:dyDescent="0.2">
      <c r="D23" s="40"/>
      <c r="E23" s="12" t="s">
        <v>36</v>
      </c>
      <c r="F23" s="76">
        <v>0.1</v>
      </c>
    </row>
    <row r="24" spans="2:17" x14ac:dyDescent="0.2">
      <c r="D24" s="40"/>
      <c r="E24" s="10"/>
      <c r="F24" s="53"/>
    </row>
    <row r="25" spans="2:17" x14ac:dyDescent="0.2">
      <c r="E25" s="97" t="s">
        <v>37</v>
      </c>
      <c r="F25" s="98"/>
    </row>
    <row r="26" spans="2:17" x14ac:dyDescent="0.2">
      <c r="D26" s="40"/>
      <c r="E26" s="18" t="s">
        <v>38</v>
      </c>
      <c r="F26" s="75">
        <v>0.08</v>
      </c>
    </row>
    <row r="27" spans="2:17" x14ac:dyDescent="0.2">
      <c r="D27" s="40"/>
      <c r="E27" s="12" t="s">
        <v>39</v>
      </c>
      <c r="F27" s="76">
        <v>0.06</v>
      </c>
    </row>
    <row r="30" spans="2:17" x14ac:dyDescent="0.2">
      <c r="B30" s="91" t="s">
        <v>31</v>
      </c>
      <c r="C30" s="93"/>
      <c r="D30" s="93"/>
      <c r="E30" s="92"/>
      <c r="J30" s="10"/>
      <c r="K30" s="10"/>
      <c r="L30" s="10"/>
      <c r="M30" s="10"/>
      <c r="N30" s="10"/>
      <c r="O30" s="10"/>
      <c r="P30" s="10"/>
      <c r="Q30" s="10"/>
    </row>
    <row r="31" spans="2:17" x14ac:dyDescent="0.2">
      <c r="G31" s="96" t="s">
        <v>59</v>
      </c>
      <c r="H31" s="96"/>
      <c r="J31" s="10"/>
      <c r="K31" s="10"/>
      <c r="L31" s="10"/>
      <c r="M31" s="10"/>
      <c r="N31" s="10"/>
      <c r="O31" s="10"/>
      <c r="P31" s="10"/>
      <c r="Q31" s="10"/>
    </row>
    <row r="32" spans="2:17" ht="18" customHeight="1" x14ac:dyDescent="0.2">
      <c r="B32" s="77" t="s">
        <v>48</v>
      </c>
      <c r="C32" s="26" t="s">
        <v>22</v>
      </c>
      <c r="D32" s="26" t="s">
        <v>32</v>
      </c>
      <c r="E32" s="14" t="s">
        <v>33</v>
      </c>
      <c r="G32" s="94" t="s">
        <v>40</v>
      </c>
      <c r="H32" s="95"/>
      <c r="I32" s="55"/>
      <c r="J32" s="73"/>
      <c r="K32" s="73"/>
      <c r="L32" s="74"/>
      <c r="M32" s="74"/>
      <c r="N32" s="74"/>
      <c r="O32" s="74"/>
      <c r="P32" s="74"/>
      <c r="Q32" s="74"/>
    </row>
    <row r="33" spans="2:17" x14ac:dyDescent="0.2">
      <c r="B33" s="1">
        <v>1</v>
      </c>
      <c r="C33" s="82">
        <f ca="1">$D$14</f>
        <v>2.3698451523330267E-2</v>
      </c>
      <c r="D33" s="82">
        <f ca="1">$D$16</f>
        <v>0.13109718013770255</v>
      </c>
      <c r="E33" s="34">
        <f ca="1">$D$21</f>
        <v>4933025.4047786966</v>
      </c>
      <c r="G33" s="78" t="s">
        <v>38</v>
      </c>
      <c r="H33" s="80">
        <f ca="1">AVERAGE(E33:E1032)</f>
        <v>3761680.106509252</v>
      </c>
      <c r="J33" s="10"/>
      <c r="K33" s="10"/>
      <c r="L33" s="70"/>
      <c r="M33" s="71"/>
      <c r="N33" s="72"/>
      <c r="O33" s="70"/>
      <c r="P33" s="71"/>
      <c r="Q33" s="72"/>
    </row>
    <row r="34" spans="2:17" x14ac:dyDescent="0.2">
      <c r="B34" s="1">
        <v>2</v>
      </c>
      <c r="C34" s="82">
        <f t="dataTable" ref="C34:E1032" dt2D="0" dtr="0" r1="C26" ca="1"/>
        <v>7.1846591713276647E-2</v>
      </c>
      <c r="D34" s="82">
        <v>0.16335885950717424</v>
      </c>
      <c r="E34" s="34">
        <v>7210223.2776982896</v>
      </c>
      <c r="G34" s="79" t="s">
        <v>41</v>
      </c>
      <c r="H34" s="81">
        <f ca="1">_xlfn.STDEV.S(E33:E1032)</f>
        <v>2110629.7112293234</v>
      </c>
      <c r="J34" s="10"/>
      <c r="K34" s="10"/>
      <c r="L34" s="70"/>
      <c r="M34" s="71"/>
      <c r="N34" s="72"/>
      <c r="O34" s="70"/>
      <c r="P34" s="71"/>
      <c r="Q34" s="72"/>
    </row>
    <row r="35" spans="2:17" x14ac:dyDescent="0.2">
      <c r="B35" s="1">
        <v>3</v>
      </c>
      <c r="C35" s="82">
        <v>9.5591337005295207E-3</v>
      </c>
      <c r="D35" s="82">
        <v>7.1764796801678271E-2</v>
      </c>
      <c r="E35" s="34">
        <v>2890107.1546096923</v>
      </c>
      <c r="G35" s="79" t="s">
        <v>42</v>
      </c>
      <c r="H35" s="81">
        <f ca="1">MIN(E33:E1032)</f>
        <v>-1757245.3689532687</v>
      </c>
      <c r="J35" s="10"/>
      <c r="K35" s="10"/>
      <c r="L35" s="70"/>
      <c r="M35" s="71"/>
      <c r="N35" s="72"/>
      <c r="O35" s="70"/>
      <c r="P35" s="71"/>
      <c r="Q35" s="72"/>
    </row>
    <row r="36" spans="2:17" x14ac:dyDescent="0.2">
      <c r="B36" s="1">
        <v>4</v>
      </c>
      <c r="C36" s="82">
        <v>1.9588132270162786E-2</v>
      </c>
      <c r="D36" s="82">
        <v>2.7608929836996601E-2</v>
      </c>
      <c r="E36" s="34">
        <v>1635508.5792858019</v>
      </c>
      <c r="G36" s="79" t="s">
        <v>43</v>
      </c>
      <c r="H36" s="81">
        <f ca="1">MAX(E33:E1032)</f>
        <v>11699217.392892303</v>
      </c>
      <c r="J36" s="10"/>
      <c r="K36" s="10"/>
      <c r="L36" s="70"/>
      <c r="M36" s="71"/>
      <c r="N36" s="72"/>
      <c r="O36" s="70"/>
      <c r="P36" s="71"/>
      <c r="Q36" s="72"/>
    </row>
    <row r="37" spans="2:17" x14ac:dyDescent="0.2">
      <c r="B37" s="1">
        <v>5</v>
      </c>
      <c r="C37" s="82">
        <v>9.828290122619858E-2</v>
      </c>
      <c r="D37" s="82">
        <v>-1.6955885727071102E-2</v>
      </c>
      <c r="E37" s="34">
        <v>341962.22268473945</v>
      </c>
      <c r="G37" s="79" t="s">
        <v>49</v>
      </c>
      <c r="H37" s="86">
        <f ca="1">COUNT(E33:E1032)</f>
        <v>1000</v>
      </c>
      <c r="J37" s="10"/>
      <c r="K37" s="10"/>
      <c r="L37" s="70"/>
      <c r="M37" s="71"/>
      <c r="N37" s="72"/>
      <c r="O37" s="70"/>
      <c r="P37" s="71"/>
      <c r="Q37" s="72"/>
    </row>
    <row r="38" spans="2:17" x14ac:dyDescent="0.2">
      <c r="B38" s="1">
        <v>6</v>
      </c>
      <c r="C38" s="82">
        <v>7.4206818443763686E-2</v>
      </c>
      <c r="D38" s="82">
        <v>0.10804170594081006</v>
      </c>
      <c r="E38" s="34">
        <v>5140683.6097152932</v>
      </c>
      <c r="G38" s="89" t="s">
        <v>56</v>
      </c>
      <c r="H38" s="87">
        <f ca="1">COUNTIF(E33:E1032,"&lt; 0")/COUNT(E33:E1032)</f>
        <v>3.9E-2</v>
      </c>
      <c r="J38" s="10"/>
      <c r="K38" s="10"/>
      <c r="L38" s="70"/>
      <c r="M38" s="71"/>
      <c r="N38" s="72"/>
      <c r="O38" s="70"/>
      <c r="P38" s="71"/>
      <c r="Q38" s="72"/>
    </row>
    <row r="39" spans="2:17" x14ac:dyDescent="0.2">
      <c r="B39" s="1">
        <v>7</v>
      </c>
      <c r="C39" s="82">
        <v>1.8461451442476295E-2</v>
      </c>
      <c r="D39" s="82">
        <v>-6.5505700049549462E-2</v>
      </c>
      <c r="E39" s="34">
        <v>-1253591.3100924676</v>
      </c>
      <c r="G39" s="90" t="s">
        <v>56</v>
      </c>
      <c r="H39" s="88">
        <f ca="1">COUNTIF(E33:E1032,"&gt; 0")/COUNT(E33:E1032)</f>
        <v>0.96099999999999997</v>
      </c>
      <c r="J39" s="10"/>
      <c r="K39" s="10"/>
      <c r="L39" s="70"/>
      <c r="M39" s="71"/>
      <c r="N39" s="72"/>
      <c r="O39" s="70"/>
      <c r="P39" s="71"/>
      <c r="Q39" s="72"/>
    </row>
    <row r="40" spans="2:17" x14ac:dyDescent="0.2">
      <c r="B40" s="1">
        <v>8</v>
      </c>
      <c r="C40" s="82">
        <v>6.1603622611789734E-2</v>
      </c>
      <c r="D40" s="82">
        <v>8.419737388336726E-2</v>
      </c>
      <c r="E40" s="34">
        <v>4013275.1585278255</v>
      </c>
      <c r="J40" s="10"/>
      <c r="K40" s="10"/>
      <c r="L40" s="70"/>
      <c r="M40" s="71"/>
      <c r="N40" s="72"/>
      <c r="O40" s="70"/>
      <c r="P40" s="71"/>
      <c r="Q40" s="72"/>
    </row>
    <row r="41" spans="2:17" x14ac:dyDescent="0.2">
      <c r="B41" s="1">
        <v>9</v>
      </c>
      <c r="C41" s="82">
        <v>7.6738994653081649E-3</v>
      </c>
      <c r="D41" s="82">
        <v>3.1491837477071898E-2</v>
      </c>
      <c r="E41" s="34">
        <v>1674596.1534831412</v>
      </c>
      <c r="G41" s="33">
        <f>D9*(1+6.4%)^(D12-D13)</f>
        <v>8594165.2271049805</v>
      </c>
      <c r="J41" s="10"/>
      <c r="K41" s="10"/>
      <c r="L41" s="70"/>
      <c r="M41" s="71"/>
      <c r="N41" s="72"/>
      <c r="O41" s="70"/>
      <c r="P41" s="71"/>
      <c r="Q41" s="72"/>
    </row>
    <row r="42" spans="2:17" x14ac:dyDescent="0.2">
      <c r="B42" s="1">
        <v>10</v>
      </c>
      <c r="C42" s="82">
        <v>6.2935149026892775E-2</v>
      </c>
      <c r="D42" s="82">
        <v>9.4049031669801678E-2</v>
      </c>
      <c r="E42" s="34">
        <v>4398568.8473719051</v>
      </c>
      <c r="J42" s="10"/>
      <c r="K42" s="10"/>
      <c r="L42" s="70"/>
      <c r="M42" s="71"/>
      <c r="N42" s="72"/>
      <c r="O42" s="70"/>
      <c r="P42" s="71"/>
      <c r="Q42" s="72"/>
    </row>
    <row r="43" spans="2:17" x14ac:dyDescent="0.2">
      <c r="B43" s="1">
        <v>11</v>
      </c>
      <c r="C43" s="82">
        <v>8.8748662216558083E-2</v>
      </c>
      <c r="D43" s="82">
        <v>6.1771075786856283E-3</v>
      </c>
      <c r="E43" s="34">
        <v>1276222.8102660349</v>
      </c>
      <c r="J43" s="10"/>
      <c r="K43" s="10"/>
      <c r="L43" s="70"/>
      <c r="M43" s="71"/>
      <c r="N43" s="72"/>
      <c r="O43" s="70"/>
      <c r="P43" s="71"/>
      <c r="Q43" s="72"/>
    </row>
    <row r="44" spans="2:17" x14ac:dyDescent="0.2">
      <c r="B44" s="1">
        <v>12</v>
      </c>
      <c r="C44" s="82">
        <v>1.14519858127903E-2</v>
      </c>
      <c r="D44" s="82">
        <v>0.14754570116551941</v>
      </c>
      <c r="E44" s="34">
        <v>5192607.1844833298</v>
      </c>
      <c r="J44" s="10"/>
      <c r="K44" s="10"/>
      <c r="L44" s="70"/>
      <c r="M44" s="71"/>
      <c r="N44" s="72"/>
      <c r="O44" s="70"/>
      <c r="P44" s="71"/>
      <c r="Q44" s="72"/>
    </row>
    <row r="45" spans="2:17" x14ac:dyDescent="0.2">
      <c r="B45" s="1">
        <v>13</v>
      </c>
      <c r="C45" s="82">
        <v>3.5506725901962653E-2</v>
      </c>
      <c r="D45" s="82">
        <v>0.12336663912900561</v>
      </c>
      <c r="E45" s="34">
        <v>4914813.975202647</v>
      </c>
      <c r="J45" s="10"/>
      <c r="K45" s="10"/>
      <c r="L45" s="70"/>
      <c r="M45" s="71"/>
      <c r="N45" s="72"/>
      <c r="O45" s="70"/>
      <c r="P45" s="71"/>
      <c r="Q45" s="72"/>
    </row>
    <row r="46" spans="2:17" x14ac:dyDescent="0.2">
      <c r="B46" s="1">
        <v>14</v>
      </c>
      <c r="C46" s="82">
        <v>7.2509739092927003E-2</v>
      </c>
      <c r="D46" s="82">
        <v>7.5614119714708328E-2</v>
      </c>
      <c r="E46" s="34">
        <v>3861582.7247222401</v>
      </c>
      <c r="J46" s="10"/>
      <c r="K46" s="10"/>
      <c r="L46" s="70"/>
      <c r="M46" s="71"/>
      <c r="N46" s="72"/>
      <c r="O46" s="70"/>
      <c r="P46" s="71"/>
      <c r="Q46" s="72"/>
    </row>
    <row r="47" spans="2:17" x14ac:dyDescent="0.2">
      <c r="B47" s="1">
        <v>15</v>
      </c>
      <c r="C47" s="82">
        <v>2.1172589352618711E-2</v>
      </c>
      <c r="D47" s="82">
        <v>5.7393048723236618E-2</v>
      </c>
      <c r="E47" s="34">
        <v>2577690.7774584</v>
      </c>
      <c r="J47" s="10"/>
      <c r="K47" s="10"/>
      <c r="L47" s="70"/>
      <c r="M47" s="71"/>
      <c r="N47" s="72"/>
      <c r="O47" s="70"/>
      <c r="P47" s="71"/>
      <c r="Q47" s="72"/>
    </row>
    <row r="48" spans="2:17" x14ac:dyDescent="0.2">
      <c r="B48" s="1">
        <v>16</v>
      </c>
      <c r="C48" s="82">
        <v>9.2234627513550563E-2</v>
      </c>
      <c r="D48" s="82">
        <v>0.16335075547162681</v>
      </c>
      <c r="E48" s="34">
        <v>7817348.6485811826</v>
      </c>
      <c r="J48" s="10"/>
      <c r="K48" s="10"/>
      <c r="L48" s="70"/>
      <c r="M48" s="71"/>
      <c r="N48" s="72"/>
      <c r="O48" s="70"/>
      <c r="P48" s="71"/>
      <c r="Q48" s="72"/>
    </row>
    <row r="49" spans="2:17" x14ac:dyDescent="0.2">
      <c r="B49" s="1">
        <v>17</v>
      </c>
      <c r="C49" s="82">
        <v>2.2176103906519583E-3</v>
      </c>
      <c r="D49" s="82">
        <v>0.13240805236593778</v>
      </c>
      <c r="E49" s="34">
        <v>4565385.6984453956</v>
      </c>
      <c r="J49" s="10"/>
      <c r="K49" s="10"/>
      <c r="L49" s="70"/>
      <c r="M49" s="71"/>
      <c r="N49" s="72"/>
      <c r="O49" s="70"/>
      <c r="P49" s="71"/>
      <c r="Q49" s="72"/>
    </row>
    <row r="50" spans="2:17" x14ac:dyDescent="0.2">
      <c r="B50" s="1">
        <v>18</v>
      </c>
      <c r="C50" s="82">
        <v>1.4660918272772062E-2</v>
      </c>
      <c r="D50" s="82">
        <v>2.0292275524968338E-2</v>
      </c>
      <c r="E50" s="34">
        <v>1380615.3087232118</v>
      </c>
      <c r="J50" s="10"/>
      <c r="K50" s="10"/>
      <c r="L50" s="70"/>
      <c r="M50" s="71"/>
      <c r="N50" s="72"/>
      <c r="O50" s="70"/>
      <c r="P50" s="71"/>
      <c r="Q50" s="72"/>
    </row>
    <row r="51" spans="2:17" x14ac:dyDescent="0.2">
      <c r="B51" s="1">
        <v>19</v>
      </c>
      <c r="C51" s="82">
        <v>3.4411273665312193E-2</v>
      </c>
      <c r="D51" s="82">
        <v>4.6391293328057262E-2</v>
      </c>
      <c r="E51" s="34">
        <v>2354613.9318952081</v>
      </c>
      <c r="J51" s="10"/>
      <c r="K51" s="10"/>
      <c r="L51" s="70"/>
      <c r="M51" s="71"/>
      <c r="N51" s="72"/>
      <c r="O51" s="70"/>
      <c r="P51" s="71"/>
      <c r="Q51" s="72"/>
    </row>
    <row r="52" spans="2:17" x14ac:dyDescent="0.2">
      <c r="B52" s="1">
        <v>20</v>
      </c>
      <c r="C52" s="82">
        <v>7.7748433707418227E-2</v>
      </c>
      <c r="D52" s="82">
        <v>0.11056790301932966</v>
      </c>
      <c r="E52" s="34">
        <v>5312463.6641748771</v>
      </c>
      <c r="J52" s="10"/>
      <c r="K52" s="10"/>
      <c r="L52" s="70"/>
      <c r="M52" s="71"/>
      <c r="N52" s="72"/>
      <c r="O52" s="70"/>
      <c r="P52" s="71"/>
      <c r="Q52" s="72"/>
    </row>
    <row r="53" spans="2:17" ht="17" hidden="1" outlineLevel="1" thickBot="1" x14ac:dyDescent="0.25">
      <c r="B53" s="1">
        <v>21</v>
      </c>
      <c r="C53" s="82">
        <v>9.2022395957636324E-2</v>
      </c>
      <c r="D53" s="82">
        <v>0.10725125884500598</v>
      </c>
      <c r="E53" s="34">
        <v>5484368.2932580756</v>
      </c>
      <c r="J53" s="1">
        <v>1000000</v>
      </c>
      <c r="L53" s="60" t="s">
        <v>50</v>
      </c>
      <c r="M53" s="60">
        <v>298</v>
      </c>
      <c r="N53" s="61">
        <v>1</v>
      </c>
      <c r="O53" s="62" t="s">
        <v>50</v>
      </c>
      <c r="P53" s="60">
        <v>298</v>
      </c>
      <c r="Q53" s="61">
        <v>1</v>
      </c>
    </row>
    <row r="54" spans="2:17" hidden="1" outlineLevel="1" x14ac:dyDescent="0.2">
      <c r="B54" s="1">
        <v>22</v>
      </c>
      <c r="C54" s="82">
        <v>6.6202849901486602E-2</v>
      </c>
      <c r="D54" s="82">
        <v>9.647036003298945E-2</v>
      </c>
      <c r="E54" s="34">
        <v>4546696.920652777</v>
      </c>
    </row>
    <row r="55" spans="2:17" hidden="1" outlineLevel="1" x14ac:dyDescent="0.2">
      <c r="B55" s="1">
        <v>23</v>
      </c>
      <c r="C55" s="82">
        <v>4.1238887038011887E-2</v>
      </c>
      <c r="D55" s="82">
        <v>2.5268868713137119E-2</v>
      </c>
      <c r="E55" s="34">
        <v>1703686.3998742441</v>
      </c>
    </row>
    <row r="56" spans="2:17" hidden="1" outlineLevel="1" x14ac:dyDescent="0.2">
      <c r="B56" s="1">
        <v>24</v>
      </c>
      <c r="C56" s="82">
        <v>5.0901523460445942E-2</v>
      </c>
      <c r="D56" s="82">
        <v>7.3367716401048971E-2</v>
      </c>
      <c r="E56" s="34">
        <v>3464590.233270783</v>
      </c>
    </row>
    <row r="57" spans="2:17" hidden="1" outlineLevel="1" x14ac:dyDescent="0.2">
      <c r="B57" s="1">
        <v>25</v>
      </c>
      <c r="C57" s="82">
        <v>9.4795864139088585E-3</v>
      </c>
      <c r="D57" s="82">
        <v>-4.6726934502159811E-3</v>
      </c>
      <c r="E57" s="34">
        <v>606929.62497027696</v>
      </c>
    </row>
    <row r="58" spans="2:17" hidden="1" outlineLevel="1" x14ac:dyDescent="0.2">
      <c r="B58" s="1">
        <v>26</v>
      </c>
      <c r="C58" s="82">
        <v>2.2834580815138974E-2</v>
      </c>
      <c r="D58" s="82">
        <v>0.11177689877330464</v>
      </c>
      <c r="E58" s="34">
        <v>4307584.7741831355</v>
      </c>
    </row>
    <row r="59" spans="2:17" hidden="1" outlineLevel="1" x14ac:dyDescent="0.2">
      <c r="B59" s="1">
        <v>27</v>
      </c>
      <c r="C59" s="82">
        <v>8.9961652129460862E-2</v>
      </c>
      <c r="D59" s="82">
        <v>-3.1005815114363178E-2</v>
      </c>
      <c r="E59" s="34">
        <v>-247030.829657594</v>
      </c>
    </row>
    <row r="60" spans="2:17" hidden="1" outlineLevel="1" x14ac:dyDescent="0.2">
      <c r="B60" s="1">
        <v>28</v>
      </c>
      <c r="C60" s="82">
        <v>8.3814252758203978E-2</v>
      </c>
      <c r="D60" s="82">
        <v>3.4253883215529302E-2</v>
      </c>
      <c r="E60" s="34">
        <v>2378531.3405112736</v>
      </c>
    </row>
    <row r="61" spans="2:17" hidden="1" outlineLevel="1" x14ac:dyDescent="0.2">
      <c r="B61" s="1">
        <v>29</v>
      </c>
      <c r="C61" s="82">
        <v>9.4351822158155241E-2</v>
      </c>
      <c r="D61" s="82">
        <v>0.12768735220035268</v>
      </c>
      <c r="E61" s="34">
        <v>6390563.0988519657</v>
      </c>
    </row>
    <row r="62" spans="2:17" hidden="1" outlineLevel="1" x14ac:dyDescent="0.2">
      <c r="B62" s="1">
        <v>30</v>
      </c>
      <c r="C62" s="82">
        <v>9.3544959473558453E-2</v>
      </c>
      <c r="D62" s="82">
        <v>3.2393099437593977E-2</v>
      </c>
      <c r="E62" s="34">
        <v>2394457.4506670362</v>
      </c>
    </row>
    <row r="63" spans="2:17" hidden="1" outlineLevel="1" x14ac:dyDescent="0.2">
      <c r="B63" s="1">
        <v>31</v>
      </c>
      <c r="C63" s="82">
        <v>3.8337282182332746E-2</v>
      </c>
      <c r="D63" s="82">
        <v>0.11939770767993199</v>
      </c>
      <c r="E63" s="34">
        <v>4837602.8995061284</v>
      </c>
    </row>
    <row r="64" spans="2:17" hidden="1" outlineLevel="1" x14ac:dyDescent="0.2">
      <c r="B64" s="1">
        <v>32</v>
      </c>
      <c r="C64" s="82">
        <v>6.1145422916371032E-2</v>
      </c>
      <c r="D64" s="82">
        <v>9.0973699220414983E-2</v>
      </c>
      <c r="E64" s="34">
        <v>4254564.7154295193</v>
      </c>
    </row>
    <row r="65" spans="2:5" hidden="1" outlineLevel="1" x14ac:dyDescent="0.2">
      <c r="B65" s="1">
        <v>33</v>
      </c>
      <c r="C65" s="82">
        <v>4.7490064466909003E-2</v>
      </c>
      <c r="D65" s="82">
        <v>7.4463449700499063E-2</v>
      </c>
      <c r="E65" s="34">
        <v>3455934.5268742065</v>
      </c>
    </row>
    <row r="66" spans="2:5" hidden="1" outlineLevel="1" x14ac:dyDescent="0.2">
      <c r="B66" s="1">
        <v>34</v>
      </c>
      <c r="C66" s="82">
        <v>6.7251184181062282E-2</v>
      </c>
      <c r="D66" s="82">
        <v>9.7304572998490491E-2</v>
      </c>
      <c r="E66" s="34">
        <v>4597031.2306338819</v>
      </c>
    </row>
    <row r="67" spans="2:5" hidden="1" outlineLevel="1" x14ac:dyDescent="0.2">
      <c r="B67" s="1">
        <v>35</v>
      </c>
      <c r="C67" s="82">
        <v>3.2479427925651859E-2</v>
      </c>
      <c r="D67" s="82">
        <v>0.12469272911452405</v>
      </c>
      <c r="E67" s="34">
        <v>4899258.9290557811</v>
      </c>
    </row>
    <row r="68" spans="2:5" hidden="1" outlineLevel="1" x14ac:dyDescent="0.2">
      <c r="B68" s="1">
        <v>36</v>
      </c>
      <c r="C68" s="82">
        <v>5.5254844342705681E-2</v>
      </c>
      <c r="D68" s="82">
        <v>8.7547552605403076E-2</v>
      </c>
      <c r="E68" s="34">
        <v>4033275.6790806404</v>
      </c>
    </row>
    <row r="69" spans="2:5" hidden="1" outlineLevel="1" x14ac:dyDescent="0.2">
      <c r="B69" s="1">
        <v>37</v>
      </c>
      <c r="C69" s="82">
        <v>7.700303463585953E-2</v>
      </c>
      <c r="D69" s="82">
        <v>6.3671730266723209E-2</v>
      </c>
      <c r="E69" s="34">
        <v>3464490.1331733107</v>
      </c>
    </row>
    <row r="70" spans="2:5" hidden="1" outlineLevel="1" x14ac:dyDescent="0.2">
      <c r="B70" s="1">
        <v>38</v>
      </c>
      <c r="C70" s="82">
        <v>9.6870280133365835E-2</v>
      </c>
      <c r="D70" s="82">
        <v>0.14903537542184303</v>
      </c>
      <c r="E70" s="34">
        <v>7357108.7162803523</v>
      </c>
    </row>
    <row r="71" spans="2:5" hidden="1" outlineLevel="1" x14ac:dyDescent="0.2">
      <c r="B71" s="1">
        <v>39</v>
      </c>
      <c r="C71" s="82">
        <v>3.0436103486314016E-2</v>
      </c>
      <c r="D71" s="82">
        <v>-6.1945508966408241E-3</v>
      </c>
      <c r="E71" s="34">
        <v>610484.87585676275</v>
      </c>
    </row>
    <row r="72" spans="2:5" hidden="1" outlineLevel="1" x14ac:dyDescent="0.2">
      <c r="B72" s="1">
        <v>40</v>
      </c>
      <c r="C72" s="82">
        <v>9.765892885874021E-2</v>
      </c>
      <c r="D72" s="82">
        <v>0.12881956543242054</v>
      </c>
      <c r="E72" s="34">
        <v>6522859.8195622303</v>
      </c>
    </row>
    <row r="73" spans="2:5" hidden="1" outlineLevel="1" x14ac:dyDescent="0.2">
      <c r="B73" s="1">
        <v>41</v>
      </c>
      <c r="C73" s="82">
        <v>1.0714776301237761E-2</v>
      </c>
      <c r="D73" s="82">
        <v>0.12601551452457074</v>
      </c>
      <c r="E73" s="34">
        <v>4531308.6656050403</v>
      </c>
    </row>
    <row r="74" spans="2:5" hidden="1" outlineLevel="1" x14ac:dyDescent="0.2">
      <c r="B74" s="1">
        <v>42</v>
      </c>
      <c r="C74" s="82">
        <v>3.2257874419152059E-2</v>
      </c>
      <c r="D74" s="82">
        <v>0.16351923928576723</v>
      </c>
      <c r="E74" s="34">
        <v>6164554.9627894135</v>
      </c>
    </row>
    <row r="75" spans="2:5" hidden="1" outlineLevel="1" x14ac:dyDescent="0.2">
      <c r="B75" s="1">
        <v>43</v>
      </c>
      <c r="C75" s="82">
        <v>1.2847677557245142E-3</v>
      </c>
      <c r="D75" s="82">
        <v>0.10919321810009069</v>
      </c>
      <c r="E75" s="34">
        <v>3877580.8922402039</v>
      </c>
    </row>
    <row r="76" spans="2:5" hidden="1" outlineLevel="1" x14ac:dyDescent="0.2">
      <c r="B76" s="1">
        <v>44</v>
      </c>
      <c r="C76" s="82">
        <v>1.0806217825016663E-2</v>
      </c>
      <c r="D76" s="82">
        <v>3.811811690687561E-2</v>
      </c>
      <c r="E76" s="34">
        <v>1894588.0464835265</v>
      </c>
    </row>
    <row r="77" spans="2:5" hidden="1" outlineLevel="1" x14ac:dyDescent="0.2">
      <c r="B77" s="1">
        <v>45</v>
      </c>
      <c r="C77" s="82">
        <v>3.4505254189118949E-2</v>
      </c>
      <c r="D77" s="82">
        <v>0.10947946419121898</v>
      </c>
      <c r="E77" s="34">
        <v>4437037.813954981</v>
      </c>
    </row>
    <row r="78" spans="2:5" hidden="1" outlineLevel="1" x14ac:dyDescent="0.2">
      <c r="B78" s="1">
        <v>46</v>
      </c>
      <c r="C78" s="82">
        <v>8.1713738195009267E-2</v>
      </c>
      <c r="D78" s="82">
        <v>0.17907902556608493</v>
      </c>
      <c r="E78" s="34">
        <v>8124028.1177084278</v>
      </c>
    </row>
    <row r="79" spans="2:5" hidden="1" outlineLevel="1" x14ac:dyDescent="0.2">
      <c r="B79" s="1">
        <v>47</v>
      </c>
      <c r="C79" s="82">
        <v>6.3772157276267935E-2</v>
      </c>
      <c r="D79" s="82">
        <v>4.2092858426649706E-2</v>
      </c>
      <c r="E79" s="34">
        <v>2487177.0413684468</v>
      </c>
    </row>
    <row r="80" spans="2:5" hidden="1" outlineLevel="1" x14ac:dyDescent="0.2">
      <c r="B80" s="1">
        <v>48</v>
      </c>
      <c r="C80" s="82">
        <v>7.4901733649538088E-2</v>
      </c>
      <c r="D80" s="82">
        <v>-9.8736390729449869E-3</v>
      </c>
      <c r="E80" s="34">
        <v>586091.9914055405</v>
      </c>
    </row>
    <row r="81" spans="2:5" hidden="1" outlineLevel="1" x14ac:dyDescent="0.2">
      <c r="B81" s="1">
        <v>49</v>
      </c>
      <c r="C81" s="82">
        <v>7.7328960972163407E-2</v>
      </c>
      <c r="D81" s="82">
        <v>0.11225894255927277</v>
      </c>
      <c r="E81" s="34">
        <v>5369781.9532192964</v>
      </c>
    </row>
    <row r="82" spans="2:5" hidden="1" outlineLevel="1" x14ac:dyDescent="0.2">
      <c r="B82" s="1">
        <v>50</v>
      </c>
      <c r="C82" s="82">
        <v>6.0488257468348183E-2</v>
      </c>
      <c r="D82" s="82">
        <v>2.6044944740287929E-2</v>
      </c>
      <c r="E82" s="34">
        <v>1867728.0860839267</v>
      </c>
    </row>
    <row r="83" spans="2:5" hidden="1" outlineLevel="1" x14ac:dyDescent="0.2">
      <c r="B83" s="1">
        <v>51</v>
      </c>
      <c r="C83" s="82">
        <v>5.7076477265521612E-2</v>
      </c>
      <c r="D83" s="82">
        <v>6.0689750775752282E-3</v>
      </c>
      <c r="E83" s="34">
        <v>1121490.515048732</v>
      </c>
    </row>
    <row r="84" spans="2:5" hidden="1" outlineLevel="1" x14ac:dyDescent="0.2">
      <c r="B84" s="1">
        <v>52</v>
      </c>
      <c r="C84" s="82">
        <v>3.8613175212058454E-2</v>
      </c>
      <c r="D84" s="82">
        <v>0.20849912853318225</v>
      </c>
      <c r="E84" s="34">
        <v>7831277.6085508969</v>
      </c>
    </row>
    <row r="85" spans="2:5" hidden="1" outlineLevel="1" x14ac:dyDescent="0.2">
      <c r="B85" s="1">
        <v>53</v>
      </c>
      <c r="C85" s="82">
        <v>1.6230496610563729E-2</v>
      </c>
      <c r="D85" s="82">
        <v>0.10149289922694082</v>
      </c>
      <c r="E85" s="34">
        <v>3880048.2183375829</v>
      </c>
    </row>
    <row r="86" spans="2:5" hidden="1" outlineLevel="1" x14ac:dyDescent="0.2">
      <c r="B86" s="1">
        <v>54</v>
      </c>
      <c r="C86" s="82">
        <v>1.2322227800470487E-2</v>
      </c>
      <c r="D86" s="82">
        <v>2.1340423207462336E-2</v>
      </c>
      <c r="E86" s="34">
        <v>1399430.3621981146</v>
      </c>
    </row>
    <row r="87" spans="2:5" hidden="1" outlineLevel="1" x14ac:dyDescent="0.2">
      <c r="B87" s="1">
        <v>55</v>
      </c>
      <c r="C87" s="82">
        <v>1.3257150717765009E-2</v>
      </c>
      <c r="D87" s="82">
        <v>4.4364385385026413E-2</v>
      </c>
      <c r="E87" s="34">
        <v>2102567.2325554038</v>
      </c>
    </row>
    <row r="88" spans="2:5" hidden="1" outlineLevel="1" x14ac:dyDescent="0.2">
      <c r="B88" s="1">
        <v>56</v>
      </c>
      <c r="C88" s="82">
        <v>4.6990942482023505E-2</v>
      </c>
      <c r="D88" s="82">
        <v>-2.381072274419703E-2</v>
      </c>
      <c r="E88" s="34">
        <v>41240.328379448576</v>
      </c>
    </row>
    <row r="89" spans="2:5" hidden="1" outlineLevel="1" x14ac:dyDescent="0.2">
      <c r="B89" s="1">
        <v>57</v>
      </c>
      <c r="C89" s="82">
        <v>4.3527369781391205E-2</v>
      </c>
      <c r="D89" s="82">
        <v>0.10749257396841012</v>
      </c>
      <c r="E89" s="34">
        <v>4531487.7013125727</v>
      </c>
    </row>
    <row r="90" spans="2:5" hidden="1" outlineLevel="1" x14ac:dyDescent="0.2">
      <c r="B90" s="1">
        <v>58</v>
      </c>
      <c r="C90" s="82">
        <v>7.5149956307689378E-2</v>
      </c>
      <c r="D90" s="82">
        <v>8.4758602215565623E-2</v>
      </c>
      <c r="E90" s="34">
        <v>4256943.5554109132</v>
      </c>
    </row>
    <row r="91" spans="2:5" hidden="1" outlineLevel="1" x14ac:dyDescent="0.2">
      <c r="B91" s="1">
        <v>59</v>
      </c>
      <c r="C91" s="82">
        <v>1.8682608518151844E-2</v>
      </c>
      <c r="D91" s="82">
        <v>0.10016328478040885</v>
      </c>
      <c r="E91" s="34">
        <v>3877039.8043237259</v>
      </c>
    </row>
    <row r="92" spans="2:5" hidden="1" outlineLevel="1" x14ac:dyDescent="0.2">
      <c r="B92" s="1">
        <v>60</v>
      </c>
      <c r="C92" s="82">
        <v>5.56181903374008E-2</v>
      </c>
      <c r="D92" s="82">
        <v>9.860831932623576E-2</v>
      </c>
      <c r="E92" s="34">
        <v>4436058.5569445128</v>
      </c>
    </row>
    <row r="93" spans="2:5" hidden="1" outlineLevel="1" x14ac:dyDescent="0.2">
      <c r="B93" s="1">
        <v>61</v>
      </c>
      <c r="C93" s="82">
        <v>6.4868706100642187E-2</v>
      </c>
      <c r="D93" s="82">
        <v>6.8327190780986688E-2</v>
      </c>
      <c r="E93" s="34">
        <v>3474812.0984535874</v>
      </c>
    </row>
    <row r="94" spans="2:5" hidden="1" outlineLevel="1" x14ac:dyDescent="0.2">
      <c r="B94" s="1">
        <v>62</v>
      </c>
      <c r="C94" s="82">
        <v>3.6701285303745515E-2</v>
      </c>
      <c r="D94" s="82">
        <v>0.12030036544926294</v>
      </c>
      <c r="E94" s="34">
        <v>4836210.8736886913</v>
      </c>
    </row>
    <row r="95" spans="2:5" hidden="1" outlineLevel="1" x14ac:dyDescent="0.2">
      <c r="B95" s="1">
        <v>63</v>
      </c>
      <c r="C95" s="82">
        <v>2.0907560866953168E-2</v>
      </c>
      <c r="D95" s="82">
        <v>0.13225058139573298</v>
      </c>
      <c r="E95" s="34">
        <v>4914429.0504741687</v>
      </c>
    </row>
    <row r="96" spans="2:5" hidden="1" outlineLevel="1" x14ac:dyDescent="0.2">
      <c r="B96" s="1">
        <v>64</v>
      </c>
      <c r="C96" s="82">
        <v>8.7107506515514549E-2</v>
      </c>
      <c r="D96" s="82">
        <v>3.6225683380465945E-2</v>
      </c>
      <c r="E96" s="34">
        <v>2489993.3802291248</v>
      </c>
    </row>
    <row r="97" spans="2:5" hidden="1" outlineLevel="1" x14ac:dyDescent="0.2">
      <c r="B97" s="1">
        <v>65</v>
      </c>
      <c r="C97" s="82">
        <v>3.6499004608284279E-2</v>
      </c>
      <c r="D97" s="82">
        <v>9.8316252771835644E-2</v>
      </c>
      <c r="E97" s="34">
        <v>4101179.0077347066</v>
      </c>
    </row>
    <row r="98" spans="2:5" hidden="1" outlineLevel="1" x14ac:dyDescent="0.2">
      <c r="B98" s="1">
        <v>66</v>
      </c>
      <c r="C98" s="82">
        <v>6.5508725198456005E-2</v>
      </c>
      <c r="D98" s="82">
        <v>0.13774990491621444</v>
      </c>
      <c r="E98" s="34">
        <v>6075031.0384271359</v>
      </c>
    </row>
    <row r="99" spans="2:5" hidden="1" outlineLevel="1" x14ac:dyDescent="0.2">
      <c r="B99" s="1">
        <v>67</v>
      </c>
      <c r="C99" s="82">
        <v>7.7598890096382489E-2</v>
      </c>
      <c r="D99" s="82">
        <v>6.7421438277828247E-2</v>
      </c>
      <c r="E99" s="34">
        <v>3619545.4590910096</v>
      </c>
    </row>
    <row r="100" spans="2:5" hidden="1" outlineLevel="1" x14ac:dyDescent="0.2">
      <c r="B100" s="1">
        <v>68</v>
      </c>
      <c r="C100" s="82">
        <v>5.5075930738397963E-2</v>
      </c>
      <c r="D100" s="82">
        <v>5.9524314237553236E-2</v>
      </c>
      <c r="E100" s="34">
        <v>3026874.4561923905</v>
      </c>
    </row>
    <row r="101" spans="2:5" hidden="1" outlineLevel="1" x14ac:dyDescent="0.2">
      <c r="B101" s="1">
        <v>69</v>
      </c>
      <c r="C101" s="82">
        <v>1.9468682699303099E-2</v>
      </c>
      <c r="D101" s="82">
        <v>3.4023473191422487E-2</v>
      </c>
      <c r="E101" s="34">
        <v>1834049.3612392999</v>
      </c>
    </row>
    <row r="102" spans="2:5" hidden="1" outlineLevel="1" x14ac:dyDescent="0.2">
      <c r="B102" s="1">
        <v>70</v>
      </c>
      <c r="C102" s="82">
        <v>8.0406306069181213E-2</v>
      </c>
      <c r="D102" s="82">
        <v>4.4992729523759135E-2</v>
      </c>
      <c r="E102" s="34">
        <v>2771870.8830106747</v>
      </c>
    </row>
    <row r="103" spans="2:5" hidden="1" outlineLevel="1" x14ac:dyDescent="0.2">
      <c r="B103" s="1">
        <v>71</v>
      </c>
      <c r="C103" s="82">
        <v>9.1235572406539941E-2</v>
      </c>
      <c r="D103" s="82">
        <v>-2.7407376273517164E-2</v>
      </c>
      <c r="E103" s="34">
        <v>-99521.366558446738</v>
      </c>
    </row>
    <row r="104" spans="2:5" hidden="1" outlineLevel="1" x14ac:dyDescent="0.2">
      <c r="B104" s="1">
        <v>72</v>
      </c>
      <c r="C104" s="82">
        <v>7.1850810007359975E-2</v>
      </c>
      <c r="D104" s="82">
        <v>2.8782971453072993E-2</v>
      </c>
      <c r="E104" s="34">
        <v>2058802.7041013215</v>
      </c>
    </row>
    <row r="105" spans="2:5" hidden="1" outlineLevel="1" x14ac:dyDescent="0.2">
      <c r="B105" s="1">
        <v>73</v>
      </c>
      <c r="C105" s="82">
        <v>7.2405753572835727E-2</v>
      </c>
      <c r="D105" s="82">
        <v>0.10038905171707548</v>
      </c>
      <c r="E105" s="34">
        <v>4810460.879550755</v>
      </c>
    </row>
    <row r="106" spans="2:5" hidden="1" outlineLevel="1" x14ac:dyDescent="0.2">
      <c r="B106" s="1">
        <v>74</v>
      </c>
      <c r="C106" s="82">
        <v>6.6208973256691285E-3</v>
      </c>
      <c r="D106" s="82">
        <v>0.11589981076455007</v>
      </c>
      <c r="E106" s="34">
        <v>4159171.7303126496</v>
      </c>
    </row>
    <row r="107" spans="2:5" hidden="1" outlineLevel="1" x14ac:dyDescent="0.2">
      <c r="B107" s="1">
        <v>75</v>
      </c>
      <c r="C107" s="82">
        <v>6.1097130726504148E-2</v>
      </c>
      <c r="D107" s="82">
        <v>9.0751434663282032E-2</v>
      </c>
      <c r="E107" s="34">
        <v>4245595.5943540521</v>
      </c>
    </row>
    <row r="108" spans="2:5" hidden="1" outlineLevel="1" x14ac:dyDescent="0.2">
      <c r="B108" s="1">
        <v>76</v>
      </c>
      <c r="C108" s="82">
        <v>8.9224443557845198E-3</v>
      </c>
      <c r="D108" s="82">
        <v>8.3254706215005775E-2</v>
      </c>
      <c r="E108" s="34">
        <v>3225063.8730195048</v>
      </c>
    </row>
    <row r="109" spans="2:5" hidden="1" outlineLevel="1" x14ac:dyDescent="0.2">
      <c r="B109" s="1">
        <v>77</v>
      </c>
      <c r="C109" s="82">
        <v>1.6916321985063876E-2</v>
      </c>
      <c r="D109" s="82">
        <v>0.18985436002788481</v>
      </c>
      <c r="E109" s="34">
        <v>6608525.5984629774</v>
      </c>
    </row>
    <row r="110" spans="2:5" hidden="1" outlineLevel="1" x14ac:dyDescent="0.2">
      <c r="B110" s="1">
        <v>78</v>
      </c>
      <c r="C110" s="82">
        <v>6.8251334692737975E-2</v>
      </c>
      <c r="D110" s="82">
        <v>0.13130812992590599</v>
      </c>
      <c r="E110" s="34">
        <v>5898506.6439722944</v>
      </c>
    </row>
    <row r="111" spans="2:5" hidden="1" outlineLevel="1" x14ac:dyDescent="0.2">
      <c r="B111" s="1">
        <v>79</v>
      </c>
      <c r="C111" s="82">
        <v>2.8736082775217588E-2</v>
      </c>
      <c r="D111" s="82">
        <v>-2.7402120966765947E-2</v>
      </c>
      <c r="E111" s="34">
        <v>-77453.589044037362</v>
      </c>
    </row>
    <row r="112" spans="2:5" hidden="1" outlineLevel="1" x14ac:dyDescent="0.2">
      <c r="B112" s="1">
        <v>80</v>
      </c>
      <c r="C112" s="82">
        <v>2.6520777335567482E-2</v>
      </c>
      <c r="D112" s="82">
        <v>2.9620722729720987E-2</v>
      </c>
      <c r="E112" s="34">
        <v>1745686.8430485944</v>
      </c>
    </row>
    <row r="113" spans="2:5" hidden="1" outlineLevel="1" x14ac:dyDescent="0.2">
      <c r="B113" s="1">
        <v>81</v>
      </c>
      <c r="C113" s="82">
        <v>9.5281635318371485E-2</v>
      </c>
      <c r="D113" s="82">
        <v>9.5074268307934362E-2</v>
      </c>
      <c r="E113" s="34">
        <v>5044127.9189871261</v>
      </c>
    </row>
    <row r="114" spans="2:5" hidden="1" outlineLevel="1" x14ac:dyDescent="0.2">
      <c r="B114" s="1">
        <v>82</v>
      </c>
      <c r="C114" s="82">
        <v>1.6808188992108897E-3</v>
      </c>
      <c r="D114" s="82">
        <v>0.18711137973115666</v>
      </c>
      <c r="E114" s="34">
        <v>6138781.5191748906</v>
      </c>
    </row>
    <row r="115" spans="2:5" hidden="1" outlineLevel="1" x14ac:dyDescent="0.2">
      <c r="B115" s="1">
        <v>83</v>
      </c>
      <c r="C115" s="82">
        <v>7.1691734853916889E-2</v>
      </c>
      <c r="D115" s="82">
        <v>-1.5680017582469646E-2</v>
      </c>
      <c r="E115" s="34">
        <v>356541.96817186021</v>
      </c>
    </row>
    <row r="116" spans="2:5" hidden="1" outlineLevel="1" x14ac:dyDescent="0.2">
      <c r="B116" s="1">
        <v>84</v>
      </c>
      <c r="C116" s="82">
        <v>4.2523694663108638E-2</v>
      </c>
      <c r="D116" s="82">
        <v>6.3168388830989547E-2</v>
      </c>
      <c r="E116" s="34">
        <v>3003489.2393856486</v>
      </c>
    </row>
    <row r="117" spans="2:5" hidden="1" outlineLevel="1" x14ac:dyDescent="0.2">
      <c r="B117" s="1">
        <v>85</v>
      </c>
      <c r="C117" s="82">
        <v>9.8635837125204632E-3</v>
      </c>
      <c r="D117" s="82">
        <v>0.14259892775176877</v>
      </c>
      <c r="E117" s="34">
        <v>5011828.0527537977</v>
      </c>
    </row>
    <row r="118" spans="2:5" hidden="1" outlineLevel="1" x14ac:dyDescent="0.2">
      <c r="B118" s="1">
        <v>86</v>
      </c>
      <c r="C118" s="82">
        <v>4.2949611527238977E-3</v>
      </c>
      <c r="D118" s="82">
        <v>9.1647121033209961E-3</v>
      </c>
      <c r="E118" s="34">
        <v>999161.85869653232</v>
      </c>
    </row>
    <row r="119" spans="2:5" hidden="1" outlineLevel="1" x14ac:dyDescent="0.2">
      <c r="B119" s="1">
        <v>87</v>
      </c>
      <c r="C119" s="82">
        <v>9.1597926654260364E-2</v>
      </c>
      <c r="D119" s="82">
        <v>9.8135880444832749E-2</v>
      </c>
      <c r="E119" s="34">
        <v>5097775.9773570225</v>
      </c>
    </row>
    <row r="120" spans="2:5" hidden="1" outlineLevel="1" x14ac:dyDescent="0.2">
      <c r="B120" s="1">
        <v>88</v>
      </c>
      <c r="C120" s="82">
        <v>5.5814610152544734E-2</v>
      </c>
      <c r="D120" s="82">
        <v>5.1820132284776464E-2</v>
      </c>
      <c r="E120" s="34">
        <v>2759077.7890467765</v>
      </c>
    </row>
    <row r="121" spans="2:5" hidden="1" outlineLevel="1" x14ac:dyDescent="0.2">
      <c r="B121" s="1">
        <v>89</v>
      </c>
      <c r="C121" s="82">
        <v>5.9334936231250079E-3</v>
      </c>
      <c r="D121" s="82">
        <v>0.12045991156394742</v>
      </c>
      <c r="E121" s="34">
        <v>4281997.0967194792</v>
      </c>
    </row>
    <row r="122" spans="2:5" hidden="1" outlineLevel="1" x14ac:dyDescent="0.2">
      <c r="B122" s="1">
        <v>90</v>
      </c>
      <c r="C122" s="82">
        <v>4.4266413329896837E-2</v>
      </c>
      <c r="D122" s="82">
        <v>3.4857826200851282E-2</v>
      </c>
      <c r="E122" s="34">
        <v>2053281.283067611</v>
      </c>
    </row>
    <row r="123" spans="2:5" hidden="1" outlineLevel="1" x14ac:dyDescent="0.2">
      <c r="B123" s="1">
        <v>91</v>
      </c>
      <c r="C123" s="82">
        <v>2.205047406677596E-4</v>
      </c>
      <c r="D123" s="82">
        <v>0.1393156039115197</v>
      </c>
      <c r="E123" s="34">
        <v>4727814.5295400778</v>
      </c>
    </row>
    <row r="124" spans="2:5" hidden="1" outlineLevel="1" x14ac:dyDescent="0.2">
      <c r="B124" s="1">
        <v>92</v>
      </c>
      <c r="C124" s="82">
        <v>5.2738652142997559E-3</v>
      </c>
      <c r="D124" s="82">
        <v>0.13451039661351039</v>
      </c>
      <c r="E124" s="34">
        <v>4683244.0932168933</v>
      </c>
    </row>
    <row r="125" spans="2:5" hidden="1" outlineLevel="1" x14ac:dyDescent="0.2">
      <c r="B125" s="1">
        <v>93</v>
      </c>
      <c r="C125" s="82">
        <v>8.994199184545637E-2</v>
      </c>
      <c r="D125" s="82">
        <v>0.1815099220940056</v>
      </c>
      <c r="E125" s="34">
        <v>8493491.8096055575</v>
      </c>
    </row>
    <row r="126" spans="2:5" hidden="1" outlineLevel="1" x14ac:dyDescent="0.2">
      <c r="B126" s="1">
        <v>94</v>
      </c>
      <c r="C126" s="82">
        <v>3.7158445885313543E-2</v>
      </c>
      <c r="D126" s="82">
        <v>0.18901633059765849</v>
      </c>
      <c r="E126" s="34">
        <v>7136358.9008227829</v>
      </c>
    </row>
    <row r="127" spans="2:5" hidden="1" outlineLevel="1" x14ac:dyDescent="0.2">
      <c r="B127" s="1">
        <v>95</v>
      </c>
      <c r="C127" s="82">
        <v>1.368400437656604E-2</v>
      </c>
      <c r="D127" s="82">
        <v>9.4402202051252312E-2</v>
      </c>
      <c r="E127" s="34">
        <v>3625485.8034008159</v>
      </c>
    </row>
    <row r="128" spans="2:5" hidden="1" outlineLevel="1" x14ac:dyDescent="0.2">
      <c r="B128" s="1">
        <v>96</v>
      </c>
      <c r="C128" s="82">
        <v>2.948625383756125E-2</v>
      </c>
      <c r="D128" s="82">
        <v>0.14792682767007193</v>
      </c>
      <c r="E128" s="34">
        <v>5592531.5818860326</v>
      </c>
    </row>
    <row r="129" spans="2:5" hidden="1" outlineLevel="1" x14ac:dyDescent="0.2">
      <c r="B129" s="1">
        <v>97</v>
      </c>
      <c r="C129" s="82">
        <v>5.3184495504198549E-2</v>
      </c>
      <c r="D129" s="82">
        <v>0.20106789458763913</v>
      </c>
      <c r="E129" s="34">
        <v>8034957.2912835153</v>
      </c>
    </row>
    <row r="130" spans="2:5" hidden="1" outlineLevel="1" x14ac:dyDescent="0.2">
      <c r="B130" s="1">
        <v>98</v>
      </c>
      <c r="C130" s="82">
        <v>4.326373300263147E-2</v>
      </c>
      <c r="D130" s="82">
        <v>7.5302437940222733E-2</v>
      </c>
      <c r="E130" s="34">
        <v>3426926.2029929725</v>
      </c>
    </row>
    <row r="131" spans="2:5" hidden="1" outlineLevel="1" x14ac:dyDescent="0.2">
      <c r="B131" s="1">
        <v>99</v>
      </c>
      <c r="C131" s="82">
        <v>4.9555883837519833E-2</v>
      </c>
      <c r="D131" s="82">
        <v>0.14637810327996453</v>
      </c>
      <c r="E131" s="34">
        <v>6003834.1497669546</v>
      </c>
    </row>
    <row r="132" spans="2:5" hidden="1" outlineLevel="1" x14ac:dyDescent="0.2">
      <c r="B132" s="1">
        <v>100</v>
      </c>
      <c r="C132" s="82">
        <v>7.0402334936896876E-2</v>
      </c>
      <c r="D132" s="82">
        <v>9.6937226575979821E-2</v>
      </c>
      <c r="E132" s="34">
        <v>4640959.3236336308</v>
      </c>
    </row>
    <row r="133" spans="2:5" hidden="1" outlineLevel="1" x14ac:dyDescent="0.2">
      <c r="B133" s="1">
        <v>101</v>
      </c>
      <c r="C133" s="82">
        <v>5.8741604461220932E-2</v>
      </c>
      <c r="D133" s="82">
        <v>2.0341670679783271E-2</v>
      </c>
      <c r="E133" s="34">
        <v>1647563.5083077527</v>
      </c>
    </row>
    <row r="134" spans="2:5" hidden="1" outlineLevel="1" x14ac:dyDescent="0.2">
      <c r="B134" s="1">
        <v>102</v>
      </c>
      <c r="C134" s="82">
        <v>8.1659973960078857E-3</v>
      </c>
      <c r="D134" s="82">
        <v>0.11532302374598598</v>
      </c>
      <c r="E134" s="34">
        <v>4167806.1191446721</v>
      </c>
    </row>
    <row r="135" spans="2:5" hidden="1" outlineLevel="1" x14ac:dyDescent="0.2">
      <c r="B135" s="1">
        <v>103</v>
      </c>
      <c r="C135" s="82">
        <v>2.1892329725342788E-2</v>
      </c>
      <c r="D135" s="82">
        <v>1.9462978978426013E-2</v>
      </c>
      <c r="E135" s="34">
        <v>1395039.2666241222</v>
      </c>
    </row>
    <row r="136" spans="2:5" hidden="1" outlineLevel="1" x14ac:dyDescent="0.2">
      <c r="B136" s="1">
        <v>104</v>
      </c>
      <c r="C136" s="82">
        <v>2.5318358066242788E-2</v>
      </c>
      <c r="D136" s="82">
        <v>0.11949029919186346</v>
      </c>
      <c r="E136" s="34">
        <v>4595832.2742427709</v>
      </c>
    </row>
    <row r="137" spans="2:5" hidden="1" outlineLevel="1" x14ac:dyDescent="0.2">
      <c r="B137" s="1">
        <v>105</v>
      </c>
      <c r="C137" s="82">
        <v>9.5860168339571838E-2</v>
      </c>
      <c r="D137" s="82">
        <v>0.13636118995670987</v>
      </c>
      <c r="E137" s="34">
        <v>6794081.1752501754</v>
      </c>
    </row>
    <row r="138" spans="2:5" hidden="1" outlineLevel="1" x14ac:dyDescent="0.2">
      <c r="B138" s="1">
        <v>106</v>
      </c>
      <c r="C138" s="82">
        <v>2.3076289467154232E-2</v>
      </c>
      <c r="D138" s="82">
        <v>0.13795395412083675</v>
      </c>
      <c r="E138" s="34">
        <v>5136944.9683919754</v>
      </c>
    </row>
    <row r="139" spans="2:5" hidden="1" outlineLevel="1" x14ac:dyDescent="0.2">
      <c r="B139" s="1">
        <v>107</v>
      </c>
      <c r="C139" s="82">
        <v>9.5972745728277242E-2</v>
      </c>
      <c r="D139" s="82">
        <v>-1.4382741642585684E-3</v>
      </c>
      <c r="E139" s="34">
        <v>992504.42286103184</v>
      </c>
    </row>
    <row r="140" spans="2:5" hidden="1" outlineLevel="1" x14ac:dyDescent="0.2">
      <c r="B140" s="1">
        <v>108</v>
      </c>
      <c r="C140" s="82">
        <v>3.0998322880349261E-2</v>
      </c>
      <c r="D140" s="82">
        <v>-2.2368233955421951E-3</v>
      </c>
      <c r="E140" s="34">
        <v>740623.9495929149</v>
      </c>
    </row>
    <row r="141" spans="2:5" hidden="1" outlineLevel="1" x14ac:dyDescent="0.2">
      <c r="B141" s="1">
        <v>109</v>
      </c>
      <c r="C141" s="82">
        <v>2.9075609878793207E-2</v>
      </c>
      <c r="D141" s="82">
        <v>0.13066939163074476</v>
      </c>
      <c r="E141" s="34">
        <v>5026179.7960967496</v>
      </c>
    </row>
    <row r="142" spans="2:5" hidden="1" outlineLevel="1" x14ac:dyDescent="0.2">
      <c r="B142" s="1">
        <v>110</v>
      </c>
      <c r="C142" s="82">
        <v>6.9677757835177045E-3</v>
      </c>
      <c r="D142" s="82">
        <v>5.2386764568738295E-2</v>
      </c>
      <c r="E142" s="34">
        <v>2287522.176169768</v>
      </c>
    </row>
    <row r="143" spans="2:5" hidden="1" outlineLevel="1" x14ac:dyDescent="0.2">
      <c r="B143" s="1">
        <v>111</v>
      </c>
      <c r="C143" s="82">
        <v>9.1012603491752497E-2</v>
      </c>
      <c r="D143" s="82">
        <v>0.1011499681205808</v>
      </c>
      <c r="E143" s="34">
        <v>5210455.1385962833</v>
      </c>
    </row>
    <row r="144" spans="2:5" hidden="1" outlineLevel="1" x14ac:dyDescent="0.2">
      <c r="B144" s="1">
        <v>112</v>
      </c>
      <c r="C144" s="82">
        <v>9.2364975607891892E-2</v>
      </c>
      <c r="D144" s="82">
        <v>6.8838579356327603E-2</v>
      </c>
      <c r="E144" s="34">
        <v>3896708.3877482181</v>
      </c>
    </row>
    <row r="145" spans="2:5" hidden="1" outlineLevel="1" x14ac:dyDescent="0.2">
      <c r="B145" s="1">
        <v>113</v>
      </c>
      <c r="C145" s="82">
        <v>6.4619174028839391E-2</v>
      </c>
      <c r="D145" s="82">
        <v>8.7658837106817586E-2</v>
      </c>
      <c r="E145" s="34">
        <v>4190421.4331348022</v>
      </c>
    </row>
    <row r="146" spans="2:5" hidden="1" outlineLevel="1" x14ac:dyDescent="0.2">
      <c r="B146" s="1">
        <v>114</v>
      </c>
      <c r="C146" s="82">
        <v>2.1028581707042516E-2</v>
      </c>
      <c r="D146" s="82">
        <v>-7.541898980794047E-2</v>
      </c>
      <c r="E146" s="34">
        <v>-1576466.4930635889</v>
      </c>
    </row>
    <row r="147" spans="2:5" hidden="1" outlineLevel="1" x14ac:dyDescent="0.2">
      <c r="B147" s="1">
        <v>115</v>
      </c>
      <c r="C147" s="82">
        <v>4.9423781608371881E-2</v>
      </c>
      <c r="D147" s="82">
        <v>-6.1211874445519607E-2</v>
      </c>
      <c r="E147" s="34">
        <v>-1267932.1256924977</v>
      </c>
    </row>
    <row r="148" spans="2:5" hidden="1" outlineLevel="1" x14ac:dyDescent="0.2">
      <c r="B148" s="1">
        <v>116</v>
      </c>
      <c r="C148" s="82">
        <v>3.0849324971157579E-2</v>
      </c>
      <c r="D148" s="82">
        <v>0.16775302972304856</v>
      </c>
      <c r="E148" s="34">
        <v>6267697.9516258985</v>
      </c>
    </row>
    <row r="149" spans="2:5" hidden="1" outlineLevel="1" x14ac:dyDescent="0.2">
      <c r="B149" s="1">
        <v>117</v>
      </c>
      <c r="C149" s="82">
        <v>5.9132333962367715E-2</v>
      </c>
      <c r="D149" s="82">
        <v>8.8410026490589086E-2</v>
      </c>
      <c r="E149" s="34">
        <v>4127346.0922641396</v>
      </c>
    </row>
    <row r="150" spans="2:5" hidden="1" outlineLevel="1" x14ac:dyDescent="0.2">
      <c r="B150" s="1">
        <v>118</v>
      </c>
      <c r="C150" s="82">
        <v>2.5809825536779619E-2</v>
      </c>
      <c r="D150" s="82">
        <v>0.10720561971224332</v>
      </c>
      <c r="E150" s="34">
        <v>4213344.652677984</v>
      </c>
    </row>
    <row r="151" spans="2:5" hidden="1" outlineLevel="1" x14ac:dyDescent="0.2">
      <c r="B151" s="1">
        <v>119</v>
      </c>
      <c r="C151" s="82">
        <v>4.6425316105281771E-2</v>
      </c>
      <c r="D151" s="82">
        <v>0.13490824487489989</v>
      </c>
      <c r="E151" s="34">
        <v>5532632.613375295</v>
      </c>
    </row>
    <row r="152" spans="2:5" hidden="1" outlineLevel="1" x14ac:dyDescent="0.2">
      <c r="B152" s="1">
        <v>120</v>
      </c>
      <c r="C152" s="82">
        <v>1.5847680889006368E-2</v>
      </c>
      <c r="D152" s="82">
        <v>-6.8494558459163968E-3</v>
      </c>
      <c r="E152" s="34">
        <v>555899.99687475734</v>
      </c>
    </row>
    <row r="153" spans="2:5" hidden="1" outlineLevel="1" x14ac:dyDescent="0.2">
      <c r="B153" s="1">
        <v>121</v>
      </c>
      <c r="C153" s="82">
        <v>7.6601361456063999E-3</v>
      </c>
      <c r="D153" s="82">
        <v>4.1019742557751364E-2</v>
      </c>
      <c r="E153" s="34">
        <v>1956925.6412231571</v>
      </c>
    </row>
    <row r="154" spans="2:5" hidden="1" outlineLevel="1" x14ac:dyDescent="0.2">
      <c r="B154" s="1">
        <v>122</v>
      </c>
      <c r="C154" s="82">
        <v>1.5564450815733922E-2</v>
      </c>
      <c r="D154" s="82">
        <v>2.2464349276184042E-2</v>
      </c>
      <c r="E154" s="34">
        <v>1452055.7923247768</v>
      </c>
    </row>
    <row r="155" spans="2:5" hidden="1" outlineLevel="1" x14ac:dyDescent="0.2">
      <c r="B155" s="1">
        <v>123</v>
      </c>
      <c r="C155" s="82">
        <v>5.4364695100821363E-2</v>
      </c>
      <c r="D155" s="82">
        <v>-3.5026980022283549E-3</v>
      </c>
      <c r="E155" s="34">
        <v>767658.19630975218</v>
      </c>
    </row>
    <row r="156" spans="2:5" hidden="1" outlineLevel="1" x14ac:dyDescent="0.2">
      <c r="B156" s="1">
        <v>124</v>
      </c>
      <c r="C156" s="82">
        <v>5.9688687046345118E-3</v>
      </c>
      <c r="D156" s="82">
        <v>7.8047976479625206E-2</v>
      </c>
      <c r="E156" s="34">
        <v>3033918.6640518927</v>
      </c>
    </row>
    <row r="157" spans="2:5" hidden="1" outlineLevel="1" x14ac:dyDescent="0.2">
      <c r="B157" s="1">
        <v>125</v>
      </c>
      <c r="C157" s="82">
        <v>7.1646807710953206E-2</v>
      </c>
      <c r="D157" s="82">
        <v>6.1507542402877452E-2</v>
      </c>
      <c r="E157" s="34">
        <v>3308811.66167431</v>
      </c>
    </row>
    <row r="158" spans="2:5" hidden="1" outlineLevel="1" x14ac:dyDescent="0.2">
      <c r="B158" s="1">
        <v>126</v>
      </c>
      <c r="C158" s="82">
        <v>6.0220537028765911E-2</v>
      </c>
      <c r="D158" s="82">
        <v>0.15366122384562403</v>
      </c>
      <c r="E158" s="34">
        <v>6530236.7740839217</v>
      </c>
    </row>
    <row r="159" spans="2:5" hidden="1" outlineLevel="1" x14ac:dyDescent="0.2">
      <c r="B159" s="1">
        <v>127</v>
      </c>
      <c r="C159" s="82">
        <v>7.7437314539146068E-2</v>
      </c>
      <c r="D159" s="82">
        <v>0.19518410433653513</v>
      </c>
      <c r="E159" s="34">
        <v>8617647.9686187953</v>
      </c>
    </row>
    <row r="160" spans="2:5" hidden="1" outlineLevel="1" x14ac:dyDescent="0.2">
      <c r="B160" s="1">
        <v>128</v>
      </c>
      <c r="C160" s="82">
        <v>9.6282229947353706E-2</v>
      </c>
      <c r="D160" s="82">
        <v>0.12380043054427935</v>
      </c>
      <c r="E160" s="34">
        <v>6275698.207789314</v>
      </c>
    </row>
    <row r="161" spans="2:5" hidden="1" outlineLevel="1" x14ac:dyDescent="0.2">
      <c r="B161" s="1">
        <v>129</v>
      </c>
      <c r="C161" s="82">
        <v>8.0544619040224752E-2</v>
      </c>
      <c r="D161" s="82">
        <v>5.1636535219714695E-2</v>
      </c>
      <c r="E161" s="34">
        <v>3036646.8226239691</v>
      </c>
    </row>
    <row r="162" spans="2:5" hidden="1" outlineLevel="1" x14ac:dyDescent="0.2">
      <c r="B162" s="1">
        <v>130</v>
      </c>
      <c r="C162" s="82">
        <v>4.4000834018415064E-2</v>
      </c>
      <c r="D162" s="82">
        <v>0.14213934120701485</v>
      </c>
      <c r="E162" s="34">
        <v>5727259.5105091203</v>
      </c>
    </row>
    <row r="163" spans="2:5" hidden="1" outlineLevel="1" x14ac:dyDescent="0.2">
      <c r="B163" s="1">
        <v>131</v>
      </c>
      <c r="C163" s="82">
        <v>3.6524793109880042E-2</v>
      </c>
      <c r="D163" s="82">
        <v>4.8486798044443571E-2</v>
      </c>
      <c r="E163" s="34">
        <v>2444231.6727753473</v>
      </c>
    </row>
    <row r="164" spans="2:5" hidden="1" outlineLevel="1" x14ac:dyDescent="0.2">
      <c r="B164" s="1">
        <v>132</v>
      </c>
      <c r="C164" s="82">
        <v>7.4946462170692757E-2</v>
      </c>
      <c r="D164" s="82">
        <v>0.11958404418970085</v>
      </c>
      <c r="E164" s="34">
        <v>5603105.762202437</v>
      </c>
    </row>
    <row r="165" spans="2:5" hidden="1" outlineLevel="1" x14ac:dyDescent="0.2">
      <c r="B165" s="1">
        <v>133</v>
      </c>
      <c r="C165" s="82">
        <v>5.0342287346238856E-2</v>
      </c>
      <c r="D165" s="82">
        <v>0.11008594461843405</v>
      </c>
      <c r="E165" s="34">
        <v>4747258.1841973774</v>
      </c>
    </row>
    <row r="166" spans="2:5" hidden="1" outlineLevel="1" x14ac:dyDescent="0.2">
      <c r="B166" s="1">
        <v>134</v>
      </c>
      <c r="C166" s="82">
        <v>9.7961759990470132E-2</v>
      </c>
      <c r="D166" s="82">
        <v>0.10858244402203511</v>
      </c>
      <c r="E166" s="34">
        <v>5671485.5017488794</v>
      </c>
    </row>
    <row r="167" spans="2:5" hidden="1" outlineLevel="1" x14ac:dyDescent="0.2">
      <c r="B167" s="1">
        <v>135</v>
      </c>
      <c r="C167" s="82">
        <v>4.3132498324247828E-2</v>
      </c>
      <c r="D167" s="82">
        <v>8.1270808812169401E-2</v>
      </c>
      <c r="E167" s="34">
        <v>3628943.8769313716</v>
      </c>
    </row>
    <row r="168" spans="2:5" hidden="1" outlineLevel="1" x14ac:dyDescent="0.2">
      <c r="B168" s="1">
        <v>136</v>
      </c>
      <c r="C168" s="82">
        <v>9.7174995062503475E-2</v>
      </c>
      <c r="D168" s="82">
        <v>3.3841021470495308E-2</v>
      </c>
      <c r="E168" s="34">
        <v>2490428.6291855606</v>
      </c>
    </row>
    <row r="169" spans="2:5" hidden="1" outlineLevel="1" x14ac:dyDescent="0.2">
      <c r="B169" s="1">
        <v>137</v>
      </c>
      <c r="C169" s="82">
        <v>8.8693282611664259E-2</v>
      </c>
      <c r="D169" s="82">
        <v>0.11265382566991997</v>
      </c>
      <c r="E169" s="34">
        <v>5633568.879927448</v>
      </c>
    </row>
    <row r="170" spans="2:5" hidden="1" outlineLevel="1" x14ac:dyDescent="0.2">
      <c r="B170" s="1">
        <v>138</v>
      </c>
      <c r="C170" s="82">
        <v>7.9104847313874686E-3</v>
      </c>
      <c r="D170" s="82">
        <v>5.0154043548040116E-2</v>
      </c>
      <c r="E170" s="34">
        <v>2229910.3901373446</v>
      </c>
    </row>
    <row r="171" spans="2:5" hidden="1" outlineLevel="1" x14ac:dyDescent="0.2">
      <c r="B171" s="1">
        <v>139</v>
      </c>
      <c r="C171" s="82">
        <v>9.3155474326877305E-2</v>
      </c>
      <c r="D171" s="82">
        <v>-1.9273927055202617E-2</v>
      </c>
      <c r="E171" s="34">
        <v>238525.03822803826</v>
      </c>
    </row>
    <row r="172" spans="2:5" hidden="1" outlineLevel="1" x14ac:dyDescent="0.2">
      <c r="B172" s="1">
        <v>140</v>
      </c>
      <c r="C172" s="82">
        <v>5.6118612491535318E-2</v>
      </c>
      <c r="D172" s="82">
        <v>0.12935954175699416</v>
      </c>
      <c r="E172" s="34">
        <v>5550697.2705796994</v>
      </c>
    </row>
    <row r="173" spans="2:5" hidden="1" outlineLevel="1" x14ac:dyDescent="0.2">
      <c r="B173" s="1">
        <v>141</v>
      </c>
      <c r="C173" s="82">
        <v>8.2118994952477542E-2</v>
      </c>
      <c r="D173" s="82">
        <v>0.10574702001383764</v>
      </c>
      <c r="E173" s="34">
        <v>5213184.8937769737</v>
      </c>
    </row>
    <row r="174" spans="2:5" hidden="1" outlineLevel="1" x14ac:dyDescent="0.2">
      <c r="B174" s="1">
        <v>142</v>
      </c>
      <c r="C174" s="82">
        <v>5.7991075696994743E-2</v>
      </c>
      <c r="D174" s="82">
        <v>0.10680827807646087</v>
      </c>
      <c r="E174" s="34">
        <v>4775194.8348028241</v>
      </c>
    </row>
    <row r="175" spans="2:5" hidden="1" outlineLevel="1" x14ac:dyDescent="0.2">
      <c r="B175" s="1">
        <v>143</v>
      </c>
      <c r="C175" s="82">
        <v>4.6053279091973322E-3</v>
      </c>
      <c r="D175" s="82">
        <v>-2.7196125864289031E-2</v>
      </c>
      <c r="E175" s="34">
        <v>-64306.404953412435</v>
      </c>
    </row>
    <row r="176" spans="2:5" hidden="1" outlineLevel="1" x14ac:dyDescent="0.2">
      <c r="B176" s="1">
        <v>144</v>
      </c>
      <c r="C176" s="82">
        <v>8.0046497538595107E-2</v>
      </c>
      <c r="D176" s="82">
        <v>3.8798421046852376E-2</v>
      </c>
      <c r="E176" s="34">
        <v>2522957.4143303824</v>
      </c>
    </row>
    <row r="177" spans="2:5" hidden="1" outlineLevel="1" x14ac:dyDescent="0.2">
      <c r="B177" s="1">
        <v>145</v>
      </c>
      <c r="C177" s="82">
        <v>5.6678741201806465E-2</v>
      </c>
      <c r="D177" s="82">
        <v>5.6600661523539486E-2</v>
      </c>
      <c r="E177" s="34">
        <v>2940866.6139040422</v>
      </c>
    </row>
    <row r="178" spans="2:5" hidden="1" outlineLevel="1" x14ac:dyDescent="0.2">
      <c r="B178" s="1">
        <v>146</v>
      </c>
      <c r="C178" s="82">
        <v>6.164711882861551E-2</v>
      </c>
      <c r="D178" s="82">
        <v>5.4568112848559086E-2</v>
      </c>
      <c r="E178" s="34">
        <v>2924831.817887445</v>
      </c>
    </row>
    <row r="179" spans="2:5" hidden="1" outlineLevel="1" x14ac:dyDescent="0.2">
      <c r="B179" s="1">
        <v>147</v>
      </c>
      <c r="C179" s="82">
        <v>2.0358171656012128E-2</v>
      </c>
      <c r="D179" s="82">
        <v>3.4066445130496122E-2</v>
      </c>
      <c r="E179" s="34">
        <v>1841913.4618558025</v>
      </c>
    </row>
    <row r="180" spans="2:5" hidden="1" outlineLevel="1" x14ac:dyDescent="0.2">
      <c r="B180" s="1">
        <v>148</v>
      </c>
      <c r="C180" s="82">
        <v>5.8496268362221451E-2</v>
      </c>
      <c r="D180" s="82">
        <v>0.17583414938041864</v>
      </c>
      <c r="E180" s="34">
        <v>7290519.8780472865</v>
      </c>
    </row>
    <row r="181" spans="2:5" hidden="1" outlineLevel="1" x14ac:dyDescent="0.2">
      <c r="B181" s="1">
        <v>149</v>
      </c>
      <c r="C181" s="82">
        <v>9.9037969015973032E-2</v>
      </c>
      <c r="D181" s="82">
        <v>3.3662060915514651E-2</v>
      </c>
      <c r="E181" s="34">
        <v>2501244.1660968126</v>
      </c>
    </row>
    <row r="182" spans="2:5" hidden="1" outlineLevel="1" x14ac:dyDescent="0.2">
      <c r="B182" s="1">
        <v>150</v>
      </c>
      <c r="C182" s="82">
        <v>5.7506829432635145E-2</v>
      </c>
      <c r="D182" s="82">
        <v>6.2427797932932003E-2</v>
      </c>
      <c r="E182" s="34">
        <v>3161269.7644669069</v>
      </c>
    </row>
    <row r="183" spans="2:5" hidden="1" outlineLevel="1" x14ac:dyDescent="0.2">
      <c r="B183" s="1">
        <v>151</v>
      </c>
      <c r="C183" s="82">
        <v>7.9318337083353452E-2</v>
      </c>
      <c r="D183" s="82">
        <v>7.0653540377735163E-2</v>
      </c>
      <c r="E183" s="34">
        <v>3771777.7475802968</v>
      </c>
    </row>
    <row r="184" spans="2:5" hidden="1" outlineLevel="1" x14ac:dyDescent="0.2">
      <c r="B184" s="1">
        <v>152</v>
      </c>
      <c r="C184" s="82">
        <v>2.1973612830668756E-2</v>
      </c>
      <c r="D184" s="82">
        <v>6.2251192846894815E-2</v>
      </c>
      <c r="E184" s="34">
        <v>2738420.5335939624</v>
      </c>
    </row>
    <row r="185" spans="2:5" hidden="1" outlineLevel="1" x14ac:dyDescent="0.2">
      <c r="B185" s="1">
        <v>153</v>
      </c>
      <c r="C185" s="82">
        <v>3.8677708509173084E-2</v>
      </c>
      <c r="D185" s="82">
        <v>3.3850867606239461E-2</v>
      </c>
      <c r="E185" s="34">
        <v>1974294.3352726121</v>
      </c>
    </row>
    <row r="186" spans="2:5" hidden="1" outlineLevel="1" x14ac:dyDescent="0.2">
      <c r="B186" s="1">
        <v>154</v>
      </c>
      <c r="C186" s="82">
        <v>1.873330170224994E-2</v>
      </c>
      <c r="D186" s="82">
        <v>7.2574277605402526E-3</v>
      </c>
      <c r="E186" s="34">
        <v>999403.6691675121</v>
      </c>
    </row>
    <row r="187" spans="2:5" hidden="1" outlineLevel="1" x14ac:dyDescent="0.2">
      <c r="B187" s="1">
        <v>155</v>
      </c>
      <c r="C187" s="82">
        <v>2.0273857798730668E-2</v>
      </c>
      <c r="D187" s="82">
        <v>8.8025051692561168E-2</v>
      </c>
      <c r="E187" s="34">
        <v>3523359.282721411</v>
      </c>
    </row>
    <row r="188" spans="2:5" hidden="1" outlineLevel="1" x14ac:dyDescent="0.2">
      <c r="B188" s="1">
        <v>156</v>
      </c>
      <c r="C188" s="82">
        <v>1.1815575551865964E-2</v>
      </c>
      <c r="D188" s="82">
        <v>8.4653694309240884E-3</v>
      </c>
      <c r="E188" s="34">
        <v>1008574.1571342046</v>
      </c>
    </row>
    <row r="189" spans="2:5" hidden="1" outlineLevel="1" x14ac:dyDescent="0.2">
      <c r="B189" s="1">
        <v>157</v>
      </c>
      <c r="C189" s="82">
        <v>6.6126221796775839E-2</v>
      </c>
      <c r="D189" s="82">
        <v>-3.2250668067017402E-2</v>
      </c>
      <c r="E189" s="34">
        <v>-271313.540525619</v>
      </c>
    </row>
    <row r="190" spans="2:5" hidden="1" outlineLevel="1" x14ac:dyDescent="0.2">
      <c r="B190" s="1">
        <v>158</v>
      </c>
      <c r="C190" s="82">
        <v>1.0308353023929196E-2</v>
      </c>
      <c r="D190" s="82">
        <v>0.12417883437394016</v>
      </c>
      <c r="E190" s="34">
        <v>4468934.6218729001</v>
      </c>
    </row>
    <row r="191" spans="2:5" hidden="1" outlineLevel="1" x14ac:dyDescent="0.2">
      <c r="B191" s="1">
        <v>159</v>
      </c>
      <c r="C191" s="82">
        <v>3.2274536104969324E-2</v>
      </c>
      <c r="D191" s="82">
        <v>0.11180919646721739</v>
      </c>
      <c r="E191" s="34">
        <v>4473940.3948053569</v>
      </c>
    </row>
    <row r="192" spans="2:5" hidden="1" outlineLevel="1" x14ac:dyDescent="0.2">
      <c r="B192" s="1">
        <v>160</v>
      </c>
      <c r="C192" s="82">
        <v>3.8742124547387694E-2</v>
      </c>
      <c r="D192" s="82">
        <v>0.10123141404290054</v>
      </c>
      <c r="E192" s="34">
        <v>4235824.3973012352</v>
      </c>
    </row>
    <row r="193" spans="2:5" hidden="1" outlineLevel="1" x14ac:dyDescent="0.2">
      <c r="B193" s="1">
        <v>161</v>
      </c>
      <c r="C193" s="82">
        <v>1.4816386155768059E-2</v>
      </c>
      <c r="D193" s="82">
        <v>3.4683062466380601E-2</v>
      </c>
      <c r="E193" s="34">
        <v>1820410.4572736868</v>
      </c>
    </row>
    <row r="194" spans="2:5" hidden="1" outlineLevel="1" x14ac:dyDescent="0.2">
      <c r="B194" s="1">
        <v>162</v>
      </c>
      <c r="C194" s="82">
        <v>6.7174806705745053E-3</v>
      </c>
      <c r="D194" s="82">
        <v>0.10835221292708325</v>
      </c>
      <c r="E194" s="34">
        <v>3937896.8901515612</v>
      </c>
    </row>
    <row r="195" spans="2:5" hidden="1" outlineLevel="1" x14ac:dyDescent="0.2">
      <c r="B195" s="1">
        <v>163</v>
      </c>
      <c r="C195" s="82">
        <v>4.6079260039657503E-2</v>
      </c>
      <c r="D195" s="82">
        <v>0.15755459778540495</v>
      </c>
      <c r="E195" s="34">
        <v>6307472.3898869902</v>
      </c>
    </row>
    <row r="196" spans="2:5" hidden="1" outlineLevel="1" x14ac:dyDescent="0.2">
      <c r="B196" s="1">
        <v>164</v>
      </c>
      <c r="C196" s="82">
        <v>9.1617077325452823E-2</v>
      </c>
      <c r="D196" s="82">
        <v>0.15111354482897568</v>
      </c>
      <c r="E196" s="34">
        <v>7291583.461228393</v>
      </c>
    </row>
    <row r="197" spans="2:5" hidden="1" outlineLevel="1" x14ac:dyDescent="0.2">
      <c r="B197" s="1">
        <v>165</v>
      </c>
      <c r="C197" s="82">
        <v>1.3794132920826596E-2</v>
      </c>
      <c r="D197" s="82">
        <v>0.11687164619192761</v>
      </c>
      <c r="E197" s="34">
        <v>4309635.4113020422</v>
      </c>
    </row>
    <row r="198" spans="2:5" hidden="1" outlineLevel="1" x14ac:dyDescent="0.2">
      <c r="B198" s="1">
        <v>166</v>
      </c>
      <c r="C198" s="82">
        <v>7.136862948981651E-2</v>
      </c>
      <c r="D198" s="82">
        <v>6.4261469979234098E-2</v>
      </c>
      <c r="E198" s="34">
        <v>3410376.2407391677</v>
      </c>
    </row>
    <row r="199" spans="2:5" hidden="1" outlineLevel="1" x14ac:dyDescent="0.2">
      <c r="B199" s="1">
        <v>167</v>
      </c>
      <c r="C199" s="82">
        <v>5.2557824605165539E-2</v>
      </c>
      <c r="D199" s="82">
        <v>-2.8054884339743888E-2</v>
      </c>
      <c r="E199" s="34">
        <v>-108307.00382870981</v>
      </c>
    </row>
    <row r="200" spans="2:5" hidden="1" outlineLevel="1" x14ac:dyDescent="0.2">
      <c r="B200" s="1">
        <v>168</v>
      </c>
      <c r="C200" s="82">
        <v>5.5161271890676725E-2</v>
      </c>
      <c r="D200" s="82">
        <v>4.2204192552028064E-2</v>
      </c>
      <c r="E200" s="34">
        <v>2407446.0305102784</v>
      </c>
    </row>
    <row r="201" spans="2:5" hidden="1" outlineLevel="1" x14ac:dyDescent="0.2">
      <c r="B201" s="1">
        <v>169</v>
      </c>
      <c r="C201" s="82">
        <v>8.0156697600280991E-4</v>
      </c>
      <c r="D201" s="82">
        <v>0.17042840637096479</v>
      </c>
      <c r="E201" s="34">
        <v>5636099.7541120816</v>
      </c>
    </row>
    <row r="202" spans="2:5" hidden="1" outlineLevel="1" x14ac:dyDescent="0.2">
      <c r="B202" s="1">
        <v>170</v>
      </c>
      <c r="C202" s="82">
        <v>4.1678495670244044E-2</v>
      </c>
      <c r="D202" s="82">
        <v>8.927822684992634E-2</v>
      </c>
      <c r="E202" s="34">
        <v>3879846.6761317481</v>
      </c>
    </row>
    <row r="203" spans="2:5" hidden="1" outlineLevel="1" x14ac:dyDescent="0.2">
      <c r="B203" s="1">
        <v>171</v>
      </c>
      <c r="C203" s="82">
        <v>1.3941383952754051E-2</v>
      </c>
      <c r="D203" s="82">
        <v>9.9224778430740318E-2</v>
      </c>
      <c r="E203" s="34">
        <v>3775796.6846590186</v>
      </c>
    </row>
    <row r="204" spans="2:5" hidden="1" outlineLevel="1" x14ac:dyDescent="0.2">
      <c r="B204" s="1">
        <v>172</v>
      </c>
      <c r="C204" s="82">
        <v>3.7854517392274314E-2</v>
      </c>
      <c r="D204" s="82">
        <v>9.973126668746439E-2</v>
      </c>
      <c r="E204" s="34">
        <v>4170707.992572851</v>
      </c>
    </row>
    <row r="205" spans="2:5" hidden="1" outlineLevel="1" x14ac:dyDescent="0.2">
      <c r="B205" s="1">
        <v>173</v>
      </c>
      <c r="C205" s="82">
        <v>3.7928955529137665E-2</v>
      </c>
      <c r="D205" s="82">
        <v>6.3243990833177749E-2</v>
      </c>
      <c r="E205" s="34">
        <v>2951538.2549173553</v>
      </c>
    </row>
    <row r="206" spans="2:5" hidden="1" outlineLevel="1" x14ac:dyDescent="0.2">
      <c r="B206" s="1">
        <v>174</v>
      </c>
      <c r="C206" s="82">
        <v>6.5934096167540202E-2</v>
      </c>
      <c r="D206" s="82">
        <v>0.14812842614853239</v>
      </c>
      <c r="E206" s="34">
        <v>6473367.4390771082</v>
      </c>
    </row>
    <row r="207" spans="2:5" hidden="1" outlineLevel="1" x14ac:dyDescent="0.2">
      <c r="B207" s="1">
        <v>175</v>
      </c>
      <c r="C207" s="82">
        <v>1.2636692982747244E-2</v>
      </c>
      <c r="D207" s="82">
        <v>4.3127942230443764E-2</v>
      </c>
      <c r="E207" s="34">
        <v>2059976.0401788214</v>
      </c>
    </row>
    <row r="208" spans="2:5" hidden="1" outlineLevel="1" x14ac:dyDescent="0.2">
      <c r="B208" s="1">
        <v>176</v>
      </c>
      <c r="C208" s="82">
        <v>4.1214061622861897E-2</v>
      </c>
      <c r="D208" s="82">
        <v>8.6095795393871244E-2</v>
      </c>
      <c r="E208" s="34">
        <v>3764828.6816506907</v>
      </c>
    </row>
    <row r="209" spans="2:5" hidden="1" outlineLevel="1" x14ac:dyDescent="0.2">
      <c r="B209" s="1">
        <v>177</v>
      </c>
      <c r="C209" s="82">
        <v>7.7623728586734636E-2</v>
      </c>
      <c r="D209" s="82">
        <v>0.11115108170442739</v>
      </c>
      <c r="E209" s="34">
        <v>5332676.3375394782</v>
      </c>
    </row>
    <row r="210" spans="2:5" hidden="1" outlineLevel="1" x14ac:dyDescent="0.2">
      <c r="B210" s="1">
        <v>178</v>
      </c>
      <c r="C210" s="82">
        <v>7.6700671357940661E-2</v>
      </c>
      <c r="D210" s="82">
        <v>7.910468745003818E-2</v>
      </c>
      <c r="E210" s="34">
        <v>4062591.7059124457</v>
      </c>
    </row>
    <row r="211" spans="2:5" hidden="1" outlineLevel="1" x14ac:dyDescent="0.2">
      <c r="B211" s="1">
        <v>179</v>
      </c>
      <c r="C211" s="82">
        <v>3.6084051374019897E-2</v>
      </c>
      <c r="D211" s="82">
        <v>4.4078116486595535E-2</v>
      </c>
      <c r="E211" s="34">
        <v>2293562.888764712</v>
      </c>
    </row>
    <row r="212" spans="2:5" hidden="1" outlineLevel="1" x14ac:dyDescent="0.2">
      <c r="B212" s="1">
        <v>180</v>
      </c>
      <c r="C212" s="82">
        <v>9.8571989981146552E-2</v>
      </c>
      <c r="D212" s="82">
        <v>4.7570413133507343E-2</v>
      </c>
      <c r="E212" s="34">
        <v>3088565.3794968184</v>
      </c>
    </row>
    <row r="213" spans="2:5" hidden="1" outlineLevel="1" x14ac:dyDescent="0.2">
      <c r="B213" s="1">
        <v>181</v>
      </c>
      <c r="C213" s="82">
        <v>4.8164388706926353E-2</v>
      </c>
      <c r="D213" s="82">
        <v>0.12440099224592155</v>
      </c>
      <c r="E213" s="34">
        <v>5205006.9700138718</v>
      </c>
    </row>
    <row r="214" spans="2:5" hidden="1" outlineLevel="1" x14ac:dyDescent="0.2">
      <c r="B214" s="1">
        <v>182</v>
      </c>
      <c r="C214" s="82">
        <v>6.2760639373152946E-2</v>
      </c>
      <c r="D214" s="82">
        <v>8.7626778377827758E-2</v>
      </c>
      <c r="E214" s="34">
        <v>4158396.7944306587</v>
      </c>
    </row>
    <row r="215" spans="2:5" hidden="1" outlineLevel="1" x14ac:dyDescent="0.2">
      <c r="B215" s="1">
        <v>183</v>
      </c>
      <c r="C215" s="82">
        <v>7.0901220767990117E-2</v>
      </c>
      <c r="D215" s="82">
        <v>0.1976104117632112</v>
      </c>
      <c r="E215" s="34">
        <v>8489409.7431854755</v>
      </c>
    </row>
    <row r="216" spans="2:5" hidden="1" outlineLevel="1" x14ac:dyDescent="0.2">
      <c r="B216" s="1">
        <v>184</v>
      </c>
      <c r="C216" s="82">
        <v>7.1338709664661132E-2</v>
      </c>
      <c r="D216" s="82">
        <v>7.0051802472938435E-2</v>
      </c>
      <c r="E216" s="34">
        <v>3631173.5677884365</v>
      </c>
    </row>
    <row r="217" spans="2:5" hidden="1" outlineLevel="1" x14ac:dyDescent="0.2">
      <c r="B217" s="1">
        <v>185</v>
      </c>
      <c r="C217" s="82">
        <v>5.5495460268939591E-3</v>
      </c>
      <c r="D217" s="82">
        <v>1.0600728791556532E-2</v>
      </c>
      <c r="E217" s="34">
        <v>1046394.2279510525</v>
      </c>
    </row>
    <row r="218" spans="2:5" hidden="1" outlineLevel="1" x14ac:dyDescent="0.2">
      <c r="B218" s="1">
        <v>186</v>
      </c>
      <c r="C218" s="82">
        <v>1.379321943863533E-2</v>
      </c>
      <c r="D218" s="82">
        <v>0.10723981239436217</v>
      </c>
      <c r="E218" s="34">
        <v>4017034.5100970627</v>
      </c>
    </row>
    <row r="219" spans="2:5" hidden="1" outlineLevel="1" x14ac:dyDescent="0.2">
      <c r="B219" s="1">
        <v>187</v>
      </c>
      <c r="C219" s="82">
        <v>7.0085571341268254E-3</v>
      </c>
      <c r="D219" s="82">
        <v>4.860851091474129E-2</v>
      </c>
      <c r="E219" s="34">
        <v>2176193.2069628234</v>
      </c>
    </row>
    <row r="220" spans="2:5" hidden="1" outlineLevel="1" x14ac:dyDescent="0.2">
      <c r="B220" s="1">
        <v>188</v>
      </c>
      <c r="C220" s="82">
        <v>7.2547300124398167E-2</v>
      </c>
      <c r="D220" s="82">
        <v>0.10546121747493326</v>
      </c>
      <c r="E220" s="34">
        <v>5007865.0656900434</v>
      </c>
    </row>
    <row r="221" spans="2:5" hidden="1" outlineLevel="1" x14ac:dyDescent="0.2">
      <c r="B221" s="1">
        <v>189</v>
      </c>
      <c r="C221" s="82">
        <v>2.5224319536885854E-2</v>
      </c>
      <c r="D221" s="82">
        <v>0.12013260999932947</v>
      </c>
      <c r="E221" s="34">
        <v>4614530.6603820603</v>
      </c>
    </row>
    <row r="222" spans="2:5" hidden="1" outlineLevel="1" x14ac:dyDescent="0.2">
      <c r="B222" s="1">
        <v>190</v>
      </c>
      <c r="C222" s="82">
        <v>6.7627412776134724E-2</v>
      </c>
      <c r="D222" s="82">
        <v>-1.210726919193314E-2</v>
      </c>
      <c r="E222" s="34">
        <v>485320.76257203514</v>
      </c>
    </row>
    <row r="223" spans="2:5" hidden="1" outlineLevel="1" x14ac:dyDescent="0.2">
      <c r="B223" s="1">
        <v>191</v>
      </c>
      <c r="C223" s="82">
        <v>9.8463278715011898E-2</v>
      </c>
      <c r="D223" s="82">
        <v>5.6081585158476228E-2</v>
      </c>
      <c r="E223" s="34">
        <v>3449311.5745491497</v>
      </c>
    </row>
    <row r="224" spans="2:5" hidden="1" outlineLevel="1" x14ac:dyDescent="0.2">
      <c r="B224" s="1">
        <v>192</v>
      </c>
      <c r="C224" s="82">
        <v>6.42821708063709E-2</v>
      </c>
      <c r="D224" s="82">
        <v>5.9705517084894973E-2</v>
      </c>
      <c r="E224" s="34">
        <v>3146461.7077873764</v>
      </c>
    </row>
    <row r="225" spans="2:5" hidden="1" outlineLevel="1" x14ac:dyDescent="0.2">
      <c r="B225" s="1">
        <v>193</v>
      </c>
      <c r="C225" s="82">
        <v>1.0396941588722276E-2</v>
      </c>
      <c r="D225" s="82">
        <v>5.7826882276146421E-2</v>
      </c>
      <c r="E225" s="34">
        <v>2482114.6673896173</v>
      </c>
    </row>
    <row r="226" spans="2:5" hidden="1" outlineLevel="1" x14ac:dyDescent="0.2">
      <c r="B226" s="1">
        <v>194</v>
      </c>
      <c r="C226" s="82">
        <v>7.2518696122321008E-2</v>
      </c>
      <c r="D226" s="82">
        <v>3.7605847490794486E-3</v>
      </c>
      <c r="E226" s="34">
        <v>1103874.1687416558</v>
      </c>
    </row>
    <row r="227" spans="2:5" hidden="1" outlineLevel="1" x14ac:dyDescent="0.2">
      <c r="B227" s="1">
        <v>195</v>
      </c>
      <c r="C227" s="82">
        <v>9.4669720785780731E-2</v>
      </c>
      <c r="D227" s="82">
        <v>0.17479793679634503</v>
      </c>
      <c r="E227" s="34">
        <v>8372865.9581296919</v>
      </c>
    </row>
    <row r="228" spans="2:5" hidden="1" outlineLevel="1" x14ac:dyDescent="0.2">
      <c r="B228" s="1">
        <v>196</v>
      </c>
      <c r="C228" s="82">
        <v>4.1503696225998414E-2</v>
      </c>
      <c r="D228" s="82">
        <v>2.549608657040995E-2</v>
      </c>
      <c r="E228" s="34">
        <v>1713193.3974647319</v>
      </c>
    </row>
    <row r="229" spans="2:5" hidden="1" outlineLevel="1" x14ac:dyDescent="0.2">
      <c r="B229" s="1">
        <v>197</v>
      </c>
      <c r="C229" s="82">
        <v>1.8527116978506508E-2</v>
      </c>
      <c r="D229" s="82">
        <v>-2.0753249104452712E-2</v>
      </c>
      <c r="E229" s="34">
        <v>131465.1011030256</v>
      </c>
    </row>
    <row r="230" spans="2:5" hidden="1" outlineLevel="1" x14ac:dyDescent="0.2">
      <c r="B230" s="1">
        <v>198</v>
      </c>
      <c r="C230" s="82">
        <v>3.1105934995725006E-3</v>
      </c>
      <c r="D230" s="82">
        <v>0.11589840993981676</v>
      </c>
      <c r="E230" s="34">
        <v>4101167.225929549</v>
      </c>
    </row>
    <row r="231" spans="2:5" hidden="1" outlineLevel="1" x14ac:dyDescent="0.2">
      <c r="B231" s="1">
        <v>199</v>
      </c>
      <c r="C231" s="82">
        <v>9.2455520962686166E-2</v>
      </c>
      <c r="D231" s="82">
        <v>0.12819009586280361</v>
      </c>
      <c r="E231" s="34">
        <v>6363602.1978702946</v>
      </c>
    </row>
    <row r="232" spans="2:5" hidden="1" outlineLevel="1" x14ac:dyDescent="0.2">
      <c r="B232" s="1">
        <v>200</v>
      </c>
      <c r="C232" s="82">
        <v>7.2115027601178591E-2</v>
      </c>
      <c r="D232" s="82">
        <v>0.13335920130127493</v>
      </c>
      <c r="E232" s="34">
        <v>6068326.6805890929</v>
      </c>
    </row>
    <row r="233" spans="2:5" hidden="1" outlineLevel="1" x14ac:dyDescent="0.2">
      <c r="B233" s="1">
        <v>201</v>
      </c>
      <c r="C233" s="82">
        <v>7.8391121314918769E-3</v>
      </c>
      <c r="D233" s="82">
        <v>4.9451561104594879E-2</v>
      </c>
      <c r="E233" s="34">
        <v>2208436.814286022</v>
      </c>
    </row>
    <row r="234" spans="2:5" hidden="1" outlineLevel="1" x14ac:dyDescent="0.2">
      <c r="B234" s="1">
        <v>202</v>
      </c>
      <c r="C234" s="82">
        <v>2.1123291867777672E-2</v>
      </c>
      <c r="D234" s="82">
        <v>0.12883079387246266</v>
      </c>
      <c r="E234" s="34">
        <v>4811694.749837744</v>
      </c>
    </row>
    <row r="235" spans="2:5" hidden="1" outlineLevel="1" x14ac:dyDescent="0.2">
      <c r="B235" s="1">
        <v>203</v>
      </c>
      <c r="C235" s="82">
        <v>7.8823727920241893E-2</v>
      </c>
      <c r="D235" s="82">
        <v>1.7642194277123852E-2</v>
      </c>
      <c r="E235" s="34">
        <v>1678155.1343443191</v>
      </c>
    </row>
    <row r="236" spans="2:5" hidden="1" outlineLevel="1" x14ac:dyDescent="0.2">
      <c r="B236" s="1">
        <v>204</v>
      </c>
      <c r="C236" s="82">
        <v>5.7409871463138598E-2</v>
      </c>
      <c r="D236" s="82">
        <v>5.1769866638398221E-2</v>
      </c>
      <c r="E236" s="34">
        <v>2774823.3023202694</v>
      </c>
    </row>
    <row r="237" spans="2:5" hidden="1" outlineLevel="1" x14ac:dyDescent="0.2">
      <c r="B237" s="1">
        <v>205</v>
      </c>
      <c r="C237" s="82">
        <v>3.3585664711300145E-2</v>
      </c>
      <c r="D237" s="82">
        <v>-1.7235837002085475E-2</v>
      </c>
      <c r="E237" s="34">
        <v>255234.70940186354</v>
      </c>
    </row>
    <row r="238" spans="2:5" hidden="1" outlineLevel="1" x14ac:dyDescent="0.2">
      <c r="B238" s="1">
        <v>206</v>
      </c>
      <c r="C238" s="82">
        <v>3.2861203157899789E-2</v>
      </c>
      <c r="D238" s="82">
        <v>8.1437457900118457E-2</v>
      </c>
      <c r="E238" s="34">
        <v>3488873.5712041692</v>
      </c>
    </row>
    <row r="239" spans="2:5" hidden="1" outlineLevel="1" x14ac:dyDescent="0.2">
      <c r="B239" s="1">
        <v>207</v>
      </c>
      <c r="C239" s="82">
        <v>7.2805971888798574E-2</v>
      </c>
      <c r="D239" s="82">
        <v>0.14028308161993763</v>
      </c>
      <c r="E239" s="34">
        <v>6351052.5989870122</v>
      </c>
    </row>
    <row r="240" spans="2:5" hidden="1" outlineLevel="1" x14ac:dyDescent="0.2">
      <c r="B240" s="1">
        <v>208</v>
      </c>
      <c r="C240" s="82">
        <v>7.3683176531037078E-2</v>
      </c>
      <c r="D240" s="82">
        <v>0.16325644233260017</v>
      </c>
      <c r="E240" s="34">
        <v>7259052.4682802409</v>
      </c>
    </row>
    <row r="241" spans="2:5" hidden="1" outlineLevel="1" x14ac:dyDescent="0.2">
      <c r="B241" s="1">
        <v>209</v>
      </c>
      <c r="C241" s="82">
        <v>4.8392848317243269E-2</v>
      </c>
      <c r="D241" s="82">
        <v>0.14866264034100779</v>
      </c>
      <c r="E241" s="34">
        <v>6055767.6185867451</v>
      </c>
    </row>
    <row r="242" spans="2:5" hidden="1" outlineLevel="1" x14ac:dyDescent="0.2">
      <c r="B242" s="1">
        <v>210</v>
      </c>
      <c r="C242" s="82">
        <v>6.6928741251264913E-3</v>
      </c>
      <c r="D242" s="82">
        <v>5.4598912231878627E-2</v>
      </c>
      <c r="E242" s="34">
        <v>2350328.2947687279</v>
      </c>
    </row>
    <row r="243" spans="2:5" hidden="1" outlineLevel="1" x14ac:dyDescent="0.2">
      <c r="B243" s="1">
        <v>211</v>
      </c>
      <c r="C243" s="82">
        <v>9.8051768735582495E-2</v>
      </c>
      <c r="D243" s="82">
        <v>3.0222916854268506E-2</v>
      </c>
      <c r="E243" s="34">
        <v>2345425.4157350324</v>
      </c>
    </row>
    <row r="244" spans="2:5" hidden="1" outlineLevel="1" x14ac:dyDescent="0.2">
      <c r="B244" s="1">
        <v>212</v>
      </c>
      <c r="C244" s="82">
        <v>6.4145514417562707E-2</v>
      </c>
      <c r="D244" s="82">
        <v>7.129968312413637E-2</v>
      </c>
      <c r="E244" s="34">
        <v>3575194.9575926899</v>
      </c>
    </row>
    <row r="245" spans="2:5" hidden="1" outlineLevel="1" x14ac:dyDescent="0.2">
      <c r="B245" s="1">
        <v>213</v>
      </c>
      <c r="C245" s="82">
        <v>1.6394675231207557E-2</v>
      </c>
      <c r="D245" s="82">
        <v>-1.2103322998193222E-2</v>
      </c>
      <c r="E245" s="34">
        <v>395852.63665137591</v>
      </c>
    </row>
    <row r="246" spans="2:5" hidden="1" outlineLevel="1" x14ac:dyDescent="0.2">
      <c r="B246" s="1">
        <v>214</v>
      </c>
      <c r="C246" s="82">
        <v>4.4784277260702568E-2</v>
      </c>
      <c r="D246" s="82">
        <v>0.2347747043280406</v>
      </c>
      <c r="E246" s="34">
        <v>8929353.1735254731</v>
      </c>
    </row>
    <row r="247" spans="2:5" hidden="1" outlineLevel="1" x14ac:dyDescent="0.2">
      <c r="B247" s="1">
        <v>215</v>
      </c>
      <c r="C247" s="82">
        <v>9.7199853615549614E-2</v>
      </c>
      <c r="D247" s="82">
        <v>0.1032081797543529</v>
      </c>
      <c r="E247" s="34">
        <v>5426907.2496802136</v>
      </c>
    </row>
    <row r="248" spans="2:5" hidden="1" outlineLevel="1" x14ac:dyDescent="0.2">
      <c r="B248" s="1">
        <v>216</v>
      </c>
      <c r="C248" s="82">
        <v>9.1678088588536683E-2</v>
      </c>
      <c r="D248" s="82">
        <v>9.1232241436425429E-2</v>
      </c>
      <c r="E248" s="34">
        <v>4813497.2748689614</v>
      </c>
    </row>
    <row r="249" spans="2:5" hidden="1" outlineLevel="1" x14ac:dyDescent="0.2">
      <c r="B249" s="1">
        <v>217</v>
      </c>
      <c r="C249" s="82">
        <v>7.3738251474087357E-2</v>
      </c>
      <c r="D249" s="82">
        <v>0.11393649668636684</v>
      </c>
      <c r="E249" s="34">
        <v>5358477.4461249486</v>
      </c>
    </row>
    <row r="250" spans="2:5" hidden="1" outlineLevel="1" x14ac:dyDescent="0.2">
      <c r="B250" s="1">
        <v>218</v>
      </c>
      <c r="C250" s="82">
        <v>3.9329778281704898E-2</v>
      </c>
      <c r="D250" s="82">
        <v>0.15170676215333806</v>
      </c>
      <c r="E250" s="34">
        <v>5943476.6258450756</v>
      </c>
    </row>
    <row r="251" spans="2:5" hidden="1" outlineLevel="1" x14ac:dyDescent="0.2">
      <c r="B251" s="1">
        <v>219</v>
      </c>
      <c r="C251" s="82">
        <v>4.9284537325928295E-2</v>
      </c>
      <c r="D251" s="82">
        <v>8.9010375178960238E-2</v>
      </c>
      <c r="E251" s="34">
        <v>3989777.4421113823</v>
      </c>
    </row>
    <row r="252" spans="2:5" hidden="1" outlineLevel="1" x14ac:dyDescent="0.2">
      <c r="B252" s="1">
        <v>220</v>
      </c>
      <c r="C252" s="82">
        <v>9.812787682157581E-2</v>
      </c>
      <c r="D252" s="82">
        <v>6.6623711053814885E-2</v>
      </c>
      <c r="E252" s="34">
        <v>3892611.7739974288</v>
      </c>
    </row>
    <row r="253" spans="2:5" hidden="1" outlineLevel="1" x14ac:dyDescent="0.2">
      <c r="B253" s="1">
        <v>221</v>
      </c>
      <c r="C253" s="82">
        <v>1.1660747843476616E-2</v>
      </c>
      <c r="D253" s="82">
        <v>9.5990842832661349E-2</v>
      </c>
      <c r="E253" s="34">
        <v>3644148.5016501951</v>
      </c>
    </row>
    <row r="254" spans="2:5" hidden="1" outlineLevel="1" x14ac:dyDescent="0.2">
      <c r="B254" s="1">
        <v>222</v>
      </c>
      <c r="C254" s="82">
        <v>9.6974157300952161E-3</v>
      </c>
      <c r="D254" s="82">
        <v>4.7184993683926792E-2</v>
      </c>
      <c r="E254" s="34">
        <v>2157165.5122304941</v>
      </c>
    </row>
    <row r="255" spans="2:5" hidden="1" outlineLevel="1" x14ac:dyDescent="0.2">
      <c r="B255" s="1">
        <v>223</v>
      </c>
      <c r="C255" s="82">
        <v>6.9632280415081876E-2</v>
      </c>
      <c r="D255" s="82">
        <v>7.6310643464678529E-2</v>
      </c>
      <c r="E255" s="34">
        <v>3844130.3207034813</v>
      </c>
    </row>
    <row r="256" spans="2:5" hidden="1" outlineLevel="1" x14ac:dyDescent="0.2">
      <c r="B256" s="1">
        <v>224</v>
      </c>
      <c r="C256" s="82">
        <v>5.075128139056298E-2</v>
      </c>
      <c r="D256" s="82">
        <v>5.6477047176952538E-2</v>
      </c>
      <c r="E256" s="34">
        <v>2867971.8962456798</v>
      </c>
    </row>
    <row r="257" spans="2:5" hidden="1" outlineLevel="1" x14ac:dyDescent="0.2">
      <c r="B257" s="1">
        <v>225</v>
      </c>
      <c r="C257" s="82">
        <v>2.5451317881537396E-2</v>
      </c>
      <c r="D257" s="82">
        <v>2.0964970829248634E-2</v>
      </c>
      <c r="E257" s="34">
        <v>1462792.9519454481</v>
      </c>
    </row>
    <row r="258" spans="2:5" hidden="1" outlineLevel="1" x14ac:dyDescent="0.2">
      <c r="B258" s="1">
        <v>226</v>
      </c>
      <c r="C258" s="82">
        <v>7.0344312909098691E-2</v>
      </c>
      <c r="D258" s="82">
        <v>3.898237348492016E-2</v>
      </c>
      <c r="E258" s="34">
        <v>2434622.9157578563</v>
      </c>
    </row>
    <row r="259" spans="2:5" hidden="1" outlineLevel="1" x14ac:dyDescent="0.2">
      <c r="B259" s="1">
        <v>227</v>
      </c>
      <c r="C259" s="82">
        <v>8.2739524448785351E-2</v>
      </c>
      <c r="D259" s="82">
        <v>-2.659261020679328E-2</v>
      </c>
      <c r="E259" s="34">
        <v>-63657.558937679743</v>
      </c>
    </row>
    <row r="260" spans="2:5" hidden="1" outlineLevel="1" x14ac:dyDescent="0.2">
      <c r="B260" s="1">
        <v>228</v>
      </c>
      <c r="C260" s="82">
        <v>4.2994042513306588E-2</v>
      </c>
      <c r="D260" s="82">
        <v>7.6080998762543414E-2</v>
      </c>
      <c r="E260" s="34">
        <v>3449818.915946933</v>
      </c>
    </row>
    <row r="261" spans="2:5" hidden="1" outlineLevel="1" x14ac:dyDescent="0.2">
      <c r="B261" s="1">
        <v>229</v>
      </c>
      <c r="C261" s="82">
        <v>8.2477062051348554E-2</v>
      </c>
      <c r="D261" s="82">
        <v>5.7776927542614598E-2</v>
      </c>
      <c r="E261" s="34">
        <v>3305198.7537799245</v>
      </c>
    </row>
    <row r="262" spans="2:5" hidden="1" outlineLevel="1" x14ac:dyDescent="0.2">
      <c r="B262" s="1">
        <v>230</v>
      </c>
      <c r="C262" s="82">
        <v>8.7027432698156382E-2</v>
      </c>
      <c r="D262" s="82">
        <v>6.9549570793399393E-2</v>
      </c>
      <c r="E262" s="34">
        <v>3844025.067863245</v>
      </c>
    </row>
    <row r="263" spans="2:5" hidden="1" outlineLevel="1" x14ac:dyDescent="0.2">
      <c r="B263" s="1">
        <v>231</v>
      </c>
      <c r="C263" s="82">
        <v>2.4800829131923607E-2</v>
      </c>
      <c r="D263" s="82">
        <v>9.1471810000870069E-2</v>
      </c>
      <c r="E263" s="34">
        <v>3697000.5258504939</v>
      </c>
    </row>
    <row r="264" spans="2:5" hidden="1" outlineLevel="1" x14ac:dyDescent="0.2">
      <c r="B264" s="1">
        <v>232</v>
      </c>
      <c r="C264" s="82">
        <v>1.2755210737468837E-2</v>
      </c>
      <c r="D264" s="82">
        <v>-1.165944057739679E-2</v>
      </c>
      <c r="E264" s="34">
        <v>403567.85322464589</v>
      </c>
    </row>
    <row r="265" spans="2:5" hidden="1" outlineLevel="1" x14ac:dyDescent="0.2">
      <c r="B265" s="1">
        <v>233</v>
      </c>
      <c r="C265" s="82">
        <v>8.6039595276597214E-2</v>
      </c>
      <c r="D265" s="82">
        <v>0.11643777087547877</v>
      </c>
      <c r="E265" s="34">
        <v>5727837.9860239206</v>
      </c>
    </row>
    <row r="266" spans="2:5" hidden="1" outlineLevel="1" x14ac:dyDescent="0.2">
      <c r="B266" s="1">
        <v>234</v>
      </c>
      <c r="C266" s="82">
        <v>2.3252158737309694E-2</v>
      </c>
      <c r="D266" s="82">
        <v>0.14693633084998464</v>
      </c>
      <c r="E266" s="34">
        <v>5423910.0017214827</v>
      </c>
    </row>
    <row r="267" spans="2:5" hidden="1" outlineLevel="1" x14ac:dyDescent="0.2">
      <c r="B267" s="1">
        <v>235</v>
      </c>
      <c r="C267" s="82">
        <v>9.7284544703558962E-2</v>
      </c>
      <c r="D267" s="82">
        <v>0.16178818488389579</v>
      </c>
      <c r="E267" s="34">
        <v>7909185.7161342967</v>
      </c>
    </row>
    <row r="268" spans="2:5" hidden="1" outlineLevel="1" x14ac:dyDescent="0.2">
      <c r="B268" s="1">
        <v>236</v>
      </c>
      <c r="C268" s="82">
        <v>7.3833420421145941E-3</v>
      </c>
      <c r="D268" s="82">
        <v>0.21144652780253737</v>
      </c>
      <c r="E268" s="34">
        <v>7000885.243766522</v>
      </c>
    </row>
    <row r="269" spans="2:5" hidden="1" outlineLevel="1" x14ac:dyDescent="0.2">
      <c r="B269" s="1">
        <v>237</v>
      </c>
      <c r="C269" s="82">
        <v>4.0314157053474908E-2</v>
      </c>
      <c r="D269" s="82">
        <v>0.22112981743996107</v>
      </c>
      <c r="E269" s="34">
        <v>8311030.5318152569</v>
      </c>
    </row>
    <row r="270" spans="2:5" hidden="1" outlineLevel="1" x14ac:dyDescent="0.2">
      <c r="B270" s="1">
        <v>238</v>
      </c>
      <c r="C270" s="82">
        <v>4.6415561346036249E-2</v>
      </c>
      <c r="D270" s="82">
        <v>0.10608985877310996</v>
      </c>
      <c r="E270" s="34">
        <v>4535375.0232785968</v>
      </c>
    </row>
    <row r="271" spans="2:5" hidden="1" outlineLevel="1" x14ac:dyDescent="0.2">
      <c r="B271" s="1">
        <v>239</v>
      </c>
      <c r="C271" s="82">
        <v>4.1501175325874941E-3</v>
      </c>
      <c r="D271" s="82">
        <v>8.0989463975489798E-2</v>
      </c>
      <c r="E271" s="34">
        <v>3097913.3392989957</v>
      </c>
    </row>
    <row r="272" spans="2:5" hidden="1" outlineLevel="1" x14ac:dyDescent="0.2">
      <c r="B272" s="1">
        <v>240</v>
      </c>
      <c r="C272" s="82">
        <v>6.023738062249373E-3</v>
      </c>
      <c r="D272" s="82">
        <v>0.12993018518570951</v>
      </c>
      <c r="E272" s="34">
        <v>4562425.2935626823</v>
      </c>
    </row>
    <row r="273" spans="2:5" hidden="1" outlineLevel="1" x14ac:dyDescent="0.2">
      <c r="B273" s="1">
        <v>241</v>
      </c>
      <c r="C273" s="82">
        <v>4.9391132493281469E-2</v>
      </c>
      <c r="D273" s="82">
        <v>0.10404795910577526</v>
      </c>
      <c r="E273" s="34">
        <v>4517932.1238724198</v>
      </c>
    </row>
    <row r="274" spans="2:5" hidden="1" outlineLevel="1" x14ac:dyDescent="0.2">
      <c r="B274" s="1">
        <v>242</v>
      </c>
      <c r="C274" s="82">
        <v>2.1105596480001487E-2</v>
      </c>
      <c r="D274" s="82">
        <v>7.392572270035945E-2</v>
      </c>
      <c r="E274" s="34">
        <v>3094092.8580717593</v>
      </c>
    </row>
    <row r="275" spans="2:5" hidden="1" outlineLevel="1" x14ac:dyDescent="0.2">
      <c r="B275" s="1">
        <v>243</v>
      </c>
      <c r="C275" s="82">
        <v>1.0686006893299071E-2</v>
      </c>
      <c r="D275" s="82">
        <v>6.6567649752341418E-2</v>
      </c>
      <c r="E275" s="34">
        <v>2747224.95723932</v>
      </c>
    </row>
    <row r="276" spans="2:5" hidden="1" outlineLevel="1" x14ac:dyDescent="0.2">
      <c r="B276" s="1">
        <v>244</v>
      </c>
      <c r="C276" s="82">
        <v>4.3057733300577716E-3</v>
      </c>
      <c r="D276" s="82">
        <v>0.1203375975708014</v>
      </c>
      <c r="E276" s="34">
        <v>4250644.9789315648</v>
      </c>
    </row>
    <row r="277" spans="2:5" hidden="1" outlineLevel="1" x14ac:dyDescent="0.2">
      <c r="B277" s="1">
        <v>245</v>
      </c>
      <c r="C277" s="82">
        <v>8.0924716936809585E-3</v>
      </c>
      <c r="D277" s="82">
        <v>3.3466352750041672E-2</v>
      </c>
      <c r="E277" s="34">
        <v>1736028.9071891236</v>
      </c>
    </row>
    <row r="278" spans="2:5" hidden="1" outlineLevel="1" x14ac:dyDescent="0.2">
      <c r="B278" s="1">
        <v>246</v>
      </c>
      <c r="C278" s="82">
        <v>1.4014728029218371E-2</v>
      </c>
      <c r="D278" s="82">
        <v>0.10395852658772692</v>
      </c>
      <c r="E278" s="34">
        <v>3920826.8747684746</v>
      </c>
    </row>
    <row r="279" spans="2:5" hidden="1" outlineLevel="1" x14ac:dyDescent="0.2">
      <c r="B279" s="1">
        <v>247</v>
      </c>
      <c r="C279" s="82">
        <v>8.2007317305292038E-2</v>
      </c>
      <c r="D279" s="82">
        <v>0.16692350132494571</v>
      </c>
      <c r="E279" s="34">
        <v>7649042.2906287136</v>
      </c>
    </row>
    <row r="280" spans="2:5" hidden="1" outlineLevel="1" x14ac:dyDescent="0.2">
      <c r="B280" s="1">
        <v>248</v>
      </c>
      <c r="C280" s="82">
        <v>6.1316743761400255E-2</v>
      </c>
      <c r="D280" s="82">
        <v>0.16151587350777485</v>
      </c>
      <c r="E280" s="34">
        <v>6847108.7553453287</v>
      </c>
    </row>
    <row r="281" spans="2:5" hidden="1" outlineLevel="1" x14ac:dyDescent="0.2">
      <c r="B281" s="1">
        <v>249</v>
      </c>
      <c r="C281" s="82">
        <v>3.0890395230193116E-2</v>
      </c>
      <c r="D281" s="82">
        <v>0.10194334103900836</v>
      </c>
      <c r="E281" s="34">
        <v>4128458.2511598016</v>
      </c>
    </row>
    <row r="282" spans="2:5" hidden="1" outlineLevel="1" x14ac:dyDescent="0.2">
      <c r="B282" s="1">
        <v>250</v>
      </c>
      <c r="C282" s="82">
        <v>1.0398735114889136E-2</v>
      </c>
      <c r="D282" s="82">
        <v>0.11696944871313122</v>
      </c>
      <c r="E282" s="34">
        <v>4254500.0694740014</v>
      </c>
    </row>
    <row r="283" spans="2:5" hidden="1" outlineLevel="1" x14ac:dyDescent="0.2">
      <c r="B283" s="1">
        <v>251</v>
      </c>
      <c r="C283" s="82">
        <v>1.8396838926567394E-2</v>
      </c>
      <c r="D283" s="82">
        <v>0.12376016234125228</v>
      </c>
      <c r="E283" s="34">
        <v>4602718.7412626371</v>
      </c>
    </row>
    <row r="284" spans="2:5" hidden="1" outlineLevel="1" x14ac:dyDescent="0.2">
      <c r="B284" s="1">
        <v>252</v>
      </c>
      <c r="C284" s="82">
        <v>6.2409696772548956E-2</v>
      </c>
      <c r="D284" s="82">
        <v>3.088689144339659E-2</v>
      </c>
      <c r="E284" s="34">
        <v>2060574.6928287621</v>
      </c>
    </row>
    <row r="285" spans="2:5" hidden="1" outlineLevel="1" x14ac:dyDescent="0.2">
      <c r="B285" s="1">
        <v>253</v>
      </c>
      <c r="C285" s="82">
        <v>4.4152017994585789E-3</v>
      </c>
      <c r="D285" s="82">
        <v>0.1163079504912724</v>
      </c>
      <c r="E285" s="34">
        <v>4134599.6906399024</v>
      </c>
    </row>
    <row r="286" spans="2:5" hidden="1" outlineLevel="1" x14ac:dyDescent="0.2">
      <c r="B286" s="1">
        <v>254</v>
      </c>
      <c r="C286" s="82">
        <v>4.7924038972852148E-2</v>
      </c>
      <c r="D286" s="82">
        <v>0.11294000539883572</v>
      </c>
      <c r="E286" s="34">
        <v>4801119.750375283</v>
      </c>
    </row>
    <row r="287" spans="2:5" hidden="1" outlineLevel="1" x14ac:dyDescent="0.2">
      <c r="B287" s="1">
        <v>255</v>
      </c>
      <c r="C287" s="82">
        <v>5.4768898707123106E-2</v>
      </c>
      <c r="D287" s="82">
        <v>0.18199161357724647</v>
      </c>
      <c r="E287" s="34">
        <v>7403465.3239514651</v>
      </c>
    </row>
    <row r="288" spans="2:5" hidden="1" outlineLevel="1" x14ac:dyDescent="0.2">
      <c r="B288" s="1">
        <v>256</v>
      </c>
      <c r="C288" s="82">
        <v>5.9462307273873943E-2</v>
      </c>
      <c r="D288" s="82">
        <v>9.7387353597683052E-2</v>
      </c>
      <c r="E288" s="34">
        <v>4459907.2086000098</v>
      </c>
    </row>
    <row r="289" spans="2:5" hidden="1" outlineLevel="1" x14ac:dyDescent="0.2">
      <c r="B289" s="1">
        <v>257</v>
      </c>
      <c r="C289" s="82">
        <v>8.3601313847876196E-2</v>
      </c>
      <c r="D289" s="82">
        <v>5.8591026177336331E-2</v>
      </c>
      <c r="E289" s="34">
        <v>3352624.2017917922</v>
      </c>
    </row>
    <row r="290" spans="2:5" hidden="1" outlineLevel="1" x14ac:dyDescent="0.2">
      <c r="B290" s="1">
        <v>258</v>
      </c>
      <c r="C290" s="82">
        <v>2.3224084883557219E-2</v>
      </c>
      <c r="D290" s="82">
        <v>2.3108371133230832E-3</v>
      </c>
      <c r="E290" s="34">
        <v>861452.18318173406</v>
      </c>
    </row>
    <row r="291" spans="2:5" hidden="1" outlineLevel="1" x14ac:dyDescent="0.2">
      <c r="B291" s="1">
        <v>259</v>
      </c>
      <c r="C291" s="82">
        <v>8.7419967882007094E-2</v>
      </c>
      <c r="D291" s="82">
        <v>8.0491221984554051E-2</v>
      </c>
      <c r="E291" s="34">
        <v>4295551.9886937616</v>
      </c>
    </row>
    <row r="292" spans="2:5" hidden="1" outlineLevel="1" x14ac:dyDescent="0.2">
      <c r="B292" s="1">
        <v>260</v>
      </c>
      <c r="C292" s="82">
        <v>3.0749337860308548E-2</v>
      </c>
      <c r="D292" s="82">
        <v>7.8990733091720167E-2</v>
      </c>
      <c r="E292" s="34">
        <v>3380090.4636233277</v>
      </c>
    </row>
    <row r="293" spans="2:5" hidden="1" outlineLevel="1" x14ac:dyDescent="0.2">
      <c r="B293" s="1">
        <v>261</v>
      </c>
      <c r="C293" s="82">
        <v>8.3228047152821338E-2</v>
      </c>
      <c r="D293" s="82">
        <v>7.1284814619110404E-2</v>
      </c>
      <c r="E293" s="34">
        <v>3856025.9777892255</v>
      </c>
    </row>
    <row r="294" spans="2:5" hidden="1" outlineLevel="1" x14ac:dyDescent="0.2">
      <c r="B294" s="1">
        <v>262</v>
      </c>
      <c r="C294" s="82">
        <v>1.6774503965948952E-2</v>
      </c>
      <c r="D294" s="82">
        <v>8.1577702338913385E-2</v>
      </c>
      <c r="E294" s="34">
        <v>3276278.4845087212</v>
      </c>
    </row>
    <row r="295" spans="2:5" hidden="1" outlineLevel="1" x14ac:dyDescent="0.2">
      <c r="B295" s="1">
        <v>263</v>
      </c>
      <c r="C295" s="82">
        <v>1.7667493560325266E-3</v>
      </c>
      <c r="D295" s="82">
        <v>0.12773678483511944</v>
      </c>
      <c r="E295" s="34">
        <v>4421922.259663349</v>
      </c>
    </row>
    <row r="296" spans="2:5" hidden="1" outlineLevel="1" x14ac:dyDescent="0.2">
      <c r="B296" s="1">
        <v>264</v>
      </c>
      <c r="C296" s="82">
        <v>5.863968978558215E-2</v>
      </c>
      <c r="D296" s="82">
        <v>3.6009941829335756E-2</v>
      </c>
      <c r="E296" s="34">
        <v>2215997.3972185333</v>
      </c>
    </row>
    <row r="297" spans="2:5" hidden="1" outlineLevel="1" x14ac:dyDescent="0.2">
      <c r="B297" s="1">
        <v>265</v>
      </c>
      <c r="C297" s="82">
        <v>5.8185355323022096E-2</v>
      </c>
      <c r="D297" s="82">
        <v>9.1854605445305659E-2</v>
      </c>
      <c r="E297" s="34">
        <v>4236720.2848078161</v>
      </c>
    </row>
    <row r="298" spans="2:5" hidden="1" outlineLevel="1" x14ac:dyDescent="0.2">
      <c r="B298" s="1">
        <v>266</v>
      </c>
      <c r="C298" s="82">
        <v>2.6803011514769784E-2</v>
      </c>
      <c r="D298" s="82">
        <v>0.1011940490663136</v>
      </c>
      <c r="E298" s="34">
        <v>4037725.2061140812</v>
      </c>
    </row>
    <row r="299" spans="2:5" hidden="1" outlineLevel="1" x14ac:dyDescent="0.2">
      <c r="B299" s="1">
        <v>267</v>
      </c>
      <c r="C299" s="82">
        <v>3.3769951438079204E-2</v>
      </c>
      <c r="D299" s="82">
        <v>6.5240621142399827E-2</v>
      </c>
      <c r="E299" s="34">
        <v>2968699.4353752448</v>
      </c>
    </row>
    <row r="300" spans="2:5" hidden="1" outlineLevel="1" x14ac:dyDescent="0.2">
      <c r="B300" s="1">
        <v>268</v>
      </c>
      <c r="C300" s="82">
        <v>6.2381774285593265E-2</v>
      </c>
      <c r="D300" s="82">
        <v>6.6450437352032099E-2</v>
      </c>
      <c r="E300" s="34">
        <v>3371444.3003497054</v>
      </c>
    </row>
    <row r="301" spans="2:5" hidden="1" outlineLevel="1" x14ac:dyDescent="0.2">
      <c r="B301" s="1">
        <v>269</v>
      </c>
      <c r="C301" s="82">
        <v>8.4663221707338768E-2</v>
      </c>
      <c r="D301" s="82">
        <v>9.6005270966942641E-2</v>
      </c>
      <c r="E301" s="34">
        <v>4873700.5287493356</v>
      </c>
    </row>
    <row r="302" spans="2:5" hidden="1" outlineLevel="1" x14ac:dyDescent="0.2">
      <c r="B302" s="1">
        <v>270</v>
      </c>
      <c r="C302" s="82">
        <v>6.094608911445535E-2</v>
      </c>
      <c r="D302" s="82">
        <v>0.18252895172486691</v>
      </c>
      <c r="E302" s="34">
        <v>7607292.9182345187</v>
      </c>
    </row>
    <row r="303" spans="2:5" hidden="1" outlineLevel="1" x14ac:dyDescent="0.2">
      <c r="B303" s="1">
        <v>271</v>
      </c>
      <c r="C303" s="82">
        <v>8.3590083269451027E-2</v>
      </c>
      <c r="D303" s="82">
        <v>0.15365688886435544</v>
      </c>
      <c r="E303" s="34">
        <v>7165155.7994091474</v>
      </c>
    </row>
    <row r="304" spans="2:5" hidden="1" outlineLevel="1" x14ac:dyDescent="0.2">
      <c r="B304" s="1">
        <v>272</v>
      </c>
      <c r="C304" s="82">
        <v>4.5554657495919804E-2</v>
      </c>
      <c r="D304" s="82">
        <v>2.292197615546869E-2</v>
      </c>
      <c r="E304" s="34">
        <v>1652304.6679524151</v>
      </c>
    </row>
    <row r="305" spans="2:5" hidden="1" outlineLevel="1" x14ac:dyDescent="0.2">
      <c r="B305" s="1">
        <v>273</v>
      </c>
      <c r="C305" s="82">
        <v>5.4559467734243042E-2</v>
      </c>
      <c r="D305" s="82">
        <v>4.5808837035812969E-2</v>
      </c>
      <c r="E305" s="34">
        <v>2530509.1806282024</v>
      </c>
    </row>
    <row r="306" spans="2:5" hidden="1" outlineLevel="1" x14ac:dyDescent="0.2">
      <c r="B306" s="1">
        <v>274</v>
      </c>
      <c r="C306" s="82">
        <v>9.9401384980293578E-2</v>
      </c>
      <c r="D306" s="82">
        <v>0.13565345311790089</v>
      </c>
      <c r="E306" s="34">
        <v>6859839.4707563827</v>
      </c>
    </row>
    <row r="307" spans="2:5" hidden="1" outlineLevel="1" x14ac:dyDescent="0.2">
      <c r="B307" s="1">
        <v>275</v>
      </c>
      <c r="C307" s="82">
        <v>3.7066726315200305E-2</v>
      </c>
      <c r="D307" s="82">
        <v>7.8806234103352066E-2</v>
      </c>
      <c r="E307" s="34">
        <v>3460146.2988806008</v>
      </c>
    </row>
    <row r="308" spans="2:5" hidden="1" outlineLevel="1" x14ac:dyDescent="0.2">
      <c r="B308" s="1">
        <v>276</v>
      </c>
      <c r="C308" s="82">
        <v>3.6536301747731037E-3</v>
      </c>
      <c r="D308" s="82">
        <v>0.11804651054244486</v>
      </c>
      <c r="E308" s="34">
        <v>4172743.4737652917</v>
      </c>
    </row>
    <row r="309" spans="2:5" hidden="1" outlineLevel="1" x14ac:dyDescent="0.2">
      <c r="B309" s="1">
        <v>277</v>
      </c>
      <c r="C309" s="82">
        <v>9.4838944424891464E-2</v>
      </c>
      <c r="D309" s="82">
        <v>0.16202125110219351</v>
      </c>
      <c r="E309" s="34">
        <v>7842694.7075293167</v>
      </c>
    </row>
    <row r="310" spans="2:5" hidden="1" outlineLevel="1" x14ac:dyDescent="0.2">
      <c r="B310" s="1">
        <v>278</v>
      </c>
      <c r="C310" s="82">
        <v>8.9640941515668343E-2</v>
      </c>
      <c r="D310" s="82">
        <v>6.3143176963122091E-2</v>
      </c>
      <c r="E310" s="34">
        <v>3620893.2844833075</v>
      </c>
    </row>
    <row r="311" spans="2:5" hidden="1" outlineLevel="1" x14ac:dyDescent="0.2">
      <c r="B311" s="1">
        <v>279</v>
      </c>
      <c r="C311" s="82">
        <v>1.7320347117001044E-2</v>
      </c>
      <c r="D311" s="82">
        <v>6.7746093487743478E-2</v>
      </c>
      <c r="E311" s="34">
        <v>2857305.6204468799</v>
      </c>
    </row>
    <row r="312" spans="2:5" hidden="1" outlineLevel="1" x14ac:dyDescent="0.2">
      <c r="B312" s="1">
        <v>280</v>
      </c>
      <c r="C312" s="82">
        <v>1.7295414228284157E-2</v>
      </c>
      <c r="D312" s="82">
        <v>0.19929628478512823</v>
      </c>
      <c r="E312" s="34">
        <v>6909393.2521857908</v>
      </c>
    </row>
    <row r="313" spans="2:5" hidden="1" outlineLevel="1" x14ac:dyDescent="0.2">
      <c r="B313" s="1">
        <v>281</v>
      </c>
      <c r="C313" s="82">
        <v>8.0653189115127977E-2</v>
      </c>
      <c r="D313" s="82">
        <v>7.0150306842965693E-3</v>
      </c>
      <c r="E313" s="34">
        <v>1269110.5148507534</v>
      </c>
    </row>
    <row r="314" spans="2:5" hidden="1" outlineLevel="1" x14ac:dyDescent="0.2">
      <c r="B314" s="1">
        <v>282</v>
      </c>
      <c r="C314" s="82">
        <v>6.1743453569685205E-2</v>
      </c>
      <c r="D314" s="82">
        <v>0.14043273270208825</v>
      </c>
      <c r="E314" s="34">
        <v>6083445.3207523599</v>
      </c>
    </row>
    <row r="315" spans="2:5" hidden="1" outlineLevel="1" x14ac:dyDescent="0.2">
      <c r="B315" s="1">
        <v>283</v>
      </c>
      <c r="C315" s="82">
        <v>7.1901642291240825E-2</v>
      </c>
      <c r="D315" s="82">
        <v>0.15733015825535379</v>
      </c>
      <c r="E315" s="34">
        <v>6980975.6087273257</v>
      </c>
    </row>
    <row r="316" spans="2:5" hidden="1" outlineLevel="1" x14ac:dyDescent="0.2">
      <c r="B316" s="1">
        <v>284</v>
      </c>
      <c r="C316" s="82">
        <v>7.5352296646861057E-3</v>
      </c>
      <c r="D316" s="82">
        <v>0.14853038450382797</v>
      </c>
      <c r="E316" s="34">
        <v>5141137.3468161635</v>
      </c>
    </row>
    <row r="317" spans="2:5" hidden="1" outlineLevel="1" x14ac:dyDescent="0.2">
      <c r="B317" s="1">
        <v>285</v>
      </c>
      <c r="C317" s="82">
        <v>2.8120603807133351E-2</v>
      </c>
      <c r="D317" s="82">
        <v>7.6215147992508572E-2</v>
      </c>
      <c r="E317" s="34">
        <v>3255562.3840884371</v>
      </c>
    </row>
    <row r="318" spans="2:5" hidden="1" outlineLevel="1" x14ac:dyDescent="0.2">
      <c r="B318" s="1">
        <v>286</v>
      </c>
      <c r="C318" s="82">
        <v>6.898848862109988E-2</v>
      </c>
      <c r="D318" s="82">
        <v>0.10293009677569614</v>
      </c>
      <c r="E318" s="34">
        <v>4841780.2471764255</v>
      </c>
    </row>
    <row r="319" spans="2:5" hidden="1" outlineLevel="1" x14ac:dyDescent="0.2">
      <c r="B319" s="1">
        <v>287</v>
      </c>
      <c r="C319" s="82">
        <v>9.9396251707618687E-3</v>
      </c>
      <c r="D319" s="82">
        <v>2.3547458513674221E-2</v>
      </c>
      <c r="E319" s="34">
        <v>1452189.8368371825</v>
      </c>
    </row>
    <row r="320" spans="2:5" hidden="1" outlineLevel="1" x14ac:dyDescent="0.2">
      <c r="B320" s="1">
        <v>288</v>
      </c>
      <c r="C320" s="82">
        <v>5.4406255513394557E-2</v>
      </c>
      <c r="D320" s="82">
        <v>0.16608121130857112</v>
      </c>
      <c r="E320" s="34">
        <v>6824545.3920579096</v>
      </c>
    </row>
    <row r="321" spans="2:5" hidden="1" outlineLevel="1" x14ac:dyDescent="0.2">
      <c r="B321" s="1">
        <v>289</v>
      </c>
      <c r="C321" s="82">
        <v>3.1173977895007744E-2</v>
      </c>
      <c r="D321" s="82">
        <v>0.11568116926646971</v>
      </c>
      <c r="E321" s="34">
        <v>4580417.355779619</v>
      </c>
    </row>
    <row r="322" spans="2:5" hidden="1" outlineLevel="1" x14ac:dyDescent="0.2">
      <c r="B322" s="1">
        <v>290</v>
      </c>
      <c r="C322" s="82">
        <v>9.906081614594409E-3</v>
      </c>
      <c r="D322" s="82">
        <v>3.2884218662302428E-2</v>
      </c>
      <c r="E322" s="34">
        <v>1731246.2903134567</v>
      </c>
    </row>
    <row r="323" spans="2:5" hidden="1" outlineLevel="1" x14ac:dyDescent="0.2">
      <c r="B323" s="1">
        <v>291</v>
      </c>
      <c r="C323" s="82">
        <v>7.6321918508363826E-2</v>
      </c>
      <c r="D323" s="82">
        <v>0.13757709263758275</v>
      </c>
      <c r="E323" s="34">
        <v>6334892.9525907943</v>
      </c>
    </row>
    <row r="324" spans="2:5" hidden="1" outlineLevel="1" x14ac:dyDescent="0.2">
      <c r="B324" s="1">
        <v>292</v>
      </c>
      <c r="C324" s="82">
        <v>8.5831370157161524E-2</v>
      </c>
      <c r="D324" s="82">
        <v>0.16464888928100235</v>
      </c>
      <c r="E324" s="34">
        <v>7673914.9868709054</v>
      </c>
    </row>
    <row r="325" spans="2:5" hidden="1" outlineLevel="1" x14ac:dyDescent="0.2">
      <c r="B325" s="1">
        <v>293</v>
      </c>
      <c r="C325" s="82">
        <v>3.2714690365746482E-3</v>
      </c>
      <c r="D325" s="82">
        <v>4.8947738649747573E-2</v>
      </c>
      <c r="E325" s="34">
        <v>2153801.4448295147</v>
      </c>
    </row>
    <row r="326" spans="2:5" hidden="1" outlineLevel="1" x14ac:dyDescent="0.2">
      <c r="B326" s="1">
        <v>294</v>
      </c>
      <c r="C326" s="82">
        <v>3.892805058597959E-3</v>
      </c>
      <c r="D326" s="82">
        <v>0.10708431098548038</v>
      </c>
      <c r="E326" s="34">
        <v>3856656.737170239</v>
      </c>
    </row>
    <row r="327" spans="2:5" hidden="1" outlineLevel="1" x14ac:dyDescent="0.2">
      <c r="B327" s="1">
        <v>295</v>
      </c>
      <c r="C327" s="82">
        <v>9.7243217137095744E-2</v>
      </c>
      <c r="D327" s="82">
        <v>4.8844032252872302E-2</v>
      </c>
      <c r="E327" s="34">
        <v>3126271.3672426343</v>
      </c>
    </row>
    <row r="328" spans="2:5" hidden="1" outlineLevel="1" x14ac:dyDescent="0.2">
      <c r="B328" s="1">
        <v>296</v>
      </c>
      <c r="C328" s="82">
        <v>2.5915766065592139E-2</v>
      </c>
      <c r="D328" s="82">
        <v>0.15412554429792355</v>
      </c>
      <c r="E328" s="34">
        <v>5711078.8409055481</v>
      </c>
    </row>
    <row r="329" spans="2:5" hidden="1" outlineLevel="1" x14ac:dyDescent="0.2">
      <c r="B329" s="1">
        <v>297</v>
      </c>
      <c r="C329" s="82">
        <v>1.4249406978329372E-2</v>
      </c>
      <c r="D329" s="82">
        <v>8.5446947308758348E-2</v>
      </c>
      <c r="E329" s="34">
        <v>3361154.1013105237</v>
      </c>
    </row>
    <row r="330" spans="2:5" hidden="1" outlineLevel="1" x14ac:dyDescent="0.2">
      <c r="B330" s="1">
        <v>298</v>
      </c>
      <c r="C330" s="82">
        <v>1.3482674381886883E-2</v>
      </c>
      <c r="D330" s="82">
        <v>-1.7407288869128124E-2</v>
      </c>
      <c r="E330" s="34">
        <v>230357.03408236537</v>
      </c>
    </row>
    <row r="331" spans="2:5" hidden="1" outlineLevel="1" x14ac:dyDescent="0.2">
      <c r="B331" s="1">
        <v>299</v>
      </c>
      <c r="C331" s="82">
        <v>3.295274181440707E-2</v>
      </c>
      <c r="D331" s="82">
        <v>3.8382884615526018E-2</v>
      </c>
      <c r="E331" s="34">
        <v>2078362.2051684048</v>
      </c>
    </row>
    <row r="332" spans="2:5" hidden="1" outlineLevel="1" x14ac:dyDescent="0.2">
      <c r="B332" s="1">
        <v>300</v>
      </c>
      <c r="C332" s="82">
        <v>1.6615227865393888E-2</v>
      </c>
      <c r="D332" s="82">
        <v>5.0872195489370949E-2</v>
      </c>
      <c r="E332" s="34">
        <v>2330885.1665050704</v>
      </c>
    </row>
    <row r="333" spans="2:5" hidden="1" outlineLevel="1" x14ac:dyDescent="0.2">
      <c r="B333" s="1">
        <v>301</v>
      </c>
      <c r="C333" s="82">
        <v>1.4316914731697307E-2</v>
      </c>
      <c r="D333" s="82">
        <v>0.17107576731166779</v>
      </c>
      <c r="E333" s="34">
        <v>5968644.8303254833</v>
      </c>
    </row>
    <row r="334" spans="2:5" hidden="1" outlineLevel="1" x14ac:dyDescent="0.2">
      <c r="B334" s="1">
        <v>302</v>
      </c>
      <c r="C334" s="82">
        <v>6.9504212973426516E-2</v>
      </c>
      <c r="D334" s="82">
        <v>6.9282377325240299E-2</v>
      </c>
      <c r="E334" s="34">
        <v>3575630.3458835469</v>
      </c>
    </row>
    <row r="335" spans="2:5" hidden="1" outlineLevel="1" x14ac:dyDescent="0.2">
      <c r="B335" s="1">
        <v>303</v>
      </c>
      <c r="C335" s="82">
        <v>9.9416083924826287E-2</v>
      </c>
      <c r="D335" s="82">
        <v>0.14738224437510861</v>
      </c>
      <c r="E335" s="34">
        <v>7361082.7877129121</v>
      </c>
    </row>
    <row r="336" spans="2:5" hidden="1" outlineLevel="1" x14ac:dyDescent="0.2">
      <c r="B336" s="1">
        <v>304</v>
      </c>
      <c r="C336" s="82">
        <v>1.6352279563962038E-2</v>
      </c>
      <c r="D336" s="82">
        <v>7.8927625345398461E-2</v>
      </c>
      <c r="E336" s="34">
        <v>3189430.8795256135</v>
      </c>
    </row>
    <row r="337" spans="2:5" hidden="1" outlineLevel="1" x14ac:dyDescent="0.2">
      <c r="B337" s="1">
        <v>305</v>
      </c>
      <c r="C337" s="82">
        <v>2.3849073103832032E-2</v>
      </c>
      <c r="D337" s="82">
        <v>7.1535691101731413E-2</v>
      </c>
      <c r="E337" s="34">
        <v>3052581.3063351782</v>
      </c>
    </row>
    <row r="338" spans="2:5" hidden="1" outlineLevel="1" x14ac:dyDescent="0.2">
      <c r="B338" s="1">
        <v>306</v>
      </c>
      <c r="C338" s="82">
        <v>6.573241550366897E-2</v>
      </c>
      <c r="D338" s="82">
        <v>0.24258972494956038</v>
      </c>
      <c r="E338" s="34">
        <v>9997312.031935364</v>
      </c>
    </row>
    <row r="339" spans="2:5" hidden="1" outlineLevel="1" x14ac:dyDescent="0.2">
      <c r="B339" s="1">
        <v>307</v>
      </c>
      <c r="C339" s="82">
        <v>2.5330363004941448E-2</v>
      </c>
      <c r="D339" s="82">
        <v>5.9191349787452843E-2</v>
      </c>
      <c r="E339" s="34">
        <v>2678019.6213175752</v>
      </c>
    </row>
    <row r="340" spans="2:5" hidden="1" outlineLevel="1" x14ac:dyDescent="0.2">
      <c r="B340" s="1">
        <v>308</v>
      </c>
      <c r="C340" s="82">
        <v>8.0583693267682985E-2</v>
      </c>
      <c r="D340" s="82">
        <v>5.1717527919261166E-2</v>
      </c>
      <c r="E340" s="34">
        <v>3040327.4376231343</v>
      </c>
    </row>
    <row r="341" spans="2:5" hidden="1" outlineLevel="1" x14ac:dyDescent="0.2">
      <c r="B341" s="1">
        <v>309</v>
      </c>
      <c r="C341" s="82">
        <v>2.3314829402003346E-2</v>
      </c>
      <c r="D341" s="82">
        <v>-5.4903996489556878E-3</v>
      </c>
      <c r="E341" s="34">
        <v>615604.53486946248</v>
      </c>
    </row>
    <row r="342" spans="2:5" hidden="1" outlineLevel="1" x14ac:dyDescent="0.2">
      <c r="B342" s="1">
        <v>310</v>
      </c>
      <c r="C342" s="82">
        <v>7.5859672659735797E-2</v>
      </c>
      <c r="D342" s="82">
        <v>4.7436693267790715E-2</v>
      </c>
      <c r="E342" s="34">
        <v>2817355.2037759139</v>
      </c>
    </row>
    <row r="343" spans="2:5" hidden="1" outlineLevel="1" x14ac:dyDescent="0.2">
      <c r="B343" s="1">
        <v>311</v>
      </c>
      <c r="C343" s="82">
        <v>6.0375499565080343E-2</v>
      </c>
      <c r="D343" s="82">
        <v>7.0678360735896964E-2</v>
      </c>
      <c r="E343" s="34">
        <v>3499289.9830342694</v>
      </c>
    </row>
    <row r="344" spans="2:5" hidden="1" outlineLevel="1" x14ac:dyDescent="0.2">
      <c r="B344" s="1">
        <v>312</v>
      </c>
      <c r="C344" s="82">
        <v>3.082655828279637E-2</v>
      </c>
      <c r="D344" s="82">
        <v>0.13471201705288921</v>
      </c>
      <c r="E344" s="34">
        <v>5192840.8476949381</v>
      </c>
    </row>
    <row r="345" spans="2:5" hidden="1" outlineLevel="1" x14ac:dyDescent="0.2">
      <c r="B345" s="1">
        <v>313</v>
      </c>
      <c r="C345" s="82">
        <v>8.324925291570201E-2</v>
      </c>
      <c r="D345" s="82">
        <v>2.9458696774341125E-3</v>
      </c>
      <c r="E345" s="34">
        <v>1119273.7435413736</v>
      </c>
    </row>
    <row r="346" spans="2:5" hidden="1" outlineLevel="1" x14ac:dyDescent="0.2">
      <c r="B346" s="1">
        <v>314</v>
      </c>
      <c r="C346" s="82">
        <v>9.0429821562590162E-2</v>
      </c>
      <c r="D346" s="82">
        <v>8.6143130461295361E-2</v>
      </c>
      <c r="E346" s="34">
        <v>4580024.9830858009</v>
      </c>
    </row>
    <row r="347" spans="2:5" hidden="1" outlineLevel="1" x14ac:dyDescent="0.2">
      <c r="B347" s="1">
        <v>315</v>
      </c>
      <c r="C347" s="82">
        <v>5.6411027643266942E-2</v>
      </c>
      <c r="D347" s="82">
        <v>4.4068650391364338E-2</v>
      </c>
      <c r="E347" s="34">
        <v>2486567.0035575991</v>
      </c>
    </row>
    <row r="348" spans="2:5" hidden="1" outlineLevel="1" x14ac:dyDescent="0.2">
      <c r="B348" s="1">
        <v>316</v>
      </c>
      <c r="C348" s="82">
        <v>5.8734374105459203E-2</v>
      </c>
      <c r="D348" s="82">
        <v>6.0659342604487645E-2</v>
      </c>
      <c r="E348" s="34">
        <v>3112482.3399897399</v>
      </c>
    </row>
    <row r="349" spans="2:5" hidden="1" outlineLevel="1" x14ac:dyDescent="0.2">
      <c r="B349" s="1">
        <v>317</v>
      </c>
      <c r="C349" s="82">
        <v>1.7882421195382994E-2</v>
      </c>
      <c r="D349" s="82">
        <v>9.6246703905028985E-2</v>
      </c>
      <c r="E349" s="34">
        <v>3743740.3276418699</v>
      </c>
    </row>
    <row r="350" spans="2:5" hidden="1" outlineLevel="1" x14ac:dyDescent="0.2">
      <c r="B350" s="1">
        <v>318</v>
      </c>
      <c r="C350" s="82">
        <v>3.1325133173115673E-2</v>
      </c>
      <c r="D350" s="82">
        <v>8.7772692911238112E-2</v>
      </c>
      <c r="E350" s="34">
        <v>3673963.1757345684</v>
      </c>
    </row>
    <row r="351" spans="2:5" hidden="1" outlineLevel="1" x14ac:dyDescent="0.2">
      <c r="B351" s="1">
        <v>319</v>
      </c>
      <c r="C351" s="82">
        <v>4.4909252391373049E-2</v>
      </c>
      <c r="D351" s="82">
        <v>0.11349113990756433</v>
      </c>
      <c r="E351" s="34">
        <v>4762788.1671973495</v>
      </c>
    </row>
    <row r="352" spans="2:5" hidden="1" outlineLevel="1" x14ac:dyDescent="0.2">
      <c r="B352" s="1">
        <v>320</v>
      </c>
      <c r="C352" s="82">
        <v>1.7071881756106501E-2</v>
      </c>
      <c r="D352" s="82">
        <v>0.15116268986809445</v>
      </c>
      <c r="E352" s="34">
        <v>5421807.7614204921</v>
      </c>
    </row>
    <row r="353" spans="2:5" hidden="1" outlineLevel="1" x14ac:dyDescent="0.2">
      <c r="B353" s="1">
        <v>321</v>
      </c>
      <c r="C353" s="82">
        <v>9.284340865567299E-2</v>
      </c>
      <c r="D353" s="82">
        <v>0.14388814407653625</v>
      </c>
      <c r="E353" s="34">
        <v>7026501.490251041</v>
      </c>
    </row>
    <row r="354" spans="2:5" hidden="1" outlineLevel="1" x14ac:dyDescent="0.2">
      <c r="B354" s="1">
        <v>322</v>
      </c>
      <c r="C354" s="82">
        <v>7.5549630490169661E-2</v>
      </c>
      <c r="D354" s="82">
        <v>-3.3638985020528825E-2</v>
      </c>
      <c r="E354" s="34">
        <v>-335591.65877827589</v>
      </c>
    </row>
    <row r="355" spans="2:5" hidden="1" outlineLevel="1" x14ac:dyDescent="0.2">
      <c r="B355" s="1">
        <v>323</v>
      </c>
      <c r="C355" s="82">
        <v>6.8296120875504268E-2</v>
      </c>
      <c r="D355" s="82">
        <v>5.8266514288381199E-2</v>
      </c>
      <c r="E355" s="34">
        <v>3142737.909453168</v>
      </c>
    </row>
    <row r="356" spans="2:5" hidden="1" outlineLevel="1" x14ac:dyDescent="0.2">
      <c r="B356" s="1">
        <v>324</v>
      </c>
      <c r="C356" s="82">
        <v>7.5662209036975597E-2</v>
      </c>
      <c r="D356" s="82">
        <v>7.070721470465284E-2</v>
      </c>
      <c r="E356" s="34">
        <v>3719522.7189010675</v>
      </c>
    </row>
    <row r="357" spans="2:5" hidden="1" outlineLevel="1" x14ac:dyDescent="0.2">
      <c r="B357" s="1">
        <v>325</v>
      </c>
      <c r="C357" s="82">
        <v>1.4506630356867167E-2</v>
      </c>
      <c r="D357" s="82">
        <v>0.14803460916334626</v>
      </c>
      <c r="E357" s="34">
        <v>5271253.2913177302</v>
      </c>
    </row>
    <row r="358" spans="2:5" hidden="1" outlineLevel="1" x14ac:dyDescent="0.2">
      <c r="B358" s="1">
        <v>326</v>
      </c>
      <c r="C358" s="82">
        <v>4.4516429169479956E-4</v>
      </c>
      <c r="D358" s="82">
        <v>9.2447313025781838E-2</v>
      </c>
      <c r="E358" s="34">
        <v>3382322.1497897976</v>
      </c>
    </row>
    <row r="359" spans="2:5" hidden="1" outlineLevel="1" x14ac:dyDescent="0.2">
      <c r="B359" s="1">
        <v>327</v>
      </c>
      <c r="C359" s="82">
        <v>8.1219228071511496E-2</v>
      </c>
      <c r="D359" s="82">
        <v>1.9799051977883793E-2</v>
      </c>
      <c r="E359" s="34">
        <v>1779876.0506246001</v>
      </c>
    </row>
    <row r="360" spans="2:5" hidden="1" outlineLevel="1" x14ac:dyDescent="0.2">
      <c r="B360" s="1">
        <v>328</v>
      </c>
      <c r="C360" s="82">
        <v>8.2514580333808929E-2</v>
      </c>
      <c r="D360" s="82">
        <v>2.8748426346624507E-2</v>
      </c>
      <c r="E360" s="34">
        <v>2146439.6089578066</v>
      </c>
    </row>
    <row r="361" spans="2:5" hidden="1" outlineLevel="1" x14ac:dyDescent="0.2">
      <c r="B361" s="1">
        <v>329</v>
      </c>
      <c r="C361" s="82">
        <v>4.5209971930956938E-2</v>
      </c>
      <c r="D361" s="82">
        <v>0.11810335230484581</v>
      </c>
      <c r="E361" s="34">
        <v>4927301.5700108977</v>
      </c>
    </row>
    <row r="362" spans="2:5" hidden="1" outlineLevel="1" x14ac:dyDescent="0.2">
      <c r="B362" s="1">
        <v>330</v>
      </c>
      <c r="C362" s="82">
        <v>1.0341936011905263E-2</v>
      </c>
      <c r="D362" s="82">
        <v>0.16291762536296453</v>
      </c>
      <c r="E362" s="34">
        <v>5630183.9843099853</v>
      </c>
    </row>
    <row r="363" spans="2:5" hidden="1" outlineLevel="1" x14ac:dyDescent="0.2">
      <c r="B363" s="1">
        <v>331</v>
      </c>
      <c r="C363" s="82">
        <v>2.8124150041102428E-2</v>
      </c>
      <c r="D363" s="82">
        <v>5.1910909397447677E-2</v>
      </c>
      <c r="E363" s="34">
        <v>2473857.029632343</v>
      </c>
    </row>
    <row r="364" spans="2:5" hidden="1" outlineLevel="1" x14ac:dyDescent="0.2">
      <c r="B364" s="1">
        <v>332</v>
      </c>
      <c r="C364" s="82">
        <v>5.4493002113906869E-2</v>
      </c>
      <c r="D364" s="82">
        <v>6.7893276753661858E-2</v>
      </c>
      <c r="E364" s="34">
        <v>3318867.4047263772</v>
      </c>
    </row>
    <row r="365" spans="2:5" hidden="1" outlineLevel="1" x14ac:dyDescent="0.2">
      <c r="B365" s="1">
        <v>333</v>
      </c>
      <c r="C365" s="82">
        <v>6.9662351893993044E-2</v>
      </c>
      <c r="D365" s="82">
        <v>0.16845848402481023</v>
      </c>
      <c r="E365" s="34">
        <v>7341464.2289963057</v>
      </c>
    </row>
    <row r="366" spans="2:5" hidden="1" outlineLevel="1" x14ac:dyDescent="0.2">
      <c r="B366" s="1">
        <v>334</v>
      </c>
      <c r="C366" s="82">
        <v>2.5889124279074239E-2</v>
      </c>
      <c r="D366" s="82">
        <v>5.5566621843211303E-2</v>
      </c>
      <c r="E366" s="34">
        <v>2568441.1815892216</v>
      </c>
    </row>
    <row r="367" spans="2:5" hidden="1" outlineLevel="1" x14ac:dyDescent="0.2">
      <c r="B367" s="1">
        <v>335</v>
      </c>
      <c r="C367" s="82">
        <v>9.5212811351985907E-2</v>
      </c>
      <c r="D367" s="82">
        <v>9.1917756775305698E-2</v>
      </c>
      <c r="E367" s="34">
        <v>4910188.7355979187</v>
      </c>
    </row>
    <row r="368" spans="2:5" hidden="1" outlineLevel="1" x14ac:dyDescent="0.2">
      <c r="B368" s="1">
        <v>336</v>
      </c>
      <c r="C368" s="82">
        <v>7.2906587130786432E-2</v>
      </c>
      <c r="D368" s="82">
        <v>2.4680468374323195E-2</v>
      </c>
      <c r="E368" s="34">
        <v>1909749.9707930617</v>
      </c>
    </row>
    <row r="369" spans="2:5" hidden="1" outlineLevel="1" x14ac:dyDescent="0.2">
      <c r="B369" s="1">
        <v>337</v>
      </c>
      <c r="C369" s="82">
        <v>4.5763383508674594E-4</v>
      </c>
      <c r="D369" s="82">
        <v>0.10020105797661566</v>
      </c>
      <c r="E369" s="34">
        <v>3605799.2487021186</v>
      </c>
    </row>
    <row r="370" spans="2:5" hidden="1" outlineLevel="1" x14ac:dyDescent="0.2">
      <c r="B370" s="1">
        <v>338</v>
      </c>
      <c r="C370" s="82">
        <v>5.8170728176179035E-2</v>
      </c>
      <c r="D370" s="82">
        <v>0.23038229584114561</v>
      </c>
      <c r="E370" s="34">
        <v>9258688.7074641045</v>
      </c>
    </row>
    <row r="371" spans="2:5" hidden="1" outlineLevel="1" x14ac:dyDescent="0.2">
      <c r="B371" s="1">
        <v>339</v>
      </c>
      <c r="C371" s="82">
        <v>4.9245334332922545E-2</v>
      </c>
      <c r="D371" s="82">
        <v>2.7346794007100335E-2</v>
      </c>
      <c r="E371" s="34">
        <v>1831583.0481419105</v>
      </c>
    </row>
    <row r="372" spans="2:5" hidden="1" outlineLevel="1" x14ac:dyDescent="0.2">
      <c r="B372" s="1">
        <v>340</v>
      </c>
      <c r="C372" s="82">
        <v>2.9405130221178435E-2</v>
      </c>
      <c r="D372" s="82">
        <v>1.2276557583367084E-2</v>
      </c>
      <c r="E372" s="34">
        <v>1205150.7010678323</v>
      </c>
    </row>
    <row r="373" spans="2:5" hidden="1" outlineLevel="1" x14ac:dyDescent="0.2">
      <c r="B373" s="1">
        <v>341</v>
      </c>
      <c r="C373" s="82">
        <v>2.1930445874942341E-2</v>
      </c>
      <c r="D373" s="82">
        <v>6.6942948565488075E-2</v>
      </c>
      <c r="E373" s="34">
        <v>2885176.408262297</v>
      </c>
    </row>
    <row r="374" spans="2:5" hidden="1" outlineLevel="1" x14ac:dyDescent="0.2">
      <c r="B374" s="1">
        <v>342</v>
      </c>
      <c r="C374" s="82">
        <v>6.8825899095283138E-2</v>
      </c>
      <c r="D374" s="82">
        <v>2.8708584796711629E-2</v>
      </c>
      <c r="E374" s="34">
        <v>2031400.4341089968</v>
      </c>
    </row>
    <row r="375" spans="2:5" hidden="1" outlineLevel="1" x14ac:dyDescent="0.2">
      <c r="B375" s="1">
        <v>343</v>
      </c>
      <c r="C375" s="82">
        <v>2.5587893269543474E-3</v>
      </c>
      <c r="D375" s="82">
        <v>7.1952088493261998E-2</v>
      </c>
      <c r="E375" s="34">
        <v>2815789.8851367505</v>
      </c>
    </row>
    <row r="376" spans="2:5" hidden="1" outlineLevel="1" x14ac:dyDescent="0.2">
      <c r="B376" s="1">
        <v>344</v>
      </c>
      <c r="C376" s="82">
        <v>8.2756159834726957E-3</v>
      </c>
      <c r="D376" s="82">
        <v>0.12809250355032628</v>
      </c>
      <c r="E376" s="34">
        <v>4549071.5662859371</v>
      </c>
    </row>
    <row r="377" spans="2:5" hidden="1" outlineLevel="1" x14ac:dyDescent="0.2">
      <c r="B377" s="1">
        <v>345</v>
      </c>
      <c r="C377" s="82">
        <v>5.265247343025925E-2</v>
      </c>
      <c r="D377" s="82">
        <v>8.9473180428720489E-2</v>
      </c>
      <c r="E377" s="34">
        <v>4060028.4809175618</v>
      </c>
    </row>
    <row r="378" spans="2:5" hidden="1" outlineLevel="1" x14ac:dyDescent="0.2">
      <c r="B378" s="1">
        <v>346</v>
      </c>
      <c r="C378" s="82">
        <v>2.4574597309551194E-2</v>
      </c>
      <c r="D378" s="82">
        <v>1.6580233577714001E-2</v>
      </c>
      <c r="E378" s="34">
        <v>1318631.8923638964</v>
      </c>
    </row>
    <row r="379" spans="2:5" hidden="1" outlineLevel="1" x14ac:dyDescent="0.2">
      <c r="B379" s="1">
        <v>347</v>
      </c>
      <c r="C379" s="82">
        <v>2.1312537309998516E-2</v>
      </c>
      <c r="D379" s="82">
        <v>0.12351397211370238</v>
      </c>
      <c r="E379" s="34">
        <v>4648899.4993088497</v>
      </c>
    </row>
    <row r="380" spans="2:5" hidden="1" outlineLevel="1" x14ac:dyDescent="0.2">
      <c r="B380" s="1">
        <v>348</v>
      </c>
      <c r="C380" s="82">
        <v>6.8834095373514384E-2</v>
      </c>
      <c r="D380" s="82">
        <v>3.3886250752843294E-2</v>
      </c>
      <c r="E380" s="34">
        <v>2227305.9484905791</v>
      </c>
    </row>
    <row r="381" spans="2:5" hidden="1" outlineLevel="1" x14ac:dyDescent="0.2">
      <c r="B381" s="1">
        <v>349</v>
      </c>
      <c r="C381" s="82">
        <v>8.0907467618675108E-2</v>
      </c>
      <c r="D381" s="82">
        <v>3.1654828667934676E-2</v>
      </c>
      <c r="E381" s="34">
        <v>2248125.9452913073</v>
      </c>
    </row>
    <row r="382" spans="2:5" hidden="1" outlineLevel="1" x14ac:dyDescent="0.2">
      <c r="B382" s="1">
        <v>350</v>
      </c>
      <c r="C382" s="82">
        <v>4.9435221266039879E-2</v>
      </c>
      <c r="D382" s="82">
        <v>-4.1164449601029843E-2</v>
      </c>
      <c r="E382" s="34">
        <v>-566012.07499046577</v>
      </c>
    </row>
    <row r="383" spans="2:5" hidden="1" outlineLevel="1" x14ac:dyDescent="0.2">
      <c r="B383" s="1">
        <v>351</v>
      </c>
      <c r="C383" s="82">
        <v>6.158677852406666E-2</v>
      </c>
      <c r="D383" s="82">
        <v>0.14050770161526946</v>
      </c>
      <c r="E383" s="34">
        <v>6082412.4795529749</v>
      </c>
    </row>
    <row r="384" spans="2:5" hidden="1" outlineLevel="1" x14ac:dyDescent="0.2">
      <c r="B384" s="1">
        <v>352</v>
      </c>
      <c r="C384" s="82">
        <v>6.1304242383958901E-2</v>
      </c>
      <c r="D384" s="82">
        <v>6.7722126436645727E-2</v>
      </c>
      <c r="E384" s="34">
        <v>3403715.2903928962</v>
      </c>
    </row>
    <row r="385" spans="2:5" hidden="1" outlineLevel="1" x14ac:dyDescent="0.2">
      <c r="B385" s="1">
        <v>353</v>
      </c>
      <c r="C385" s="82">
        <v>8.7804509481559156E-2</v>
      </c>
      <c r="D385" s="82">
        <v>8.1834270684700811E-2</v>
      </c>
      <c r="E385" s="34">
        <v>4356878.625541714</v>
      </c>
    </row>
    <row r="386" spans="2:5" hidden="1" outlineLevel="1" x14ac:dyDescent="0.2">
      <c r="B386" s="1">
        <v>354</v>
      </c>
      <c r="C386" s="82">
        <v>6.7999494125240215E-2</v>
      </c>
      <c r="D386" s="82">
        <v>0.18861483508714716</v>
      </c>
      <c r="E386" s="34">
        <v>8052994.1634611115</v>
      </c>
    </row>
    <row r="387" spans="2:5" hidden="1" outlineLevel="1" x14ac:dyDescent="0.2">
      <c r="B387" s="1">
        <v>355</v>
      </c>
      <c r="C387" s="82">
        <v>4.6800152732088984E-2</v>
      </c>
      <c r="D387" s="82">
        <v>5.7228985661498526E-2</v>
      </c>
      <c r="E387" s="34">
        <v>2849272.8886092538</v>
      </c>
    </row>
    <row r="388" spans="2:5" hidden="1" outlineLevel="1" x14ac:dyDescent="0.2">
      <c r="B388" s="1">
        <v>356</v>
      </c>
      <c r="C388" s="82">
        <v>8.7071764083539782E-2</v>
      </c>
      <c r="D388" s="82">
        <v>5.349888709803606E-2</v>
      </c>
      <c r="E388" s="34">
        <v>3192026.5575891016</v>
      </c>
    </row>
    <row r="389" spans="2:5" hidden="1" outlineLevel="1" x14ac:dyDescent="0.2">
      <c r="B389" s="1">
        <v>357</v>
      </c>
      <c r="C389" s="82">
        <v>1.7892706195036689E-2</v>
      </c>
      <c r="D389" s="82">
        <v>7.3330870817669994E-2</v>
      </c>
      <c r="E389" s="34">
        <v>3036291.7309604455</v>
      </c>
    </row>
    <row r="390" spans="2:5" hidden="1" outlineLevel="1" x14ac:dyDescent="0.2">
      <c r="B390" s="1">
        <v>358</v>
      </c>
      <c r="C390" s="82">
        <v>8.765723634203226E-3</v>
      </c>
      <c r="D390" s="82">
        <v>1.6013818276746347E-2</v>
      </c>
      <c r="E390" s="34">
        <v>1221095.7683143537</v>
      </c>
    </row>
    <row r="391" spans="2:5" hidden="1" outlineLevel="1" x14ac:dyDescent="0.2">
      <c r="B391" s="1">
        <v>359</v>
      </c>
      <c r="C391" s="82">
        <v>6.0501715678206607E-2</v>
      </c>
      <c r="D391" s="82">
        <v>0.19026579733873314</v>
      </c>
      <c r="E391" s="34">
        <v>7876969.8362696962</v>
      </c>
    </row>
    <row r="392" spans="2:5" hidden="1" outlineLevel="1" x14ac:dyDescent="0.2">
      <c r="B392" s="1">
        <v>360</v>
      </c>
      <c r="C392" s="82">
        <v>2.7657651850812072E-2</v>
      </c>
      <c r="D392" s="82">
        <v>7.2629861404569493E-2</v>
      </c>
      <c r="E392" s="34">
        <v>3134448.8487039506</v>
      </c>
    </row>
    <row r="393" spans="2:5" hidden="1" outlineLevel="1" x14ac:dyDescent="0.2">
      <c r="B393" s="1">
        <v>361</v>
      </c>
      <c r="C393" s="82">
        <v>9.7639322784415838E-2</v>
      </c>
      <c r="D393" s="82">
        <v>0.12064182381032174</v>
      </c>
      <c r="E393" s="34">
        <v>6175595.5302549452</v>
      </c>
    </row>
    <row r="394" spans="2:5" hidden="1" outlineLevel="1" x14ac:dyDescent="0.2">
      <c r="B394" s="1">
        <v>362</v>
      </c>
      <c r="C394" s="82">
        <v>6.3441115363697481E-2</v>
      </c>
      <c r="D394" s="82">
        <v>0.11904016670361642</v>
      </c>
      <c r="E394" s="34">
        <v>5332643.8138400856</v>
      </c>
    </row>
    <row r="395" spans="2:5" hidden="1" outlineLevel="1" x14ac:dyDescent="0.2">
      <c r="B395" s="1">
        <v>363</v>
      </c>
      <c r="C395" s="82">
        <v>8.6059928991726153E-2</v>
      </c>
      <c r="D395" s="82">
        <v>0.12508144912751429</v>
      </c>
      <c r="E395" s="34">
        <v>6078373.1611930383</v>
      </c>
    </row>
    <row r="396" spans="2:5" hidden="1" outlineLevel="1" x14ac:dyDescent="0.2">
      <c r="B396" s="1">
        <v>364</v>
      </c>
      <c r="C396" s="82">
        <v>9.492712979799596E-2</v>
      </c>
      <c r="D396" s="82">
        <v>-1.7558396423244652E-2</v>
      </c>
      <c r="E396" s="34">
        <v>312171.05803199584</v>
      </c>
    </row>
    <row r="397" spans="2:5" hidden="1" outlineLevel="1" x14ac:dyDescent="0.2">
      <c r="B397" s="1">
        <v>365</v>
      </c>
      <c r="C397" s="82">
        <v>6.816045773497427E-2</v>
      </c>
      <c r="D397" s="82">
        <v>9.5854491037657946E-2</v>
      </c>
      <c r="E397" s="34">
        <v>4558967.5343256481</v>
      </c>
    </row>
    <row r="398" spans="2:5" hidden="1" outlineLevel="1" x14ac:dyDescent="0.2">
      <c r="B398" s="1">
        <v>366</v>
      </c>
      <c r="C398" s="82">
        <v>8.9639202181010166E-2</v>
      </c>
      <c r="D398" s="82">
        <v>-6.0639550874587458E-2</v>
      </c>
      <c r="E398" s="34">
        <v>-1464051.1611431979</v>
      </c>
    </row>
    <row r="399" spans="2:5" hidden="1" outlineLevel="1" x14ac:dyDescent="0.2">
      <c r="B399" s="1">
        <v>367</v>
      </c>
      <c r="C399" s="82">
        <v>6.630560506600662E-2</v>
      </c>
      <c r="D399" s="82">
        <v>5.9762821628428137E-2</v>
      </c>
      <c r="E399" s="34">
        <v>3174010.9532200359</v>
      </c>
    </row>
    <row r="400" spans="2:5" hidden="1" outlineLevel="1" x14ac:dyDescent="0.2">
      <c r="B400" s="1">
        <v>368</v>
      </c>
      <c r="C400" s="82">
        <v>2.8108472158184072E-2</v>
      </c>
      <c r="D400" s="82">
        <v>7.573730988308032E-2</v>
      </c>
      <c r="E400" s="34">
        <v>3240036.0382659463</v>
      </c>
    </row>
    <row r="401" spans="2:5" hidden="1" outlineLevel="1" x14ac:dyDescent="0.2">
      <c r="B401" s="1">
        <v>369</v>
      </c>
      <c r="C401" s="82">
        <v>7.7317034899878651E-2</v>
      </c>
      <c r="D401" s="82">
        <v>5.3850624188139795E-2</v>
      </c>
      <c r="E401" s="34">
        <v>3084612.2505654157</v>
      </c>
    </row>
    <row r="402" spans="2:5" hidden="1" outlineLevel="1" x14ac:dyDescent="0.2">
      <c r="B402" s="1">
        <v>370</v>
      </c>
      <c r="C402" s="82">
        <v>7.7204556440256478E-2</v>
      </c>
      <c r="D402" s="82">
        <v>8.7141486965663595E-2</v>
      </c>
      <c r="E402" s="34">
        <v>4384982.4230656531</v>
      </c>
    </row>
    <row r="403" spans="2:5" hidden="1" outlineLevel="1" x14ac:dyDescent="0.2">
      <c r="B403" s="1">
        <v>371</v>
      </c>
      <c r="C403" s="82">
        <v>5.4265751743631734E-2</v>
      </c>
      <c r="D403" s="82">
        <v>4.6869338095175579E-2</v>
      </c>
      <c r="E403" s="34">
        <v>2565409.065729504</v>
      </c>
    </row>
    <row r="404" spans="2:5" hidden="1" outlineLevel="1" x14ac:dyDescent="0.2">
      <c r="B404" s="1">
        <v>372</v>
      </c>
      <c r="C404" s="82">
        <v>5.9877302654462464E-2</v>
      </c>
      <c r="D404" s="82">
        <v>3.5589846720363513E-2</v>
      </c>
      <c r="E404" s="34">
        <v>2211595.9063203847</v>
      </c>
    </row>
    <row r="405" spans="2:5" hidden="1" outlineLevel="1" x14ac:dyDescent="0.2">
      <c r="B405" s="1">
        <v>373</v>
      </c>
      <c r="C405" s="82">
        <v>7.1667230637017632E-2</v>
      </c>
      <c r="D405" s="82">
        <v>5.7714422118992838E-2</v>
      </c>
      <c r="E405" s="34">
        <v>3163985.8980547651</v>
      </c>
    </row>
    <row r="406" spans="2:5" hidden="1" outlineLevel="1" x14ac:dyDescent="0.2">
      <c r="B406" s="1">
        <v>374</v>
      </c>
      <c r="C406" s="82">
        <v>1.4999654514633665E-2</v>
      </c>
      <c r="D406" s="82">
        <v>0.13970200529878324</v>
      </c>
      <c r="E406" s="34">
        <v>5027302.3445801418</v>
      </c>
    </row>
    <row r="407" spans="2:5" hidden="1" outlineLevel="1" x14ac:dyDescent="0.2">
      <c r="B407" s="1">
        <v>375</v>
      </c>
      <c r="C407" s="82">
        <v>4.0898606448704924E-2</v>
      </c>
      <c r="D407" s="82">
        <v>6.3548087756427341E-2</v>
      </c>
      <c r="E407" s="34">
        <v>2996960.517568775</v>
      </c>
    </row>
    <row r="408" spans="2:5" hidden="1" outlineLevel="1" x14ac:dyDescent="0.2">
      <c r="B408" s="1">
        <v>376</v>
      </c>
      <c r="C408" s="82">
        <v>6.1968815197000496E-2</v>
      </c>
      <c r="D408" s="82">
        <v>9.6155405116396295E-2</v>
      </c>
      <c r="E408" s="34">
        <v>4459231.772819411</v>
      </c>
    </row>
    <row r="409" spans="2:5" hidden="1" outlineLevel="1" x14ac:dyDescent="0.2">
      <c r="B409" s="1">
        <v>377</v>
      </c>
      <c r="C409" s="82">
        <v>6.5694015044414245E-2</v>
      </c>
      <c r="D409" s="82">
        <v>0.11702487194935086</v>
      </c>
      <c r="E409" s="34">
        <v>5305324.4387802817</v>
      </c>
    </row>
    <row r="410" spans="2:5" hidden="1" outlineLevel="1" x14ac:dyDescent="0.2">
      <c r="B410" s="1">
        <v>378</v>
      </c>
      <c r="C410" s="82">
        <v>5.9463423568961109E-2</v>
      </c>
      <c r="D410" s="82">
        <v>6.1847129982422921E-2</v>
      </c>
      <c r="E410" s="34">
        <v>3164802.9714534725</v>
      </c>
    </row>
    <row r="411" spans="2:5" hidden="1" outlineLevel="1" x14ac:dyDescent="0.2">
      <c r="B411" s="1">
        <v>379</v>
      </c>
      <c r="C411" s="82">
        <v>1.0058396816708337E-2</v>
      </c>
      <c r="D411" s="82">
        <v>5.189331011692485E-2</v>
      </c>
      <c r="E411" s="34">
        <v>2301185.1989287781</v>
      </c>
    </row>
    <row r="412" spans="2:5" hidden="1" outlineLevel="1" x14ac:dyDescent="0.2">
      <c r="B412" s="1">
        <v>380</v>
      </c>
      <c r="C412" s="82">
        <v>2.2286768641264554E-2</v>
      </c>
      <c r="D412" s="82">
        <v>0.14971396004471799</v>
      </c>
      <c r="E412" s="34">
        <v>5490339.2836496718</v>
      </c>
    </row>
    <row r="413" spans="2:5" hidden="1" outlineLevel="1" x14ac:dyDescent="0.2">
      <c r="B413" s="1">
        <v>381</v>
      </c>
      <c r="C413" s="82">
        <v>8.3530404245955713E-3</v>
      </c>
      <c r="D413" s="82">
        <v>0.16888354657392257</v>
      </c>
      <c r="E413" s="34">
        <v>5762941.1898991065</v>
      </c>
    </row>
    <row r="414" spans="2:5" hidden="1" outlineLevel="1" x14ac:dyDescent="0.2">
      <c r="B414" s="1">
        <v>382</v>
      </c>
      <c r="C414" s="82">
        <v>3.6865235945819655E-2</v>
      </c>
      <c r="D414" s="82">
        <v>9.4546583346966834E-2</v>
      </c>
      <c r="E414" s="34">
        <v>3981616.7859827876</v>
      </c>
    </row>
    <row r="415" spans="2:5" hidden="1" outlineLevel="1" x14ac:dyDescent="0.2">
      <c r="B415" s="1">
        <v>383</v>
      </c>
      <c r="C415" s="82">
        <v>4.772997192287276E-2</v>
      </c>
      <c r="D415" s="82">
        <v>5.7394833820632034E-2</v>
      </c>
      <c r="E415" s="34">
        <v>2865607.8458930394</v>
      </c>
    </row>
    <row r="416" spans="2:5" hidden="1" outlineLevel="1" x14ac:dyDescent="0.2">
      <c r="B416" s="1">
        <v>384</v>
      </c>
      <c r="C416" s="82">
        <v>3.2144529353744233E-2</v>
      </c>
      <c r="D416" s="82">
        <v>3.7235663765440026E-2</v>
      </c>
      <c r="E416" s="34">
        <v>2034178.7246055512</v>
      </c>
    </row>
    <row r="417" spans="2:5" hidden="1" outlineLevel="1" x14ac:dyDescent="0.2">
      <c r="B417" s="1">
        <v>385</v>
      </c>
      <c r="C417" s="82">
        <v>4.70112634549541E-2</v>
      </c>
      <c r="D417" s="82">
        <v>0.14033237878620461</v>
      </c>
      <c r="E417" s="34">
        <v>5733661.5260938499</v>
      </c>
    </row>
    <row r="418" spans="2:5" hidden="1" outlineLevel="1" x14ac:dyDescent="0.2">
      <c r="B418" s="1">
        <v>386</v>
      </c>
      <c r="C418" s="82">
        <v>7.5790052030298011E-2</v>
      </c>
      <c r="D418" s="82">
        <v>0.10735420358715964</v>
      </c>
      <c r="E418" s="34">
        <v>5146366.2971280767</v>
      </c>
    </row>
    <row r="419" spans="2:5" hidden="1" outlineLevel="1" x14ac:dyDescent="0.2">
      <c r="B419" s="1">
        <v>387</v>
      </c>
      <c r="C419" s="82">
        <v>4.9362104262368638E-2</v>
      </c>
      <c r="D419" s="82">
        <v>6.7473838930836097E-2</v>
      </c>
      <c r="E419" s="34">
        <v>3237108.5965293292</v>
      </c>
    </row>
    <row r="420" spans="2:5" hidden="1" outlineLevel="1" x14ac:dyDescent="0.2">
      <c r="B420" s="1">
        <v>388</v>
      </c>
      <c r="C420" s="82">
        <v>1.3977388466888441E-2</v>
      </c>
      <c r="D420" s="82">
        <v>-1.7196833463898928E-2</v>
      </c>
      <c r="E420" s="34">
        <v>237210.38851759856</v>
      </c>
    </row>
    <row r="421" spans="2:5" hidden="1" outlineLevel="1" x14ac:dyDescent="0.2">
      <c r="B421" s="1">
        <v>389</v>
      </c>
      <c r="C421" s="82">
        <v>9.2296848342862753E-2</v>
      </c>
      <c r="D421" s="82">
        <v>0.12096402674411366</v>
      </c>
      <c r="E421" s="34">
        <v>6059615.2720083576</v>
      </c>
    </row>
    <row r="422" spans="2:5" hidden="1" outlineLevel="1" x14ac:dyDescent="0.2">
      <c r="B422" s="1">
        <v>390</v>
      </c>
      <c r="C422" s="82">
        <v>1.467297107837724E-2</v>
      </c>
      <c r="D422" s="82">
        <v>0.15741258636801142</v>
      </c>
      <c r="E422" s="34">
        <v>5560633.2520514149</v>
      </c>
    </row>
    <row r="423" spans="2:5" hidden="1" outlineLevel="1" x14ac:dyDescent="0.2">
      <c r="B423" s="1">
        <v>391</v>
      </c>
      <c r="C423" s="82">
        <v>8.0727623417273409E-2</v>
      </c>
      <c r="D423" s="82">
        <v>4.4059176225996248E-2</v>
      </c>
      <c r="E423" s="34">
        <v>2738389.2680584365</v>
      </c>
    </row>
    <row r="424" spans="2:5" hidden="1" outlineLevel="1" x14ac:dyDescent="0.2">
      <c r="B424" s="1">
        <v>392</v>
      </c>
      <c r="C424" s="82">
        <v>7.1251991460247084E-3</v>
      </c>
      <c r="D424" s="82">
        <v>4.1460039943925976E-2</v>
      </c>
      <c r="E424" s="34">
        <v>1965769.0858740611</v>
      </c>
    </row>
    <row r="425" spans="2:5" hidden="1" outlineLevel="1" x14ac:dyDescent="0.2">
      <c r="B425" s="1">
        <v>393</v>
      </c>
      <c r="C425" s="82">
        <v>9.0121122198498965E-2</v>
      </c>
      <c r="D425" s="82">
        <v>0.19234477868004424</v>
      </c>
      <c r="E425" s="34">
        <v>8945465.9232279211</v>
      </c>
    </row>
    <row r="426" spans="2:5" hidden="1" outlineLevel="1" x14ac:dyDescent="0.2">
      <c r="B426" s="1">
        <v>394</v>
      </c>
      <c r="C426" s="82">
        <v>1.7018086132979005E-2</v>
      </c>
      <c r="D426" s="82">
        <v>0.14443261221187725</v>
      </c>
      <c r="E426" s="34">
        <v>5213554.2256476758</v>
      </c>
    </row>
    <row r="427" spans="2:5" hidden="1" outlineLevel="1" x14ac:dyDescent="0.2">
      <c r="B427" s="1">
        <v>395</v>
      </c>
      <c r="C427" s="82">
        <v>4.8048606265697437E-2</v>
      </c>
      <c r="D427" s="82">
        <v>0.12936844127787736</v>
      </c>
      <c r="E427" s="34">
        <v>5375590.5368731385</v>
      </c>
    </row>
    <row r="428" spans="2:5" hidden="1" outlineLevel="1" x14ac:dyDescent="0.2">
      <c r="B428" s="1">
        <v>396</v>
      </c>
      <c r="C428" s="82">
        <v>3.3712152474789939E-2</v>
      </c>
      <c r="D428" s="82">
        <v>0.10706499307502587</v>
      </c>
      <c r="E428" s="34">
        <v>4343619.7323329225</v>
      </c>
    </row>
    <row r="429" spans="2:5" hidden="1" outlineLevel="1" x14ac:dyDescent="0.2">
      <c r="B429" s="1">
        <v>397</v>
      </c>
      <c r="C429" s="82">
        <v>8.8237051681265837E-4</v>
      </c>
      <c r="D429" s="82">
        <v>8.8968412324806873E-2</v>
      </c>
      <c r="E429" s="34">
        <v>3287879.0817009062</v>
      </c>
    </row>
    <row r="430" spans="2:5" hidden="1" outlineLevel="1" x14ac:dyDescent="0.2">
      <c r="B430" s="1">
        <v>398</v>
      </c>
      <c r="C430" s="82">
        <v>8.7733315031536904E-2</v>
      </c>
      <c r="D430" s="82">
        <v>0.1210527298785922</v>
      </c>
      <c r="E430" s="34">
        <v>5954591.1732307496</v>
      </c>
    </row>
    <row r="431" spans="2:5" hidden="1" outlineLevel="1" x14ac:dyDescent="0.2">
      <c r="B431" s="1">
        <v>399</v>
      </c>
      <c r="C431" s="82">
        <v>5.2386918946708598E-2</v>
      </c>
      <c r="D431" s="82">
        <v>6.4848031662944422E-2</v>
      </c>
      <c r="E431" s="34">
        <v>3183281.1175348805</v>
      </c>
    </row>
    <row r="432" spans="2:5" hidden="1" outlineLevel="1" x14ac:dyDescent="0.2">
      <c r="B432" s="1">
        <v>400</v>
      </c>
      <c r="C432" s="82">
        <v>7.0146364789435423E-2</v>
      </c>
      <c r="D432" s="82">
        <v>0.10347549011606344</v>
      </c>
      <c r="E432" s="34">
        <v>4884838.0468797162</v>
      </c>
    </row>
    <row r="433" spans="2:5" hidden="1" outlineLevel="1" x14ac:dyDescent="0.2">
      <c r="B433" s="1">
        <v>401</v>
      </c>
      <c r="C433" s="82">
        <v>6.5977174417838985E-2</v>
      </c>
      <c r="D433" s="82">
        <v>0.14346824739343944</v>
      </c>
      <c r="E433" s="34">
        <v>6300199.1831632555</v>
      </c>
    </row>
    <row r="434" spans="2:5" hidden="1" outlineLevel="1" x14ac:dyDescent="0.2">
      <c r="B434" s="1">
        <v>402</v>
      </c>
      <c r="C434" s="82">
        <v>7.9442562603119479E-2</v>
      </c>
      <c r="D434" s="82">
        <v>0.17068231844105017</v>
      </c>
      <c r="E434" s="34">
        <v>7719883.2511972422</v>
      </c>
    </row>
    <row r="435" spans="2:5" hidden="1" outlineLevel="1" x14ac:dyDescent="0.2">
      <c r="B435" s="1">
        <v>403</v>
      </c>
      <c r="C435" s="82">
        <v>5.7669822713492525E-2</v>
      </c>
      <c r="D435" s="82">
        <v>0.13912574565166694</v>
      </c>
      <c r="E435" s="34">
        <v>5938411.0682663014</v>
      </c>
    </row>
    <row r="436" spans="2:5" hidden="1" outlineLevel="1" x14ac:dyDescent="0.2">
      <c r="B436" s="1">
        <v>404</v>
      </c>
      <c r="C436" s="82">
        <v>5.7656753384648943E-2</v>
      </c>
      <c r="D436" s="82">
        <v>3.0074783664848823E-2</v>
      </c>
      <c r="E436" s="34">
        <v>1992616.7245722278</v>
      </c>
    </row>
    <row r="437" spans="2:5" hidden="1" outlineLevel="1" x14ac:dyDescent="0.2">
      <c r="B437" s="1">
        <v>405</v>
      </c>
      <c r="C437" s="82">
        <v>6.9116182710644222E-2</v>
      </c>
      <c r="D437" s="82">
        <v>3.4558756921499664E-2</v>
      </c>
      <c r="E437" s="34">
        <v>2255268.6182747083</v>
      </c>
    </row>
    <row r="438" spans="2:5" hidden="1" outlineLevel="1" x14ac:dyDescent="0.2">
      <c r="B438" s="1">
        <v>406</v>
      </c>
      <c r="C438" s="82">
        <v>8.2996088032280535E-3</v>
      </c>
      <c r="D438" s="82">
        <v>3.0140500602292203E-2</v>
      </c>
      <c r="E438" s="34">
        <v>1638631.1027223261</v>
      </c>
    </row>
    <row r="439" spans="2:5" hidden="1" outlineLevel="1" x14ac:dyDescent="0.2">
      <c r="B439" s="1">
        <v>407</v>
      </c>
      <c r="C439" s="82">
        <v>6.5707772280725191E-2</v>
      </c>
      <c r="D439" s="82">
        <v>7.5718824659440492E-3</v>
      </c>
      <c r="E439" s="34">
        <v>1216785.8286034958</v>
      </c>
    </row>
    <row r="440" spans="2:5" hidden="1" outlineLevel="1" x14ac:dyDescent="0.2">
      <c r="B440" s="1">
        <v>408</v>
      </c>
      <c r="C440" s="82">
        <v>7.6936366212018159E-2</v>
      </c>
      <c r="D440" s="82">
        <v>-1.8604128019506672E-2</v>
      </c>
      <c r="E440" s="34">
        <v>249826.77276476589</v>
      </c>
    </row>
    <row r="441" spans="2:5" hidden="1" outlineLevel="1" x14ac:dyDescent="0.2">
      <c r="B441" s="1">
        <v>409</v>
      </c>
      <c r="C441" s="82">
        <v>8.4807967403723775E-2</v>
      </c>
      <c r="D441" s="82">
        <v>4.6831864789459804E-2</v>
      </c>
      <c r="E441" s="34">
        <v>2894816.4286355046</v>
      </c>
    </row>
    <row r="442" spans="2:5" hidden="1" outlineLevel="1" x14ac:dyDescent="0.2">
      <c r="B442" s="1">
        <v>410</v>
      </c>
      <c r="C442" s="82">
        <v>1.6601060198800279E-2</v>
      </c>
      <c r="D442" s="82">
        <v>3.7649110227620741E-2</v>
      </c>
      <c r="E442" s="34">
        <v>1924547.1841180103</v>
      </c>
    </row>
    <row r="443" spans="2:5" hidden="1" outlineLevel="1" x14ac:dyDescent="0.2">
      <c r="B443" s="1">
        <v>411</v>
      </c>
      <c r="C443" s="82">
        <v>8.6207370913766082E-2</v>
      </c>
      <c r="D443" s="82">
        <v>0.14966090448155511</v>
      </c>
      <c r="E443" s="34">
        <v>7077990.8117108569</v>
      </c>
    </row>
    <row r="444" spans="2:5" hidden="1" outlineLevel="1" x14ac:dyDescent="0.2">
      <c r="B444" s="1">
        <v>412</v>
      </c>
      <c r="C444" s="82">
        <v>2.7919289434895946E-2</v>
      </c>
      <c r="D444" s="82">
        <v>0.11272153701545298</v>
      </c>
      <c r="E444" s="34">
        <v>4426226.4247446684</v>
      </c>
    </row>
    <row r="445" spans="2:5" hidden="1" outlineLevel="1" x14ac:dyDescent="0.2">
      <c r="B445" s="1">
        <v>413</v>
      </c>
      <c r="C445" s="82">
        <v>8.1726589047914636E-5</v>
      </c>
      <c r="D445" s="82">
        <v>8.825483645387841E-2</v>
      </c>
      <c r="E445" s="34">
        <v>3256846.5909697455</v>
      </c>
    </row>
    <row r="446" spans="2:5" hidden="1" outlineLevel="1" x14ac:dyDescent="0.2">
      <c r="B446" s="1">
        <v>414</v>
      </c>
      <c r="C446" s="82">
        <v>8.2121156895646849E-2</v>
      </c>
      <c r="D446" s="82">
        <v>5.4105682795023216E-2</v>
      </c>
      <c r="E446" s="34">
        <v>3154152.8652792908</v>
      </c>
    </row>
    <row r="447" spans="2:5" hidden="1" outlineLevel="1" x14ac:dyDescent="0.2">
      <c r="B447" s="1">
        <v>415</v>
      </c>
      <c r="C447" s="82">
        <v>5.328746074756785E-2</v>
      </c>
      <c r="D447" s="82">
        <v>2.413706169356989E-2</v>
      </c>
      <c r="E447" s="34">
        <v>1747156.417160973</v>
      </c>
    </row>
    <row r="448" spans="2:5" hidden="1" outlineLevel="1" x14ac:dyDescent="0.2">
      <c r="B448" s="1">
        <v>416</v>
      </c>
      <c r="C448" s="82">
        <v>2.2796646712831839E-2</v>
      </c>
      <c r="D448" s="82">
        <v>0.1038784733485499</v>
      </c>
      <c r="E448" s="34">
        <v>4058221.2010376523</v>
      </c>
    </row>
    <row r="449" spans="2:5" hidden="1" outlineLevel="1" x14ac:dyDescent="0.2">
      <c r="B449" s="1">
        <v>417</v>
      </c>
      <c r="C449" s="82">
        <v>8.2322064681810553E-2</v>
      </c>
      <c r="D449" s="82">
        <v>-4.8726752257080494E-2</v>
      </c>
      <c r="E449" s="34">
        <v>-946802.76149831363</v>
      </c>
    </row>
    <row r="450" spans="2:5" hidden="1" outlineLevel="1" x14ac:dyDescent="0.2">
      <c r="B450" s="1">
        <v>418</v>
      </c>
      <c r="C450" s="82">
        <v>2.9630457244759325E-3</v>
      </c>
      <c r="D450" s="82">
        <v>1.9822669594107396E-2</v>
      </c>
      <c r="E450" s="34">
        <v>1303895.7394110949</v>
      </c>
    </row>
    <row r="451" spans="2:5" hidden="1" outlineLevel="1" x14ac:dyDescent="0.2">
      <c r="B451" s="1">
        <v>419</v>
      </c>
      <c r="C451" s="82">
        <v>5.4054785681603136E-2</v>
      </c>
      <c r="D451" s="82">
        <v>7.5487975977704874E-2</v>
      </c>
      <c r="E451" s="34">
        <v>3583955.1600545747</v>
      </c>
    </row>
    <row r="452" spans="2:5" hidden="1" outlineLevel="1" x14ac:dyDescent="0.2">
      <c r="B452" s="1">
        <v>420</v>
      </c>
      <c r="C452" s="82">
        <v>2.3414456691197051E-2</v>
      </c>
      <c r="D452" s="82">
        <v>0.10641080531277722</v>
      </c>
      <c r="E452" s="34">
        <v>4148176.0621465654</v>
      </c>
    </row>
    <row r="453" spans="2:5" hidden="1" outlineLevel="1" x14ac:dyDescent="0.2">
      <c r="B453" s="1">
        <v>421</v>
      </c>
      <c r="C453" s="82">
        <v>4.9462612604040591E-2</v>
      </c>
      <c r="D453" s="82">
        <v>6.6913779954644551E-2</v>
      </c>
      <c r="E453" s="34">
        <v>3218790.7983274157</v>
      </c>
    </row>
    <row r="454" spans="2:5" hidden="1" outlineLevel="1" x14ac:dyDescent="0.2">
      <c r="B454" s="1">
        <v>422</v>
      </c>
      <c r="C454" s="82">
        <v>9.4769815077142341E-3</v>
      </c>
      <c r="D454" s="82">
        <v>5.9820977604368775E-2</v>
      </c>
      <c r="E454" s="34">
        <v>2532545.4754963485</v>
      </c>
    </row>
    <row r="455" spans="2:5" hidden="1" outlineLevel="1" x14ac:dyDescent="0.2">
      <c r="B455" s="1">
        <v>423</v>
      </c>
      <c r="C455" s="82">
        <v>7.8338117507690375E-2</v>
      </c>
      <c r="D455" s="82">
        <v>0.11440385375698861</v>
      </c>
      <c r="E455" s="34">
        <v>5475582.5021158662</v>
      </c>
    </row>
    <row r="456" spans="2:5" hidden="1" outlineLevel="1" x14ac:dyDescent="0.2">
      <c r="B456" s="1">
        <v>424</v>
      </c>
      <c r="C456" s="82">
        <v>3.2097636243010368E-2</v>
      </c>
      <c r="D456" s="82">
        <v>8.3529411582213803E-2</v>
      </c>
      <c r="E456" s="34">
        <v>3546631.1933024889</v>
      </c>
    </row>
    <row r="457" spans="2:5" hidden="1" outlineLevel="1" x14ac:dyDescent="0.2">
      <c r="B457" s="1">
        <v>425</v>
      </c>
      <c r="C457" s="82">
        <v>9.9016249172347755E-3</v>
      </c>
      <c r="D457" s="82">
        <v>8.3613360733232833E-2</v>
      </c>
      <c r="E457" s="34">
        <v>3248435.1253762073</v>
      </c>
    </row>
    <row r="458" spans="2:5" hidden="1" outlineLevel="1" x14ac:dyDescent="0.2">
      <c r="B458" s="1">
        <v>426</v>
      </c>
      <c r="C458" s="82">
        <v>8.0796888009667819E-2</v>
      </c>
      <c r="D458" s="82">
        <v>0.1404608012716583</v>
      </c>
      <c r="E458" s="34">
        <v>6562786.4783755168</v>
      </c>
    </row>
    <row r="459" spans="2:5" hidden="1" outlineLevel="1" x14ac:dyDescent="0.2">
      <c r="B459" s="1">
        <v>427</v>
      </c>
      <c r="C459" s="82">
        <v>1.8936145535280693E-2</v>
      </c>
      <c r="D459" s="82">
        <v>0.10558546134131054</v>
      </c>
      <c r="E459" s="34">
        <v>4049092.9578803764</v>
      </c>
    </row>
    <row r="460" spans="2:5" hidden="1" outlineLevel="1" x14ac:dyDescent="0.2">
      <c r="B460" s="1">
        <v>428</v>
      </c>
      <c r="C460" s="82">
        <v>7.4446490435004314E-2</v>
      </c>
      <c r="D460" s="82">
        <v>0.11869497725202277</v>
      </c>
      <c r="E460" s="34">
        <v>5557608.3644622201</v>
      </c>
    </row>
    <row r="461" spans="2:5" hidden="1" outlineLevel="1" x14ac:dyDescent="0.2">
      <c r="B461" s="1">
        <v>429</v>
      </c>
      <c r="C461" s="82">
        <v>4.0668460249468776E-2</v>
      </c>
      <c r="D461" s="82">
        <v>7.2118003118728749E-2</v>
      </c>
      <c r="E461" s="34">
        <v>3284001.8860127302</v>
      </c>
    </row>
    <row r="462" spans="2:5" hidden="1" outlineLevel="1" x14ac:dyDescent="0.2">
      <c r="B462" s="1">
        <v>430</v>
      </c>
      <c r="C462" s="82">
        <v>3.0673927981299323E-2</v>
      </c>
      <c r="D462" s="82">
        <v>0.10976820735423302</v>
      </c>
      <c r="E462" s="34">
        <v>4379157.207275914</v>
      </c>
    </row>
    <row r="463" spans="2:5" hidden="1" outlineLevel="1" x14ac:dyDescent="0.2">
      <c r="B463" s="1">
        <v>431</v>
      </c>
      <c r="C463" s="82">
        <v>7.6453162341593398E-2</v>
      </c>
      <c r="D463" s="82">
        <v>0.14543642940739487</v>
      </c>
      <c r="E463" s="34">
        <v>6644596.6136444518</v>
      </c>
    </row>
    <row r="464" spans="2:5" hidden="1" outlineLevel="1" x14ac:dyDescent="0.2">
      <c r="B464" s="1">
        <v>432</v>
      </c>
      <c r="C464" s="82">
        <v>5.7790552159933367E-2</v>
      </c>
      <c r="D464" s="82">
        <v>1.4424863855095602E-2</v>
      </c>
      <c r="E464" s="34">
        <v>1427158.7081196932</v>
      </c>
    </row>
    <row r="465" spans="2:5" hidden="1" outlineLevel="1" x14ac:dyDescent="0.2">
      <c r="B465" s="1">
        <v>433</v>
      </c>
      <c r="C465" s="82">
        <v>1.2725108322037604E-2</v>
      </c>
      <c r="D465" s="82">
        <v>5.7280052931296413E-2</v>
      </c>
      <c r="E465" s="34">
        <v>2488770.5475633517</v>
      </c>
    </row>
    <row r="466" spans="2:5" hidden="1" outlineLevel="1" x14ac:dyDescent="0.2">
      <c r="B466" s="1">
        <v>434</v>
      </c>
      <c r="C466" s="82">
        <v>1.7572747274820666E-2</v>
      </c>
      <c r="D466" s="82">
        <v>0.13029906852254292</v>
      </c>
      <c r="E466" s="34">
        <v>4789251.2438044315</v>
      </c>
    </row>
    <row r="467" spans="2:5" hidden="1" outlineLevel="1" x14ac:dyDescent="0.2">
      <c r="B467" s="1">
        <v>435</v>
      </c>
      <c r="C467" s="82">
        <v>8.101594941333666E-2</v>
      </c>
      <c r="D467" s="82">
        <v>-3.6114590498737192E-2</v>
      </c>
      <c r="E467" s="34">
        <v>-441229.06439634867</v>
      </c>
    </row>
    <row r="468" spans="2:5" hidden="1" outlineLevel="1" x14ac:dyDescent="0.2">
      <c r="B468" s="1">
        <v>436</v>
      </c>
      <c r="C468" s="82">
        <v>5.6951294641201106E-2</v>
      </c>
      <c r="D468" s="82">
        <v>0.1466092238940484</v>
      </c>
      <c r="E468" s="34">
        <v>6191460.0317529468</v>
      </c>
    </row>
    <row r="469" spans="2:5" hidden="1" outlineLevel="1" x14ac:dyDescent="0.2">
      <c r="B469" s="1">
        <v>437</v>
      </c>
      <c r="C469" s="82">
        <v>7.3599778327073763E-3</v>
      </c>
      <c r="D469" s="82">
        <v>7.064992427017236E-2</v>
      </c>
      <c r="E469" s="34">
        <v>2831809.8673008024</v>
      </c>
    </row>
    <row r="470" spans="2:5" hidden="1" outlineLevel="1" x14ac:dyDescent="0.2">
      <c r="B470" s="1">
        <v>438</v>
      </c>
      <c r="C470" s="82">
        <v>8.8006346312240788E-2</v>
      </c>
      <c r="D470" s="82">
        <v>2.4650928259367488E-2</v>
      </c>
      <c r="E470" s="34">
        <v>2026468.3042103483</v>
      </c>
    </row>
    <row r="471" spans="2:5" hidden="1" outlineLevel="1" x14ac:dyDescent="0.2">
      <c r="B471" s="1">
        <v>439</v>
      </c>
      <c r="C471" s="82">
        <v>5.4382411107223973E-3</v>
      </c>
      <c r="D471" s="82">
        <v>4.8074630849718573E-2</v>
      </c>
      <c r="E471" s="34">
        <v>2146890.1655253065</v>
      </c>
    </row>
    <row r="472" spans="2:5" hidden="1" outlineLevel="1" x14ac:dyDescent="0.2">
      <c r="B472" s="1">
        <v>440</v>
      </c>
      <c r="C472" s="82">
        <v>9.0785639090502246E-2</v>
      </c>
      <c r="D472" s="82">
        <v>0.10860362116352451</v>
      </c>
      <c r="E472" s="34">
        <v>5513355.7889511576</v>
      </c>
    </row>
    <row r="473" spans="2:5" hidden="1" outlineLevel="1" x14ac:dyDescent="0.2">
      <c r="B473" s="1">
        <v>441</v>
      </c>
      <c r="C473" s="82">
        <v>4.5668046216064385E-2</v>
      </c>
      <c r="D473" s="82">
        <v>0.15213185154244216</v>
      </c>
      <c r="E473" s="34">
        <v>6110097.7106206352</v>
      </c>
    </row>
    <row r="474" spans="2:5" hidden="1" outlineLevel="1" x14ac:dyDescent="0.2">
      <c r="B474" s="1">
        <v>442</v>
      </c>
      <c r="C474" s="82">
        <v>4.1903703084106882E-2</v>
      </c>
      <c r="D474" s="82">
        <v>9.1500887673661532E-2</v>
      </c>
      <c r="E474" s="34">
        <v>3958857.7953380682</v>
      </c>
    </row>
    <row r="475" spans="2:5" hidden="1" outlineLevel="1" x14ac:dyDescent="0.2">
      <c r="B475" s="1">
        <v>443</v>
      </c>
      <c r="C475" s="82">
        <v>4.7219345500766679E-3</v>
      </c>
      <c r="D475" s="82">
        <v>0.13094988852019662</v>
      </c>
      <c r="E475" s="34">
        <v>4568614.828010343</v>
      </c>
    </row>
    <row r="476" spans="2:5" hidden="1" outlineLevel="1" x14ac:dyDescent="0.2">
      <c r="B476" s="1">
        <v>444</v>
      </c>
      <c r="C476" s="82">
        <v>8.0027694046786474E-2</v>
      </c>
      <c r="D476" s="82">
        <v>5.0709981441312654E-2</v>
      </c>
      <c r="E476" s="34">
        <v>2993785.7965599867</v>
      </c>
    </row>
    <row r="477" spans="2:5" hidden="1" outlineLevel="1" x14ac:dyDescent="0.2">
      <c r="B477" s="1">
        <v>445</v>
      </c>
      <c r="C477" s="82">
        <v>3.7838212425311268E-3</v>
      </c>
      <c r="D477" s="82">
        <v>0.10333623659741531</v>
      </c>
      <c r="E477" s="34">
        <v>3745586.2239595577</v>
      </c>
    </row>
    <row r="478" spans="2:5" hidden="1" outlineLevel="1" x14ac:dyDescent="0.2">
      <c r="B478" s="1">
        <v>446</v>
      </c>
      <c r="C478" s="82">
        <v>7.3904298941292745E-2</v>
      </c>
      <c r="D478" s="82">
        <v>0.13390893145669888</v>
      </c>
      <c r="E478" s="34">
        <v>6132812.8348744269</v>
      </c>
    </row>
    <row r="479" spans="2:5" hidden="1" outlineLevel="1" x14ac:dyDescent="0.2">
      <c r="B479" s="1">
        <v>447</v>
      </c>
      <c r="C479" s="82">
        <v>1.3918261855064264E-2</v>
      </c>
      <c r="D479" s="82">
        <v>-4.6191470798932641E-2</v>
      </c>
      <c r="E479" s="34">
        <v>-644052.6310649662</v>
      </c>
    </row>
    <row r="480" spans="2:5" hidden="1" outlineLevel="1" x14ac:dyDescent="0.2">
      <c r="B480" s="1">
        <v>448</v>
      </c>
      <c r="C480" s="82">
        <v>4.6013383468926248E-3</v>
      </c>
      <c r="D480" s="82">
        <v>-8.3479730315546286E-3</v>
      </c>
      <c r="E480" s="34">
        <v>487592.68598202959</v>
      </c>
    </row>
    <row r="481" spans="2:5" hidden="1" outlineLevel="1" x14ac:dyDescent="0.2">
      <c r="B481" s="1">
        <v>449</v>
      </c>
      <c r="C481" s="82">
        <v>6.5282194091943455E-2</v>
      </c>
      <c r="D481" s="82">
        <v>9.2563923838475809E-2</v>
      </c>
      <c r="E481" s="34">
        <v>4384406.9985640915</v>
      </c>
    </row>
    <row r="482" spans="2:5" hidden="1" outlineLevel="1" x14ac:dyDescent="0.2">
      <c r="B482" s="1">
        <v>450</v>
      </c>
      <c r="C482" s="82">
        <v>6.7132503042248272E-3</v>
      </c>
      <c r="D482" s="82">
        <v>0.18920542544921018</v>
      </c>
      <c r="E482" s="34">
        <v>6325388.955600881</v>
      </c>
    </row>
    <row r="483" spans="2:5" hidden="1" outlineLevel="1" x14ac:dyDescent="0.2">
      <c r="B483" s="1">
        <v>451</v>
      </c>
      <c r="C483" s="82">
        <v>6.7236446761399046E-2</v>
      </c>
      <c r="D483" s="82">
        <v>6.1399626015423106E-2</v>
      </c>
      <c r="E483" s="34">
        <v>3247290.8633337114</v>
      </c>
    </row>
    <row r="484" spans="2:5" hidden="1" outlineLevel="1" x14ac:dyDescent="0.2">
      <c r="B484" s="1">
        <v>452</v>
      </c>
      <c r="C484" s="82">
        <v>5.3471703744727844E-2</v>
      </c>
      <c r="D484" s="82">
        <v>8.9192339319774674E-2</v>
      </c>
      <c r="E484" s="34">
        <v>4063291.1114223888</v>
      </c>
    </row>
    <row r="485" spans="2:5" hidden="1" outlineLevel="1" x14ac:dyDescent="0.2">
      <c r="B485" s="1">
        <v>453</v>
      </c>
      <c r="C485" s="82">
        <v>1.9624708024037221E-2</v>
      </c>
      <c r="D485" s="82">
        <v>5.6037812854793971E-2</v>
      </c>
      <c r="E485" s="34">
        <v>2519674.7541732597</v>
      </c>
    </row>
    <row r="486" spans="2:5" hidden="1" outlineLevel="1" x14ac:dyDescent="0.2">
      <c r="B486" s="1">
        <v>454</v>
      </c>
      <c r="C486" s="82">
        <v>7.84527209245241E-2</v>
      </c>
      <c r="D486" s="82">
        <v>5.8319131369546001E-2</v>
      </c>
      <c r="E486" s="34">
        <v>3274144.3207350834</v>
      </c>
    </row>
    <row r="487" spans="2:5" hidden="1" outlineLevel="1" x14ac:dyDescent="0.2">
      <c r="B487" s="1">
        <v>455</v>
      </c>
      <c r="C487" s="82">
        <v>4.7718873283190959E-2</v>
      </c>
      <c r="D487" s="82">
        <v>0.11152578660747209</v>
      </c>
      <c r="E487" s="34">
        <v>4748017.0970890736</v>
      </c>
    </row>
    <row r="488" spans="2:5" hidden="1" outlineLevel="1" x14ac:dyDescent="0.2">
      <c r="B488" s="1">
        <v>456</v>
      </c>
      <c r="C488" s="82">
        <v>4.9858782795012102E-2</v>
      </c>
      <c r="D488" s="82">
        <v>7.8234247728654574E-2</v>
      </c>
      <c r="E488" s="34">
        <v>3620935.0847481019</v>
      </c>
    </row>
    <row r="489" spans="2:5" hidden="1" outlineLevel="1" x14ac:dyDescent="0.2">
      <c r="B489" s="1">
        <v>457</v>
      </c>
      <c r="C489" s="82">
        <v>7.5054880492607182E-2</v>
      </c>
      <c r="D489" s="82">
        <v>-6.9000947617980826E-2</v>
      </c>
      <c r="E489" s="34">
        <v>-1705915.1312463807</v>
      </c>
    </row>
    <row r="490" spans="2:5" hidden="1" outlineLevel="1" x14ac:dyDescent="0.2">
      <c r="B490" s="1">
        <v>458</v>
      </c>
      <c r="C490" s="82">
        <v>5.5532801179233753E-2</v>
      </c>
      <c r="D490" s="82">
        <v>0.12764715719753331</v>
      </c>
      <c r="E490" s="34">
        <v>5476344.6606293591</v>
      </c>
    </row>
    <row r="491" spans="2:5" hidden="1" outlineLevel="1" x14ac:dyDescent="0.2">
      <c r="B491" s="1">
        <v>459</v>
      </c>
      <c r="C491" s="82">
        <v>4.8458656078169932E-2</v>
      </c>
      <c r="D491" s="82">
        <v>7.2985068723671304E-2</v>
      </c>
      <c r="E491" s="34">
        <v>3417719.9391211532</v>
      </c>
    </row>
    <row r="492" spans="2:5" hidden="1" outlineLevel="1" x14ac:dyDescent="0.2">
      <c r="B492" s="1">
        <v>460</v>
      </c>
      <c r="C492" s="82">
        <v>2.6136872993055661E-2</v>
      </c>
      <c r="D492" s="82">
        <v>-3.4915073579425929E-2</v>
      </c>
      <c r="E492" s="34">
        <v>-316402.33434170403</v>
      </c>
    </row>
    <row r="493" spans="2:5" hidden="1" outlineLevel="1" x14ac:dyDescent="0.2">
      <c r="B493" s="1">
        <v>461</v>
      </c>
      <c r="C493" s="82">
        <v>2.4787577882462476E-2</v>
      </c>
      <c r="D493" s="82">
        <v>-5.4831159619960171E-2</v>
      </c>
      <c r="E493" s="34">
        <v>-946838.39560735936</v>
      </c>
    </row>
    <row r="494" spans="2:5" hidden="1" outlineLevel="1" x14ac:dyDescent="0.2">
      <c r="B494" s="1">
        <v>462</v>
      </c>
      <c r="C494" s="82">
        <v>3.7088347584302316E-2</v>
      </c>
      <c r="D494" s="82">
        <v>9.7889710522527082E-2</v>
      </c>
      <c r="E494" s="34">
        <v>4096603.8437786028</v>
      </c>
    </row>
    <row r="495" spans="2:5" hidden="1" outlineLevel="1" x14ac:dyDescent="0.2">
      <c r="B495" s="1">
        <v>463</v>
      </c>
      <c r="C495" s="82">
        <v>8.7132980526759579E-2</v>
      </c>
      <c r="D495" s="82">
        <v>0.10632486040384904</v>
      </c>
      <c r="E495" s="34">
        <v>5341403.292009783</v>
      </c>
    </row>
    <row r="496" spans="2:5" hidden="1" outlineLevel="1" x14ac:dyDescent="0.2">
      <c r="B496" s="1">
        <v>464</v>
      </c>
      <c r="C496" s="82">
        <v>3.8824874332937721E-2</v>
      </c>
      <c r="D496" s="82">
        <v>0.14860578649159778</v>
      </c>
      <c r="E496" s="34">
        <v>5827441.0997932013</v>
      </c>
    </row>
    <row r="497" spans="2:5" hidden="1" outlineLevel="1" x14ac:dyDescent="0.2">
      <c r="B497" s="1">
        <v>465</v>
      </c>
      <c r="C497" s="82">
        <v>3.6831663141528297E-2</v>
      </c>
      <c r="D497" s="82">
        <v>0.13001664028725618</v>
      </c>
      <c r="E497" s="34">
        <v>5162291.2409667941</v>
      </c>
    </row>
    <row r="498" spans="2:5" hidden="1" outlineLevel="1" x14ac:dyDescent="0.2">
      <c r="B498" s="1">
        <v>466</v>
      </c>
      <c r="C498" s="82">
        <v>5.4079813123636779E-2</v>
      </c>
      <c r="D498" s="82">
        <v>5.7236738213324312E-2</v>
      </c>
      <c r="E498" s="34">
        <v>2933307.4710512455</v>
      </c>
    </row>
    <row r="499" spans="2:5" hidden="1" outlineLevel="1" x14ac:dyDescent="0.2">
      <c r="B499" s="1">
        <v>467</v>
      </c>
      <c r="C499" s="82">
        <v>3.0204281094637297E-2</v>
      </c>
      <c r="D499" s="82">
        <v>0.15548700053294856</v>
      </c>
      <c r="E499" s="34">
        <v>5853769.6398219531</v>
      </c>
    </row>
    <row r="500" spans="2:5" hidden="1" outlineLevel="1" x14ac:dyDescent="0.2">
      <c r="B500" s="1">
        <v>468</v>
      </c>
      <c r="C500" s="82">
        <v>4.9487763651054895E-2</v>
      </c>
      <c r="D500" s="82">
        <v>0.10995604407976681</v>
      </c>
      <c r="E500" s="34">
        <v>4726590.0943860952</v>
      </c>
    </row>
    <row r="501" spans="2:5" hidden="1" outlineLevel="1" x14ac:dyDescent="0.2">
      <c r="B501" s="1">
        <v>469</v>
      </c>
      <c r="C501" s="82">
        <v>3.6649836084648134E-2</v>
      </c>
      <c r="D501" s="82">
        <v>0.10424167391758604</v>
      </c>
      <c r="E501" s="34">
        <v>4300827.7281442843</v>
      </c>
    </row>
    <row r="502" spans="2:5" hidden="1" outlineLevel="1" x14ac:dyDescent="0.2">
      <c r="B502" s="1">
        <v>470</v>
      </c>
      <c r="C502" s="82">
        <v>3.0989633336275538E-2</v>
      </c>
      <c r="D502" s="82">
        <v>0.21153730479572297</v>
      </c>
      <c r="E502" s="34">
        <v>7695723.9206763925</v>
      </c>
    </row>
    <row r="503" spans="2:5" hidden="1" outlineLevel="1" x14ac:dyDescent="0.2">
      <c r="B503" s="1">
        <v>471</v>
      </c>
      <c r="C503" s="82">
        <v>9.0379175099524686E-2</v>
      </c>
      <c r="D503" s="82">
        <v>-3.9288479501923407E-3</v>
      </c>
      <c r="E503" s="34">
        <v>868133.08827852027</v>
      </c>
    </row>
    <row r="504" spans="2:5" hidden="1" outlineLevel="1" x14ac:dyDescent="0.2">
      <c r="B504" s="1">
        <v>472</v>
      </c>
      <c r="C504" s="82">
        <v>4.5208665672226638E-2</v>
      </c>
      <c r="D504" s="82">
        <v>3.445636972024918E-2</v>
      </c>
      <c r="E504" s="34">
        <v>2047177.3394612244</v>
      </c>
    </row>
    <row r="505" spans="2:5" hidden="1" outlineLevel="1" x14ac:dyDescent="0.2">
      <c r="B505" s="1">
        <v>473</v>
      </c>
      <c r="C505" s="82">
        <v>2.1778151294959049E-2</v>
      </c>
      <c r="D505" s="82">
        <v>0.12162063527961763</v>
      </c>
      <c r="E505" s="34">
        <v>4598170.3441890571</v>
      </c>
    </row>
    <row r="506" spans="2:5" hidden="1" outlineLevel="1" x14ac:dyDescent="0.2">
      <c r="B506" s="1">
        <v>474</v>
      </c>
      <c r="C506" s="82">
        <v>4.5725232359155002E-2</v>
      </c>
      <c r="D506" s="82">
        <v>5.7903922571604247E-2</v>
      </c>
      <c r="E506" s="34">
        <v>2860391.3974398687</v>
      </c>
    </row>
    <row r="507" spans="2:5" hidden="1" outlineLevel="1" x14ac:dyDescent="0.2">
      <c r="B507" s="1">
        <v>475</v>
      </c>
      <c r="C507" s="82">
        <v>2.2724803131804461E-2</v>
      </c>
      <c r="D507" s="82">
        <v>1.8218552966225987E-3</v>
      </c>
      <c r="E507" s="34">
        <v>844344.3973465754</v>
      </c>
    </row>
    <row r="508" spans="2:5" hidden="1" outlineLevel="1" x14ac:dyDescent="0.2">
      <c r="B508" s="1">
        <v>476</v>
      </c>
      <c r="C508" s="82">
        <v>2.7597845170164916E-2</v>
      </c>
      <c r="D508" s="82">
        <v>0.13644175954437415</v>
      </c>
      <c r="E508" s="34">
        <v>5181921.0010545515</v>
      </c>
    </row>
    <row r="509" spans="2:5" hidden="1" outlineLevel="1" x14ac:dyDescent="0.2">
      <c r="B509" s="1">
        <v>477</v>
      </c>
      <c r="C509" s="82">
        <v>5.4479304058956783E-2</v>
      </c>
      <c r="D509" s="82">
        <v>4.8013919987375378E-2</v>
      </c>
      <c r="E509" s="34">
        <v>2608480.6400779909</v>
      </c>
    </row>
    <row r="510" spans="2:5" hidden="1" outlineLevel="1" x14ac:dyDescent="0.2">
      <c r="B510" s="1">
        <v>478</v>
      </c>
      <c r="C510" s="82">
        <v>3.7261325804563207E-3</v>
      </c>
      <c r="D510" s="82">
        <v>0.14005263762362261</v>
      </c>
      <c r="E510" s="34">
        <v>4816069.9986983286</v>
      </c>
    </row>
    <row r="511" spans="2:5" hidden="1" outlineLevel="1" x14ac:dyDescent="0.2">
      <c r="B511" s="1">
        <v>479</v>
      </c>
      <c r="C511" s="82">
        <v>1.7834820831397757E-3</v>
      </c>
      <c r="D511" s="82">
        <v>4.7616929601459884E-2</v>
      </c>
      <c r="E511" s="34">
        <v>2102492.2491892767</v>
      </c>
    </row>
    <row r="512" spans="2:5" hidden="1" outlineLevel="1" x14ac:dyDescent="0.2">
      <c r="B512" s="1">
        <v>480</v>
      </c>
      <c r="C512" s="82">
        <v>8.8790575364540658E-2</v>
      </c>
      <c r="D512" s="82">
        <v>-7.6674336872638305E-4</v>
      </c>
      <c r="E512" s="34">
        <v>992143.82233375194</v>
      </c>
    </row>
    <row r="513" spans="2:5" hidden="1" outlineLevel="1" x14ac:dyDescent="0.2">
      <c r="B513" s="1">
        <v>481</v>
      </c>
      <c r="C513" s="82">
        <v>7.9258372188851234E-3</v>
      </c>
      <c r="D513" s="82">
        <v>5.9804668885008717E-2</v>
      </c>
      <c r="E513" s="34">
        <v>2516410.3960120105</v>
      </c>
    </row>
    <row r="514" spans="2:5" hidden="1" outlineLevel="1" x14ac:dyDescent="0.2">
      <c r="B514" s="1">
        <v>482</v>
      </c>
      <c r="C514" s="82">
        <v>5.9725312953974853E-2</v>
      </c>
      <c r="D514" s="82">
        <v>9.5533792057118511E-2</v>
      </c>
      <c r="E514" s="34">
        <v>4396957.6218885053</v>
      </c>
    </row>
    <row r="515" spans="2:5" hidden="1" outlineLevel="1" x14ac:dyDescent="0.2">
      <c r="B515" s="1">
        <v>483</v>
      </c>
      <c r="C515" s="82">
        <v>9.501418748796496E-2</v>
      </c>
      <c r="D515" s="82">
        <v>0.18494403230029899</v>
      </c>
      <c r="E515" s="34">
        <v>8810071.876444282</v>
      </c>
    </row>
    <row r="516" spans="2:5" hidden="1" outlineLevel="1" x14ac:dyDescent="0.2">
      <c r="B516" s="1">
        <v>484</v>
      </c>
      <c r="C516" s="82">
        <v>8.2060905739660822E-2</v>
      </c>
      <c r="D516" s="82">
        <v>2.9207018556722739E-2</v>
      </c>
      <c r="E516" s="34">
        <v>2160860.6481231847</v>
      </c>
    </row>
    <row r="517" spans="2:5" hidden="1" outlineLevel="1" x14ac:dyDescent="0.2">
      <c r="B517" s="1">
        <v>485</v>
      </c>
      <c r="C517" s="82">
        <v>6.8436901567929813E-4</v>
      </c>
      <c r="D517" s="82">
        <v>6.5066303083563856E-2</v>
      </c>
      <c r="E517" s="34">
        <v>2596269.3047575825</v>
      </c>
    </row>
    <row r="518" spans="2:5" hidden="1" outlineLevel="1" x14ac:dyDescent="0.2">
      <c r="B518" s="1">
        <v>486</v>
      </c>
      <c r="C518" s="82">
        <v>7.3664231541868561E-2</v>
      </c>
      <c r="D518" s="82">
        <v>0.10763755664582172</v>
      </c>
      <c r="E518" s="34">
        <v>5114037.7703921925</v>
      </c>
    </row>
    <row r="519" spans="2:5" hidden="1" outlineLevel="1" x14ac:dyDescent="0.2">
      <c r="B519" s="1">
        <v>487</v>
      </c>
      <c r="C519" s="82">
        <v>1.6808394416915163E-2</v>
      </c>
      <c r="D519" s="82">
        <v>0.11387317815589047</v>
      </c>
      <c r="E519" s="34">
        <v>4269643.4182775663</v>
      </c>
    </row>
    <row r="520" spans="2:5" hidden="1" outlineLevel="1" x14ac:dyDescent="0.2">
      <c r="B520" s="1">
        <v>488</v>
      </c>
      <c r="C520" s="82">
        <v>6.493018580379932E-2</v>
      </c>
      <c r="D520" s="82">
        <v>0.13979049660076362</v>
      </c>
      <c r="E520" s="34">
        <v>6137074.6579507627</v>
      </c>
    </row>
    <row r="521" spans="2:5" hidden="1" outlineLevel="1" x14ac:dyDescent="0.2">
      <c r="B521" s="1">
        <v>489</v>
      </c>
      <c r="C521" s="82">
        <v>9.9563564293283585E-2</v>
      </c>
      <c r="D521" s="82">
        <v>0.16583080933763039</v>
      </c>
      <c r="E521" s="34">
        <v>8153636.3725131582</v>
      </c>
    </row>
    <row r="522" spans="2:5" hidden="1" outlineLevel="1" x14ac:dyDescent="0.2">
      <c r="B522" s="1">
        <v>490</v>
      </c>
      <c r="C522" s="82">
        <v>6.5441914704731499E-2</v>
      </c>
      <c r="D522" s="82">
        <v>8.7724890128732594E-2</v>
      </c>
      <c r="E522" s="34">
        <v>4206610.2100420184</v>
      </c>
    </row>
    <row r="523" spans="2:5" hidden="1" outlineLevel="1" x14ac:dyDescent="0.2">
      <c r="B523" s="1">
        <v>491</v>
      </c>
      <c r="C523" s="82">
        <v>9.5835947712033465E-2</v>
      </c>
      <c r="D523" s="82">
        <v>8.4800239007366537E-2</v>
      </c>
      <c r="E523" s="34">
        <v>4622673.8481049584</v>
      </c>
    </row>
    <row r="524" spans="2:5" hidden="1" outlineLevel="1" x14ac:dyDescent="0.2">
      <c r="B524" s="1">
        <v>492</v>
      </c>
      <c r="C524" s="82">
        <v>7.8648460138613929E-4</v>
      </c>
      <c r="D524" s="82">
        <v>0.14695125002181597</v>
      </c>
      <c r="E524" s="34">
        <v>4958726.0878593372</v>
      </c>
    </row>
    <row r="525" spans="2:5" hidden="1" outlineLevel="1" x14ac:dyDescent="0.2">
      <c r="B525" s="1">
        <v>493</v>
      </c>
      <c r="C525" s="82">
        <v>4.9702048181006854E-2</v>
      </c>
      <c r="D525" s="82">
        <v>0.13856734730841855</v>
      </c>
      <c r="E525" s="34">
        <v>5733537.0702797323</v>
      </c>
    </row>
    <row r="526" spans="2:5" hidden="1" outlineLevel="1" x14ac:dyDescent="0.2">
      <c r="B526" s="1">
        <v>494</v>
      </c>
      <c r="C526" s="82">
        <v>4.0647598062225565E-2</v>
      </c>
      <c r="D526" s="82">
        <v>8.372818858126474E-2</v>
      </c>
      <c r="E526" s="34">
        <v>3676289.5681423023</v>
      </c>
    </row>
    <row r="527" spans="2:5" hidden="1" outlineLevel="1" x14ac:dyDescent="0.2">
      <c r="B527" s="1">
        <v>495</v>
      </c>
      <c r="C527" s="82">
        <v>5.4371183250287364E-2</v>
      </c>
      <c r="D527" s="82">
        <v>2.4201940773144068E-2</v>
      </c>
      <c r="E527" s="34">
        <v>1757022.7213410849</v>
      </c>
    </row>
    <row r="528" spans="2:5" hidden="1" outlineLevel="1" x14ac:dyDescent="0.2">
      <c r="B528" s="1">
        <v>496</v>
      </c>
      <c r="C528" s="82">
        <v>9.5942665092280346E-2</v>
      </c>
      <c r="D528" s="82">
        <v>4.9638726911387848E-2</v>
      </c>
      <c r="E528" s="34">
        <v>3143676.2710410887</v>
      </c>
    </row>
    <row r="529" spans="2:5" hidden="1" outlineLevel="1" x14ac:dyDescent="0.2">
      <c r="B529" s="1">
        <v>497</v>
      </c>
      <c r="C529" s="82">
        <v>7.8212109287845541E-2</v>
      </c>
      <c r="D529" s="82">
        <v>7.6338147974340853E-2</v>
      </c>
      <c r="E529" s="34">
        <v>3978426.2486192379</v>
      </c>
    </row>
    <row r="530" spans="2:5" hidden="1" outlineLevel="1" x14ac:dyDescent="0.2">
      <c r="B530" s="1">
        <v>498</v>
      </c>
      <c r="C530" s="82">
        <v>2.4949898259902903E-2</v>
      </c>
      <c r="D530" s="82">
        <v>0.14002044764316873</v>
      </c>
      <c r="E530" s="34">
        <v>5241127.9928271389</v>
      </c>
    </row>
    <row r="531" spans="2:5" hidden="1" outlineLevel="1" x14ac:dyDescent="0.2">
      <c r="B531" s="1">
        <v>499</v>
      </c>
      <c r="C531" s="82">
        <v>5.6235845998622414E-2</v>
      </c>
      <c r="D531" s="82">
        <v>6.9438748632453043E-2</v>
      </c>
      <c r="E531" s="34">
        <v>3397557.4022561549</v>
      </c>
    </row>
    <row r="532" spans="2:5" hidden="1" outlineLevel="1" x14ac:dyDescent="0.2">
      <c r="B532" s="1">
        <v>500</v>
      </c>
      <c r="C532" s="82">
        <v>8.5900819612722973E-2</v>
      </c>
      <c r="D532" s="82">
        <v>3.608893874098254E-3</v>
      </c>
      <c r="E532" s="34">
        <v>1157943.4909681946</v>
      </c>
    </row>
    <row r="533" spans="2:5" hidden="1" outlineLevel="1" x14ac:dyDescent="0.2">
      <c r="B533" s="1">
        <v>501</v>
      </c>
      <c r="C533" s="82">
        <v>9.9068648692919425E-2</v>
      </c>
      <c r="D533" s="82">
        <v>3.7308906713064298E-2</v>
      </c>
      <c r="E533" s="34">
        <v>2657061.9277037452</v>
      </c>
    </row>
    <row r="534" spans="2:5" hidden="1" outlineLevel="1" x14ac:dyDescent="0.2">
      <c r="B534" s="1">
        <v>502</v>
      </c>
      <c r="C534" s="82">
        <v>9.4347856047341971E-2</v>
      </c>
      <c r="D534" s="82">
        <v>0.12790277474243639</v>
      </c>
      <c r="E534" s="34">
        <v>6399478.7990742447</v>
      </c>
    </row>
    <row r="535" spans="2:5" hidden="1" outlineLevel="1" x14ac:dyDescent="0.2">
      <c r="B535" s="1">
        <v>503</v>
      </c>
      <c r="C535" s="82">
        <v>1.5347981541844503E-2</v>
      </c>
      <c r="D535" s="82">
        <v>0.17284163801422958</v>
      </c>
      <c r="E535" s="34">
        <v>6047251.1551221395</v>
      </c>
    </row>
    <row r="536" spans="2:5" hidden="1" outlineLevel="1" x14ac:dyDescent="0.2">
      <c r="B536" s="1">
        <v>504</v>
      </c>
      <c r="C536" s="82">
        <v>8.6889371088908818E-2</v>
      </c>
      <c r="D536" s="82">
        <v>-4.6232418639904765E-3</v>
      </c>
      <c r="E536" s="34">
        <v>827987.86165134888</v>
      </c>
    </row>
    <row r="537" spans="2:5" hidden="1" outlineLevel="1" x14ac:dyDescent="0.2">
      <c r="B537" s="1">
        <v>505</v>
      </c>
      <c r="C537" s="82">
        <v>4.74968032971144E-2</v>
      </c>
      <c r="D537" s="82">
        <v>0.13237253367019261</v>
      </c>
      <c r="E537" s="34">
        <v>5468177.1585131641</v>
      </c>
    </row>
    <row r="538" spans="2:5" hidden="1" outlineLevel="1" x14ac:dyDescent="0.2">
      <c r="B538" s="1">
        <v>506</v>
      </c>
      <c r="C538" s="82">
        <v>2.7239134320810977E-2</v>
      </c>
      <c r="D538" s="82">
        <v>8.1559006082515137E-2</v>
      </c>
      <c r="E538" s="34">
        <v>3415416.136041827</v>
      </c>
    </row>
    <row r="539" spans="2:5" hidden="1" outlineLevel="1" x14ac:dyDescent="0.2">
      <c r="B539" s="1">
        <v>507</v>
      </c>
      <c r="C539" s="82">
        <v>1.3186224760105926E-2</v>
      </c>
      <c r="D539" s="82">
        <v>9.3180888994800232E-2</v>
      </c>
      <c r="E539" s="34">
        <v>3581274.0318895834</v>
      </c>
    </row>
    <row r="540" spans="2:5" hidden="1" outlineLevel="1" x14ac:dyDescent="0.2">
      <c r="B540" s="1">
        <v>508</v>
      </c>
      <c r="C540" s="82">
        <v>3.9916675819214514E-2</v>
      </c>
      <c r="D540" s="82">
        <v>1.6693975962726662E-2</v>
      </c>
      <c r="E540" s="34">
        <v>1405646.8481612736</v>
      </c>
    </row>
    <row r="541" spans="2:5" hidden="1" outlineLevel="1" x14ac:dyDescent="0.2">
      <c r="B541" s="1">
        <v>509</v>
      </c>
      <c r="C541" s="82">
        <v>6.3917444166863624E-2</v>
      </c>
      <c r="D541" s="82">
        <v>8.2585208834127774E-2</v>
      </c>
      <c r="E541" s="34">
        <v>3990559.2228097119</v>
      </c>
    </row>
    <row r="542" spans="2:5" hidden="1" outlineLevel="1" x14ac:dyDescent="0.2">
      <c r="B542" s="1">
        <v>510</v>
      </c>
      <c r="C542" s="82">
        <v>1.1971653884613898E-2</v>
      </c>
      <c r="D542" s="82">
        <v>0.1233724445826723</v>
      </c>
      <c r="E542" s="34">
        <v>4474415.1648698589</v>
      </c>
    </row>
    <row r="543" spans="2:5" hidden="1" outlineLevel="1" x14ac:dyDescent="0.2">
      <c r="B543" s="1">
        <v>511</v>
      </c>
      <c r="C543" s="82">
        <v>3.2397007626690212E-2</v>
      </c>
      <c r="D543" s="82">
        <v>4.5191715594597885E-2</v>
      </c>
      <c r="E543" s="34">
        <v>2296533.7283883342</v>
      </c>
    </row>
    <row r="544" spans="2:5" hidden="1" outlineLevel="1" x14ac:dyDescent="0.2">
      <c r="B544" s="1">
        <v>512</v>
      </c>
      <c r="C544" s="82">
        <v>6.1660306768156918E-2</v>
      </c>
      <c r="D544" s="82">
        <v>0.11265200983827042</v>
      </c>
      <c r="E544" s="34">
        <v>5060193.9960849257</v>
      </c>
    </row>
    <row r="545" spans="2:5" hidden="1" outlineLevel="1" x14ac:dyDescent="0.2">
      <c r="B545" s="1">
        <v>513</v>
      </c>
      <c r="C545" s="82">
        <v>7.3047376221111432E-2</v>
      </c>
      <c r="D545" s="82">
        <v>0.13257739662546997</v>
      </c>
      <c r="E545" s="34">
        <v>6060766.5400640275</v>
      </c>
    </row>
    <row r="546" spans="2:5" hidden="1" outlineLevel="1" x14ac:dyDescent="0.2">
      <c r="B546" s="1">
        <v>514</v>
      </c>
      <c r="C546" s="82">
        <v>8.1467682144090395E-3</v>
      </c>
      <c r="D546" s="82">
        <v>2.6002611328440492E-2</v>
      </c>
      <c r="E546" s="34">
        <v>1514738.3070449629</v>
      </c>
    </row>
    <row r="547" spans="2:5" hidden="1" outlineLevel="1" x14ac:dyDescent="0.2">
      <c r="B547" s="1">
        <v>515</v>
      </c>
      <c r="C547" s="82">
        <v>7.5465922890568429E-2</v>
      </c>
      <c r="D547" s="82">
        <v>0.13620297527644573</v>
      </c>
      <c r="E547" s="34">
        <v>6260040.8149173185</v>
      </c>
    </row>
    <row r="548" spans="2:5" hidden="1" outlineLevel="1" x14ac:dyDescent="0.2">
      <c r="B548" s="1">
        <v>516</v>
      </c>
      <c r="C548" s="82">
        <v>4.797284745226299E-2</v>
      </c>
      <c r="D548" s="82">
        <v>0.15233802741533198</v>
      </c>
      <c r="E548" s="34">
        <v>6173600.9983432833</v>
      </c>
    </row>
    <row r="549" spans="2:5" hidden="1" outlineLevel="1" x14ac:dyDescent="0.2">
      <c r="B549" s="1">
        <v>517</v>
      </c>
      <c r="C549" s="82">
        <v>4.0101488686188673E-2</v>
      </c>
      <c r="D549" s="82">
        <v>7.1529585531858661E-2</v>
      </c>
      <c r="E549" s="34">
        <v>3256740.2854749812</v>
      </c>
    </row>
    <row r="550" spans="2:5" hidden="1" outlineLevel="1" x14ac:dyDescent="0.2">
      <c r="B550" s="1">
        <v>518</v>
      </c>
      <c r="C550" s="82">
        <v>3.6012928654541178E-2</v>
      </c>
      <c r="D550" s="82">
        <v>-6.4965533144339546E-2</v>
      </c>
      <c r="E550" s="34">
        <v>-1326577.6231469312</v>
      </c>
    </row>
    <row r="551" spans="2:5" hidden="1" outlineLevel="1" x14ac:dyDescent="0.2">
      <c r="B551" s="1">
        <v>519</v>
      </c>
      <c r="C551" s="82">
        <v>3.4527180321657379E-2</v>
      </c>
      <c r="D551" s="82">
        <v>0.14413814363342817</v>
      </c>
      <c r="E551" s="34">
        <v>5581059.8286091778</v>
      </c>
    </row>
    <row r="552" spans="2:5" hidden="1" outlineLevel="1" x14ac:dyDescent="0.2">
      <c r="B552" s="1">
        <v>520</v>
      </c>
      <c r="C552" s="82">
        <v>4.3690805666623138E-2</v>
      </c>
      <c r="D552" s="82">
        <v>-3.1472149456816173E-2</v>
      </c>
      <c r="E552" s="34">
        <v>-221503.44766429593</v>
      </c>
    </row>
    <row r="553" spans="2:5" hidden="1" outlineLevel="1" x14ac:dyDescent="0.2">
      <c r="B553" s="1">
        <v>521</v>
      </c>
      <c r="C553" s="82">
        <v>7.9179280861229606E-2</v>
      </c>
      <c r="D553" s="82">
        <v>8.3111094660746371E-2</v>
      </c>
      <c r="E553" s="34">
        <v>4260647.8810529765</v>
      </c>
    </row>
    <row r="554" spans="2:5" hidden="1" outlineLevel="1" x14ac:dyDescent="0.2">
      <c r="B554" s="1">
        <v>522</v>
      </c>
      <c r="C554" s="82">
        <v>5.6119517398760935E-2</v>
      </c>
      <c r="D554" s="82">
        <v>9.839056549706976E-2</v>
      </c>
      <c r="E554" s="34">
        <v>4437083.2705946853</v>
      </c>
    </row>
    <row r="555" spans="2:5" hidden="1" outlineLevel="1" x14ac:dyDescent="0.2">
      <c r="B555" s="1">
        <v>523</v>
      </c>
      <c r="C555" s="82">
        <v>7.9467914945913529E-2</v>
      </c>
      <c r="D555" s="82">
        <v>7.3690472640820293E-2</v>
      </c>
      <c r="E555" s="34">
        <v>3893839.7160086813</v>
      </c>
    </row>
    <row r="556" spans="2:5" hidden="1" outlineLevel="1" x14ac:dyDescent="0.2">
      <c r="B556" s="1">
        <v>524</v>
      </c>
      <c r="C556" s="82">
        <v>5.4867600306659076E-2</v>
      </c>
      <c r="D556" s="82">
        <v>-8.7570837006002017E-3</v>
      </c>
      <c r="E556" s="34">
        <v>581188.25651664997</v>
      </c>
    </row>
    <row r="557" spans="2:5" hidden="1" outlineLevel="1" x14ac:dyDescent="0.2">
      <c r="B557" s="1">
        <v>525</v>
      </c>
      <c r="C557" s="82">
        <v>6.7143494247000283E-3</v>
      </c>
      <c r="D557" s="82">
        <v>0.14875163144517772</v>
      </c>
      <c r="E557" s="34">
        <v>5130829.3287322801</v>
      </c>
    </row>
    <row r="558" spans="2:5" hidden="1" outlineLevel="1" x14ac:dyDescent="0.2">
      <c r="B558" s="1">
        <v>526</v>
      </c>
      <c r="C558" s="82">
        <v>9.0773552956268544E-2</v>
      </c>
      <c r="D558" s="82">
        <v>6.6247755722184457E-2</v>
      </c>
      <c r="E558" s="34">
        <v>3765296.4493210684</v>
      </c>
    </row>
    <row r="559" spans="2:5" hidden="1" outlineLevel="1" x14ac:dyDescent="0.2">
      <c r="B559" s="1">
        <v>527</v>
      </c>
      <c r="C559" s="82">
        <v>9.8014859519105546E-2</v>
      </c>
      <c r="D559" s="82">
        <v>4.5644390644663406E-2</v>
      </c>
      <c r="E559" s="34">
        <v>2999966.9677945077</v>
      </c>
    </row>
    <row r="560" spans="2:5" hidden="1" outlineLevel="1" x14ac:dyDescent="0.2">
      <c r="B560" s="1">
        <v>528</v>
      </c>
      <c r="C560" s="82">
        <v>5.8660529390563536E-2</v>
      </c>
      <c r="D560" s="82">
        <v>3.7728495104892276E-2</v>
      </c>
      <c r="E560" s="34">
        <v>2278607.3542275229</v>
      </c>
    </row>
    <row r="561" spans="2:5" hidden="1" outlineLevel="1" x14ac:dyDescent="0.2">
      <c r="B561" s="1">
        <v>529</v>
      </c>
      <c r="C561" s="82">
        <v>5.3651064233900696E-2</v>
      </c>
      <c r="D561" s="82">
        <v>9.2846073445055077E-2</v>
      </c>
      <c r="E561" s="34">
        <v>4196294.9466543552</v>
      </c>
    </row>
    <row r="562" spans="2:5" hidden="1" outlineLevel="1" x14ac:dyDescent="0.2">
      <c r="B562" s="1">
        <v>530</v>
      </c>
      <c r="C562" s="82">
        <v>2.0304766034076795E-2</v>
      </c>
      <c r="D562" s="82">
        <v>1.6138302572187471E-2</v>
      </c>
      <c r="E562" s="34">
        <v>1282573.2248736413</v>
      </c>
    </row>
    <row r="563" spans="2:5" hidden="1" outlineLevel="1" x14ac:dyDescent="0.2">
      <c r="B563" s="1">
        <v>531</v>
      </c>
      <c r="C563" s="82">
        <v>9.5731155120334699E-2</v>
      </c>
      <c r="D563" s="82">
        <v>4.9555758332316395E-2</v>
      </c>
      <c r="E563" s="34">
        <v>3137551.3560900376</v>
      </c>
    </row>
    <row r="564" spans="2:5" hidden="1" outlineLevel="1" x14ac:dyDescent="0.2">
      <c r="B564" s="1">
        <v>532</v>
      </c>
      <c r="C564" s="82">
        <v>2.3621411911320847E-2</v>
      </c>
      <c r="D564" s="82">
        <v>0.20209515456697744</v>
      </c>
      <c r="E564" s="34">
        <v>7174516.6319061844</v>
      </c>
    </row>
    <row r="565" spans="2:5" hidden="1" outlineLevel="1" x14ac:dyDescent="0.2">
      <c r="B565" s="1">
        <v>533</v>
      </c>
      <c r="C565" s="82">
        <v>3.1708557446669297E-2</v>
      </c>
      <c r="D565" s="82">
        <v>4.5711183815118871E-2</v>
      </c>
      <c r="E565" s="34">
        <v>2307187.7624683497</v>
      </c>
    </row>
    <row r="566" spans="2:5" hidden="1" outlineLevel="1" x14ac:dyDescent="0.2">
      <c r="B566" s="1">
        <v>534</v>
      </c>
      <c r="C566" s="82">
        <v>4.7680201345852914E-2</v>
      </c>
      <c r="D566" s="82">
        <v>0.12275214152633949</v>
      </c>
      <c r="E566" s="34">
        <v>5137649.9411630575</v>
      </c>
    </row>
    <row r="567" spans="2:5" hidden="1" outlineLevel="1" x14ac:dyDescent="0.2">
      <c r="B567" s="1">
        <v>535</v>
      </c>
      <c r="C567" s="82">
        <v>7.4186517651623166E-2</v>
      </c>
      <c r="D567" s="82">
        <v>1.9222862428551514E-2</v>
      </c>
      <c r="E567" s="34">
        <v>1708617.750881373</v>
      </c>
    </row>
    <row r="568" spans="2:5" hidden="1" outlineLevel="1" x14ac:dyDescent="0.2">
      <c r="B568" s="1">
        <v>536</v>
      </c>
      <c r="C568" s="82">
        <v>8.5104072466212211E-2</v>
      </c>
      <c r="D568" s="82">
        <v>-3.414082535750991E-2</v>
      </c>
      <c r="E568" s="34">
        <v>-368807.16782844783</v>
      </c>
    </row>
    <row r="569" spans="2:5" hidden="1" outlineLevel="1" x14ac:dyDescent="0.2">
      <c r="B569" s="1">
        <v>537</v>
      </c>
      <c r="C569" s="82">
        <v>6.6764575669106971E-2</v>
      </c>
      <c r="D569" s="82">
        <v>5.2863786599569904E-2</v>
      </c>
      <c r="E569" s="34">
        <v>2920993.4267964927</v>
      </c>
    </row>
    <row r="570" spans="2:5" hidden="1" outlineLevel="1" x14ac:dyDescent="0.2">
      <c r="B570" s="1">
        <v>538</v>
      </c>
      <c r="C570" s="82">
        <v>8.9374019950566486E-2</v>
      </c>
      <c r="D570" s="82">
        <v>0.15595207894006807</v>
      </c>
      <c r="E570" s="34">
        <v>7425591.0210555401</v>
      </c>
    </row>
    <row r="571" spans="2:5" hidden="1" outlineLevel="1" x14ac:dyDescent="0.2">
      <c r="B571" s="1">
        <v>539</v>
      </c>
      <c r="C571" s="82">
        <v>6.5664938727695243E-2</v>
      </c>
      <c r="D571" s="82">
        <v>6.2753350925365797E-2</v>
      </c>
      <c r="E571" s="34">
        <v>3277638.6290834751</v>
      </c>
    </row>
    <row r="572" spans="2:5" hidden="1" outlineLevel="1" x14ac:dyDescent="0.2">
      <c r="B572" s="1">
        <v>540</v>
      </c>
      <c r="C572" s="82">
        <v>6.6106349044205204E-2</v>
      </c>
      <c r="D572" s="82">
        <v>0.15422155449050512</v>
      </c>
      <c r="E572" s="34">
        <v>6705781.3581293402</v>
      </c>
    </row>
    <row r="573" spans="2:5" hidden="1" outlineLevel="1" x14ac:dyDescent="0.2">
      <c r="B573" s="1">
        <v>541</v>
      </c>
      <c r="C573" s="82">
        <v>9.4179898033027218E-2</v>
      </c>
      <c r="D573" s="82">
        <v>9.5356819618560823E-2</v>
      </c>
      <c r="E573" s="34">
        <v>5033973.1273077354</v>
      </c>
    </row>
    <row r="574" spans="2:5" hidden="1" outlineLevel="1" x14ac:dyDescent="0.2">
      <c r="B574" s="1">
        <v>542</v>
      </c>
      <c r="C574" s="82">
        <v>3.1212348907287493E-2</v>
      </c>
      <c r="D574" s="82">
        <v>6.5437970987258093E-2</v>
      </c>
      <c r="E574" s="34">
        <v>2945007.0753976898</v>
      </c>
    </row>
    <row r="575" spans="2:5" hidden="1" outlineLevel="1" x14ac:dyDescent="0.2">
      <c r="B575" s="1">
        <v>543</v>
      </c>
      <c r="C575" s="82">
        <v>9.8901978896399845E-2</v>
      </c>
      <c r="D575" s="82">
        <v>7.7574610965761015E-2</v>
      </c>
      <c r="E575" s="34">
        <v>4371240.7545298319</v>
      </c>
    </row>
    <row r="576" spans="2:5" hidden="1" outlineLevel="1" x14ac:dyDescent="0.2">
      <c r="B576" s="1">
        <v>544</v>
      </c>
      <c r="C576" s="82">
        <v>4.5428204182241652E-2</v>
      </c>
      <c r="D576" s="82">
        <v>0.16319695163582082</v>
      </c>
      <c r="E576" s="34">
        <v>6485587.4335147357</v>
      </c>
    </row>
    <row r="577" spans="2:5" hidden="1" outlineLevel="1" x14ac:dyDescent="0.2">
      <c r="B577" s="1">
        <v>545</v>
      </c>
      <c r="C577" s="82">
        <v>4.404198996925221E-2</v>
      </c>
      <c r="D577" s="82">
        <v>0.13294303825730702</v>
      </c>
      <c r="E577" s="34">
        <v>5413022.6698734658</v>
      </c>
    </row>
    <row r="578" spans="2:5" hidden="1" outlineLevel="1" x14ac:dyDescent="0.2">
      <c r="B578" s="1">
        <v>546</v>
      </c>
      <c r="C578" s="82">
        <v>4.4854898400268975E-2</v>
      </c>
      <c r="D578" s="82">
        <v>0.12797445962624143</v>
      </c>
      <c r="E578" s="34">
        <v>5259739.1105760699</v>
      </c>
    </row>
    <row r="579" spans="2:5" hidden="1" outlineLevel="1" x14ac:dyDescent="0.2">
      <c r="B579" s="1">
        <v>547</v>
      </c>
      <c r="C579" s="82">
        <v>1.3402806087032915E-2</v>
      </c>
      <c r="D579" s="82">
        <v>-7.3667983779167681E-2</v>
      </c>
      <c r="E579" s="34">
        <v>-1476078.3027191695</v>
      </c>
    </row>
    <row r="580" spans="2:5" hidden="1" outlineLevel="1" x14ac:dyDescent="0.2">
      <c r="B580" s="1">
        <v>548</v>
      </c>
      <c r="C580" s="82">
        <v>4.188008850057582E-2</v>
      </c>
      <c r="D580" s="82">
        <v>0.12490406077438067</v>
      </c>
      <c r="E580" s="34">
        <v>5093463.6781201996</v>
      </c>
    </row>
    <row r="581" spans="2:5" hidden="1" outlineLevel="1" x14ac:dyDescent="0.2">
      <c r="B581" s="1">
        <v>549</v>
      </c>
      <c r="C581" s="82">
        <v>9.1816424207063846E-2</v>
      </c>
      <c r="D581" s="82">
        <v>0.10176568568611874</v>
      </c>
      <c r="E581" s="34">
        <v>5252595.4861693159</v>
      </c>
    </row>
    <row r="582" spans="2:5" hidden="1" outlineLevel="1" x14ac:dyDescent="0.2">
      <c r="B582" s="1">
        <v>550</v>
      </c>
      <c r="C582" s="82">
        <v>8.4294234386246739E-2</v>
      </c>
      <c r="D582" s="82">
        <v>0.10494222071249146</v>
      </c>
      <c r="E582" s="34">
        <v>5225997.636537645</v>
      </c>
    </row>
    <row r="583" spans="2:5" hidden="1" outlineLevel="1" x14ac:dyDescent="0.2">
      <c r="B583" s="1">
        <v>551</v>
      </c>
      <c r="C583" s="82">
        <v>1.4558354056022793E-2</v>
      </c>
      <c r="D583" s="82">
        <v>4.0028610133930678E-2</v>
      </c>
      <c r="E583" s="34">
        <v>1981413.4358796009</v>
      </c>
    </row>
    <row r="584" spans="2:5" hidden="1" outlineLevel="1" x14ac:dyDescent="0.2">
      <c r="B584" s="1">
        <v>552</v>
      </c>
      <c r="C584" s="82">
        <v>1.2324156183207913E-2</v>
      </c>
      <c r="D584" s="82">
        <v>3.8237137293524619E-2</v>
      </c>
      <c r="E584" s="34">
        <v>1909707.4562681559</v>
      </c>
    </row>
    <row r="585" spans="2:5" hidden="1" outlineLevel="1" x14ac:dyDescent="0.2">
      <c r="B585" s="1">
        <v>553</v>
      </c>
      <c r="C585" s="82">
        <v>1.1530231762567657E-2</v>
      </c>
      <c r="D585" s="82">
        <v>0.12482216247970288</v>
      </c>
      <c r="E585" s="34">
        <v>4510172.562055096</v>
      </c>
    </row>
    <row r="586" spans="2:5" hidden="1" outlineLevel="1" x14ac:dyDescent="0.2">
      <c r="B586" s="1">
        <v>554</v>
      </c>
      <c r="C586" s="82">
        <v>4.4947028014719559E-2</v>
      </c>
      <c r="D586" s="82">
        <v>8.0281847009866986E-2</v>
      </c>
      <c r="E586" s="34">
        <v>3621246.603770854</v>
      </c>
    </row>
    <row r="587" spans="2:5" hidden="1" outlineLevel="1" x14ac:dyDescent="0.2">
      <c r="B587" s="1">
        <v>555</v>
      </c>
      <c r="C587" s="82">
        <v>2.5221313305049665E-2</v>
      </c>
      <c r="D587" s="82">
        <v>-1.391795446129776E-2</v>
      </c>
      <c r="E587" s="34">
        <v>352352.41434115981</v>
      </c>
    </row>
    <row r="588" spans="2:5" hidden="1" outlineLevel="1" x14ac:dyDescent="0.2">
      <c r="B588" s="1">
        <v>556</v>
      </c>
      <c r="C588" s="82">
        <v>4.9436177223193767E-2</v>
      </c>
      <c r="D588" s="82">
        <v>0.26779712031378905</v>
      </c>
      <c r="E588" s="34">
        <v>10252581.455283197</v>
      </c>
    </row>
    <row r="589" spans="2:5" hidden="1" outlineLevel="1" x14ac:dyDescent="0.2">
      <c r="B589" s="1">
        <v>557</v>
      </c>
      <c r="C589" s="82">
        <v>1.7651303897353622E-2</v>
      </c>
      <c r="D589" s="82">
        <v>6.9055636358811609E-2</v>
      </c>
      <c r="E589" s="34">
        <v>2901481.6138129961</v>
      </c>
    </row>
    <row r="590" spans="2:5" hidden="1" outlineLevel="1" x14ac:dyDescent="0.2">
      <c r="B590" s="1">
        <v>558</v>
      </c>
      <c r="C590" s="82">
        <v>4.8480066447289527E-2</v>
      </c>
      <c r="D590" s="82">
        <v>0.16206863158747126</v>
      </c>
      <c r="E590" s="34">
        <v>6525511.4215063332</v>
      </c>
    </row>
    <row r="591" spans="2:5" hidden="1" outlineLevel="1" x14ac:dyDescent="0.2">
      <c r="B591" s="1">
        <v>559</v>
      </c>
      <c r="C591" s="82">
        <v>3.9673001023535319E-2</v>
      </c>
      <c r="D591" s="82">
        <v>0.11806046827506136</v>
      </c>
      <c r="E591" s="34">
        <v>4818378.6419721544</v>
      </c>
    </row>
    <row r="592" spans="2:5" hidden="1" outlineLevel="1" x14ac:dyDescent="0.2">
      <c r="B592" s="1">
        <v>560</v>
      </c>
      <c r="C592" s="82">
        <v>5.6423037449784164E-2</v>
      </c>
      <c r="D592" s="82">
        <v>7.4157183733700907E-2</v>
      </c>
      <c r="E592" s="34">
        <v>3569966.3779728794</v>
      </c>
    </row>
    <row r="593" spans="2:5" hidden="1" outlineLevel="1" x14ac:dyDescent="0.2">
      <c r="B593" s="1">
        <v>561</v>
      </c>
      <c r="C593" s="82">
        <v>3.2675672004097038E-2</v>
      </c>
      <c r="D593" s="82">
        <v>6.497728200858785E-2</v>
      </c>
      <c r="E593" s="34">
        <v>2947150.8139759884</v>
      </c>
    </row>
    <row r="594" spans="2:5" hidden="1" outlineLevel="1" x14ac:dyDescent="0.2">
      <c r="B594" s="1">
        <v>562</v>
      </c>
      <c r="C594" s="82">
        <v>9.6290008327017229E-2</v>
      </c>
      <c r="D594" s="82">
        <v>0.10798929514243863</v>
      </c>
      <c r="E594" s="34">
        <v>5609032.1663900297</v>
      </c>
    </row>
    <row r="595" spans="2:5" hidden="1" outlineLevel="1" x14ac:dyDescent="0.2">
      <c r="B595" s="1">
        <v>563</v>
      </c>
      <c r="C595" s="82">
        <v>7.8462664692293183E-2</v>
      </c>
      <c r="D595" s="82">
        <v>8.3771802863885095E-2</v>
      </c>
      <c r="E595" s="34">
        <v>4274512.1082281349</v>
      </c>
    </row>
    <row r="596" spans="2:5" hidden="1" outlineLevel="1" x14ac:dyDescent="0.2">
      <c r="B596" s="1">
        <v>564</v>
      </c>
      <c r="C596" s="82">
        <v>8.0189895051846441E-2</v>
      </c>
      <c r="D596" s="82">
        <v>0.12314352620434155</v>
      </c>
      <c r="E596" s="34">
        <v>5861783.7738768756</v>
      </c>
    </row>
    <row r="597" spans="2:5" hidden="1" outlineLevel="1" x14ac:dyDescent="0.2">
      <c r="B597" s="1">
        <v>565</v>
      </c>
      <c r="C597" s="82">
        <v>5.2416119929249529E-2</v>
      </c>
      <c r="D597" s="82">
        <v>2.7700275911852507E-2</v>
      </c>
      <c r="E597" s="34">
        <v>1867367.4212324396</v>
      </c>
    </row>
    <row r="598" spans="2:5" hidden="1" outlineLevel="1" x14ac:dyDescent="0.2">
      <c r="B598" s="1">
        <v>566</v>
      </c>
      <c r="C598" s="82">
        <v>7.2799883182525546E-2</v>
      </c>
      <c r="D598" s="82">
        <v>-2.2630371961119292E-2</v>
      </c>
      <c r="E598" s="34">
        <v>91051.475383154422</v>
      </c>
    </row>
    <row r="599" spans="2:5" hidden="1" outlineLevel="1" x14ac:dyDescent="0.2">
      <c r="B599" s="1">
        <v>567</v>
      </c>
      <c r="C599" s="82">
        <v>6.5932017320396732E-2</v>
      </c>
      <c r="D599" s="82">
        <v>0.20676044248462178</v>
      </c>
      <c r="E599" s="34">
        <v>8665579.3150504921</v>
      </c>
    </row>
    <row r="600" spans="2:5" hidden="1" outlineLevel="1" x14ac:dyDescent="0.2">
      <c r="B600" s="1">
        <v>568</v>
      </c>
      <c r="C600" s="82">
        <v>3.6383039784012951E-2</v>
      </c>
      <c r="D600" s="82">
        <v>7.5630784572242982E-2</v>
      </c>
      <c r="E600" s="34">
        <v>3345172.7093123775</v>
      </c>
    </row>
    <row r="601" spans="2:5" hidden="1" outlineLevel="1" x14ac:dyDescent="0.2">
      <c r="B601" s="1">
        <v>569</v>
      </c>
      <c r="C601" s="82">
        <v>6.0469348130896661E-2</v>
      </c>
      <c r="D601" s="82">
        <v>0.19314030281967021</v>
      </c>
      <c r="E601" s="34">
        <v>7981126.085676969</v>
      </c>
    </row>
    <row r="602" spans="2:5" hidden="1" outlineLevel="1" x14ac:dyDescent="0.2">
      <c r="B602" s="1">
        <v>570</v>
      </c>
      <c r="C602" s="82">
        <v>1.2208198806727433E-2</v>
      </c>
      <c r="D602" s="82">
        <v>0.11292032181273562</v>
      </c>
      <c r="E602" s="34">
        <v>4163146.6769768107</v>
      </c>
    </row>
    <row r="603" spans="2:5" hidden="1" outlineLevel="1" x14ac:dyDescent="0.2">
      <c r="B603" s="1">
        <v>571</v>
      </c>
      <c r="C603" s="82">
        <v>6.378373799578417E-2</v>
      </c>
      <c r="D603" s="82">
        <v>-2.195537214065782E-2</v>
      </c>
      <c r="E603" s="34">
        <v>112871.58209020998</v>
      </c>
    </row>
    <row r="604" spans="2:5" hidden="1" outlineLevel="1" x14ac:dyDescent="0.2">
      <c r="B604" s="1">
        <v>572</v>
      </c>
      <c r="C604" s="82">
        <v>3.954100055125688E-2</v>
      </c>
      <c r="D604" s="82">
        <v>9.425023606174128E-2</v>
      </c>
      <c r="E604" s="34">
        <v>4014321.2703410909</v>
      </c>
    </row>
    <row r="605" spans="2:5" hidden="1" outlineLevel="1" x14ac:dyDescent="0.2">
      <c r="B605" s="1">
        <v>573</v>
      </c>
      <c r="C605" s="82">
        <v>1.1128109857030888E-2</v>
      </c>
      <c r="D605" s="82">
        <v>0.10730006809726839</v>
      </c>
      <c r="E605" s="34">
        <v>3976302.3356206911</v>
      </c>
    </row>
    <row r="606" spans="2:5" hidden="1" outlineLevel="1" x14ac:dyDescent="0.2">
      <c r="B606" s="1">
        <v>574</v>
      </c>
      <c r="C606" s="82">
        <v>8.4889926923093061E-3</v>
      </c>
      <c r="D606" s="82">
        <v>4.2304131453090033E-4</v>
      </c>
      <c r="E606" s="34">
        <v>756078.1893389154</v>
      </c>
    </row>
    <row r="607" spans="2:5" hidden="1" outlineLevel="1" x14ac:dyDescent="0.2">
      <c r="B607" s="1">
        <v>575</v>
      </c>
      <c r="C607" s="82">
        <v>8.974518255739182E-2</v>
      </c>
      <c r="D607" s="82">
        <v>8.6808301977116295E-2</v>
      </c>
      <c r="E607" s="34">
        <v>4594947.492682266</v>
      </c>
    </row>
    <row r="608" spans="2:5" hidden="1" outlineLevel="1" x14ac:dyDescent="0.2">
      <c r="B608" s="1">
        <v>576</v>
      </c>
      <c r="C608" s="82">
        <v>1.1982075143161409E-3</v>
      </c>
      <c r="D608" s="82">
        <v>6.1643889470361549E-2</v>
      </c>
      <c r="E608" s="34">
        <v>2502752.4001732832</v>
      </c>
    </row>
    <row r="609" spans="2:5" hidden="1" outlineLevel="1" x14ac:dyDescent="0.2">
      <c r="B609" s="1">
        <v>577</v>
      </c>
      <c r="C609" s="82">
        <v>7.7522413205108387E-2</v>
      </c>
      <c r="D609" s="82">
        <v>6.6012959945056154E-2</v>
      </c>
      <c r="E609" s="34">
        <v>3563302.725274126</v>
      </c>
    </row>
    <row r="610" spans="2:5" hidden="1" outlineLevel="1" x14ac:dyDescent="0.2">
      <c r="B610" s="1">
        <v>578</v>
      </c>
      <c r="C610" s="82">
        <v>9.318083792210019E-2</v>
      </c>
      <c r="D610" s="82">
        <v>7.6737171442971874E-2</v>
      </c>
      <c r="E610" s="34">
        <v>4238385.0708283121</v>
      </c>
    </row>
    <row r="611" spans="2:5" hidden="1" outlineLevel="1" x14ac:dyDescent="0.2">
      <c r="B611" s="1">
        <v>579</v>
      </c>
      <c r="C611" s="82">
        <v>5.8656811319320372E-2</v>
      </c>
      <c r="D611" s="82">
        <v>9.0876452572722838E-2</v>
      </c>
      <c r="E611" s="34">
        <v>4209140.2427036781</v>
      </c>
    </row>
    <row r="612" spans="2:5" hidden="1" outlineLevel="1" x14ac:dyDescent="0.2">
      <c r="B612" s="1">
        <v>580</v>
      </c>
      <c r="C612" s="82">
        <v>4.8769761916200853E-2</v>
      </c>
      <c r="D612" s="82">
        <v>0.12151946276837319</v>
      </c>
      <c r="E612" s="34">
        <v>5116932.8735857774</v>
      </c>
    </row>
    <row r="613" spans="2:5" hidden="1" outlineLevel="1" x14ac:dyDescent="0.2">
      <c r="B613" s="1">
        <v>581</v>
      </c>
      <c r="C613" s="82">
        <v>9.399790287231885E-2</v>
      </c>
      <c r="D613" s="82">
        <v>0.13893592167752872</v>
      </c>
      <c r="E613" s="34">
        <v>6851743.6405634107</v>
      </c>
    </row>
    <row r="614" spans="2:5" hidden="1" outlineLevel="1" x14ac:dyDescent="0.2">
      <c r="B614" s="1">
        <v>582</v>
      </c>
      <c r="C614" s="82">
        <v>9.4027118551595873E-2</v>
      </c>
      <c r="D614" s="82">
        <v>0.11580296984072133</v>
      </c>
      <c r="E614" s="34">
        <v>5885577.3801199952</v>
      </c>
    </row>
    <row r="615" spans="2:5" hidden="1" outlineLevel="1" x14ac:dyDescent="0.2">
      <c r="B615" s="1">
        <v>583</v>
      </c>
      <c r="C615" s="82">
        <v>5.2012442919974426E-3</v>
      </c>
      <c r="D615" s="82">
        <v>0.18480933587234522</v>
      </c>
      <c r="E615" s="34">
        <v>6158238.7024313407</v>
      </c>
    </row>
    <row r="616" spans="2:5" hidden="1" outlineLevel="1" x14ac:dyDescent="0.2">
      <c r="B616" s="1">
        <v>584</v>
      </c>
      <c r="C616" s="82">
        <v>7.2166401881863296E-2</v>
      </c>
      <c r="D616" s="82">
        <v>8.3401826618015609E-2</v>
      </c>
      <c r="E616" s="34">
        <v>4154807.0235858141</v>
      </c>
    </row>
    <row r="617" spans="2:5" hidden="1" outlineLevel="1" x14ac:dyDescent="0.2">
      <c r="B617" s="1">
        <v>585</v>
      </c>
      <c r="C617" s="82">
        <v>6.7312182202614521E-2</v>
      </c>
      <c r="D617" s="82">
        <v>3.866414483264468E-2</v>
      </c>
      <c r="E617" s="34">
        <v>2393508.2266678233</v>
      </c>
    </row>
    <row r="618" spans="2:5" hidden="1" outlineLevel="1" x14ac:dyDescent="0.2">
      <c r="B618" s="1">
        <v>586</v>
      </c>
      <c r="C618" s="82">
        <v>7.1574531085984109E-3</v>
      </c>
      <c r="D618" s="82">
        <v>6.6051988961017924E-2</v>
      </c>
      <c r="E618" s="34">
        <v>2693502.1774028963</v>
      </c>
    </row>
    <row r="619" spans="2:5" hidden="1" outlineLevel="1" x14ac:dyDescent="0.2">
      <c r="B619" s="1">
        <v>587</v>
      </c>
      <c r="C619" s="82">
        <v>9.0941068816624324E-2</v>
      </c>
      <c r="D619" s="82">
        <v>7.3704693665187684E-2</v>
      </c>
      <c r="E619" s="34">
        <v>4075709.0413407125</v>
      </c>
    </row>
    <row r="620" spans="2:5" hidden="1" outlineLevel="1" x14ac:dyDescent="0.2">
      <c r="B620" s="1">
        <v>588</v>
      </c>
      <c r="C620" s="82">
        <v>4.7422439900600966E-2</v>
      </c>
      <c r="D620" s="82">
        <v>0.12163277319589075</v>
      </c>
      <c r="E620" s="34">
        <v>5093497.713049965</v>
      </c>
    </row>
    <row r="621" spans="2:5" hidden="1" outlineLevel="1" x14ac:dyDescent="0.2">
      <c r="B621" s="1">
        <v>589</v>
      </c>
      <c r="C621" s="82">
        <v>1.2918539492558268E-2</v>
      </c>
      <c r="D621" s="82">
        <v>7.2091189483882046E-2</v>
      </c>
      <c r="E621" s="34">
        <v>2939041.4565583826</v>
      </c>
    </row>
    <row r="622" spans="2:5" hidden="1" outlineLevel="1" x14ac:dyDescent="0.2">
      <c r="B622" s="1">
        <v>590</v>
      </c>
      <c r="C622" s="82">
        <v>7.7226101955783612E-3</v>
      </c>
      <c r="D622" s="82">
        <v>6.9049591091881496E-2</v>
      </c>
      <c r="E622" s="34">
        <v>2788469.2142474726</v>
      </c>
    </row>
    <row r="623" spans="2:5" hidden="1" outlineLevel="1" x14ac:dyDescent="0.2">
      <c r="B623" s="1">
        <v>591</v>
      </c>
      <c r="C623" s="82">
        <v>6.4505111786826178E-2</v>
      </c>
      <c r="D623" s="82">
        <v>7.1731873820347458E-2</v>
      </c>
      <c r="E623" s="34">
        <v>3596376.6041401685</v>
      </c>
    </row>
    <row r="624" spans="2:5" hidden="1" outlineLevel="1" x14ac:dyDescent="0.2">
      <c r="B624" s="1">
        <v>592</v>
      </c>
      <c r="C624" s="82">
        <v>6.0741853603956952E-2</v>
      </c>
      <c r="D624" s="82">
        <v>9.486265745802136E-2</v>
      </c>
      <c r="E624" s="34">
        <v>4390183.7819885435</v>
      </c>
    </row>
    <row r="625" spans="2:5" hidden="1" outlineLevel="1" x14ac:dyDescent="0.2">
      <c r="B625" s="1">
        <v>593</v>
      </c>
      <c r="C625" s="82">
        <v>8.108296694396519E-2</v>
      </c>
      <c r="D625" s="82">
        <v>9.0619105575625053E-2</v>
      </c>
      <c r="E625" s="34">
        <v>4591089.2629978089</v>
      </c>
    </row>
    <row r="626" spans="2:5" hidden="1" outlineLevel="1" x14ac:dyDescent="0.2">
      <c r="B626" s="1">
        <v>594</v>
      </c>
      <c r="C626" s="82">
        <v>1.8228657696546993E-2</v>
      </c>
      <c r="D626" s="82">
        <v>8.856063332584585E-2</v>
      </c>
      <c r="E626" s="34">
        <v>3511267.9537767712</v>
      </c>
    </row>
    <row r="627" spans="2:5" hidden="1" outlineLevel="1" x14ac:dyDescent="0.2">
      <c r="B627" s="1">
        <v>595</v>
      </c>
      <c r="C627" s="82">
        <v>8.9285061413784408E-2</v>
      </c>
      <c r="D627" s="82">
        <v>9.8077821512598015E-2</v>
      </c>
      <c r="E627" s="34">
        <v>5048868.7496916419</v>
      </c>
    </row>
    <row r="628" spans="2:5" hidden="1" outlineLevel="1" x14ac:dyDescent="0.2">
      <c r="B628" s="1">
        <v>596</v>
      </c>
      <c r="C628" s="82">
        <v>5.5158773871255345E-3</v>
      </c>
      <c r="D628" s="82">
        <v>0.10763599595005011</v>
      </c>
      <c r="E628" s="34">
        <v>3897978.0881982469</v>
      </c>
    </row>
    <row r="629" spans="2:5" hidden="1" outlineLevel="1" x14ac:dyDescent="0.2">
      <c r="B629" s="1">
        <v>597</v>
      </c>
      <c r="C629" s="82">
        <v>9.7339951250883863E-2</v>
      </c>
      <c r="D629" s="82">
        <v>8.4680130104229867E-2</v>
      </c>
      <c r="E629" s="34">
        <v>4645213.2041582447</v>
      </c>
    </row>
    <row r="630" spans="2:5" hidden="1" outlineLevel="1" x14ac:dyDescent="0.2">
      <c r="B630" s="1">
        <v>598</v>
      </c>
      <c r="C630" s="82">
        <v>9.1445198224059276E-2</v>
      </c>
      <c r="D630" s="82">
        <v>7.4978058203291606E-2</v>
      </c>
      <c r="E630" s="34">
        <v>4136546.5280741104</v>
      </c>
    </row>
    <row r="631" spans="2:5" hidden="1" outlineLevel="1" x14ac:dyDescent="0.2">
      <c r="B631" s="1">
        <v>599</v>
      </c>
      <c r="C631" s="82">
        <v>4.9652321430852908E-2</v>
      </c>
      <c r="D631" s="82">
        <v>3.4489787040175142E-2</v>
      </c>
      <c r="E631" s="34">
        <v>2084886.7600078483</v>
      </c>
    </row>
    <row r="632" spans="2:5" hidden="1" outlineLevel="1" x14ac:dyDescent="0.2">
      <c r="B632" s="1">
        <v>600</v>
      </c>
      <c r="C632" s="82">
        <v>9.0532108343140974E-2</v>
      </c>
      <c r="D632" s="82">
        <v>8.444091312344161E-2</v>
      </c>
      <c r="E632" s="34">
        <v>4511708.4449174786</v>
      </c>
    </row>
    <row r="633" spans="2:5" hidden="1" outlineLevel="1" x14ac:dyDescent="0.2">
      <c r="B633" s="1">
        <v>601</v>
      </c>
      <c r="C633" s="82">
        <v>3.7172982847815249E-2</v>
      </c>
      <c r="D633" s="82">
        <v>2.427134355950783E-2</v>
      </c>
      <c r="E633" s="34">
        <v>1643044.5326189036</v>
      </c>
    </row>
    <row r="634" spans="2:5" hidden="1" outlineLevel="1" x14ac:dyDescent="0.2">
      <c r="B634" s="1">
        <v>602</v>
      </c>
      <c r="C634" s="82">
        <v>7.460776295504816E-2</v>
      </c>
      <c r="D634" s="82">
        <v>9.4788180250011206E-2</v>
      </c>
      <c r="E634" s="34">
        <v>4635946.3939663926</v>
      </c>
    </row>
    <row r="635" spans="2:5" hidden="1" outlineLevel="1" x14ac:dyDescent="0.2">
      <c r="B635" s="1">
        <v>603</v>
      </c>
      <c r="C635" s="82">
        <v>9.3009597332219928E-3</v>
      </c>
      <c r="D635" s="82">
        <v>5.7517889143392772E-2</v>
      </c>
      <c r="E635" s="34">
        <v>2462048.4468420041</v>
      </c>
    </row>
    <row r="636" spans="2:5" hidden="1" outlineLevel="1" x14ac:dyDescent="0.2">
      <c r="B636" s="1">
        <v>604</v>
      </c>
      <c r="C636" s="82">
        <v>4.9458540809012699E-2</v>
      </c>
      <c r="D636" s="82">
        <v>0.13668775320484944</v>
      </c>
      <c r="E636" s="34">
        <v>5662160.9706120258</v>
      </c>
    </row>
    <row r="637" spans="2:5" hidden="1" outlineLevel="1" x14ac:dyDescent="0.2">
      <c r="B637" s="1">
        <v>605</v>
      </c>
      <c r="C637" s="82">
        <v>3.4438476521315431E-2</v>
      </c>
      <c r="D637" s="82">
        <v>0.14441127240857926</v>
      </c>
      <c r="E637" s="34">
        <v>5588095.9953049654</v>
      </c>
    </row>
    <row r="638" spans="2:5" hidden="1" outlineLevel="1" x14ac:dyDescent="0.2">
      <c r="B638" s="1">
        <v>606</v>
      </c>
      <c r="C638" s="82">
        <v>1.6504842500227979E-2</v>
      </c>
      <c r="D638" s="82">
        <v>6.3053953774986737E-2</v>
      </c>
      <c r="E638" s="34">
        <v>2703931.2565399194</v>
      </c>
    </row>
    <row r="639" spans="2:5" hidden="1" outlineLevel="1" x14ac:dyDescent="0.2">
      <c r="B639" s="1">
        <v>607</v>
      </c>
      <c r="C639" s="82">
        <v>9.0566967658517877E-2</v>
      </c>
      <c r="D639" s="82">
        <v>4.0177296455273064E-2</v>
      </c>
      <c r="E639" s="34">
        <v>2687309.4197958619</v>
      </c>
    </row>
    <row r="640" spans="2:5" hidden="1" outlineLevel="1" x14ac:dyDescent="0.2">
      <c r="B640" s="1">
        <v>608</v>
      </c>
      <c r="C640" s="82">
        <v>3.9646560653127765E-2</v>
      </c>
      <c r="D640" s="82">
        <v>0.10866019808085187</v>
      </c>
      <c r="E640" s="34">
        <v>4501296.6267698081</v>
      </c>
    </row>
    <row r="641" spans="2:5" hidden="1" outlineLevel="1" x14ac:dyDescent="0.2">
      <c r="B641" s="1">
        <v>609</v>
      </c>
      <c r="C641" s="82">
        <v>3.9924953511146555E-2</v>
      </c>
      <c r="D641" s="82">
        <v>9.3531257932513295E-2</v>
      </c>
      <c r="E641" s="34">
        <v>3996226.7957554604</v>
      </c>
    </row>
    <row r="642" spans="2:5" hidden="1" outlineLevel="1" x14ac:dyDescent="0.2">
      <c r="B642" s="1">
        <v>610</v>
      </c>
      <c r="C642" s="82">
        <v>3.4310733782746697E-2</v>
      </c>
      <c r="D642" s="82">
        <v>0.11419065783090648</v>
      </c>
      <c r="E642" s="34">
        <v>4588920.0298119355</v>
      </c>
    </row>
    <row r="643" spans="2:5" hidden="1" outlineLevel="1" x14ac:dyDescent="0.2">
      <c r="B643" s="1">
        <v>611</v>
      </c>
      <c r="C643" s="82">
        <v>5.8391521432574062E-2</v>
      </c>
      <c r="D643" s="82">
        <v>-6.995554886922227E-2</v>
      </c>
      <c r="E643" s="34">
        <v>-1631260.5553678139</v>
      </c>
    </row>
    <row r="644" spans="2:5" hidden="1" outlineLevel="1" x14ac:dyDescent="0.2">
      <c r="B644" s="1">
        <v>612</v>
      </c>
      <c r="C644" s="82">
        <v>5.0893640652558206E-2</v>
      </c>
      <c r="D644" s="82">
        <v>0.15265852204149857</v>
      </c>
      <c r="E644" s="34">
        <v>6257080.0005493015</v>
      </c>
    </row>
    <row r="645" spans="2:5" hidden="1" outlineLevel="1" x14ac:dyDescent="0.2">
      <c r="B645" s="1">
        <v>613</v>
      </c>
      <c r="C645" s="82">
        <v>9.9690247605694629E-2</v>
      </c>
      <c r="D645" s="82">
        <v>3.7134265782335363E-2</v>
      </c>
      <c r="E645" s="34">
        <v>2656145.8492979743</v>
      </c>
    </row>
    <row r="646" spans="2:5" hidden="1" outlineLevel="1" x14ac:dyDescent="0.2">
      <c r="B646" s="1">
        <v>614</v>
      </c>
      <c r="C646" s="82">
        <v>4.6155194371551134E-2</v>
      </c>
      <c r="D646" s="82">
        <v>0.18417455461568355</v>
      </c>
      <c r="E646" s="34">
        <v>7229408.1021042792</v>
      </c>
    </row>
    <row r="647" spans="2:5" hidden="1" outlineLevel="1" x14ac:dyDescent="0.2">
      <c r="B647" s="1">
        <v>615</v>
      </c>
      <c r="C647" s="82">
        <v>2.6733759086127396E-2</v>
      </c>
      <c r="D647" s="82">
        <v>2.511620620886857E-2</v>
      </c>
      <c r="E647" s="34">
        <v>1603083.2949746358</v>
      </c>
    </row>
    <row r="648" spans="2:5" hidden="1" outlineLevel="1" x14ac:dyDescent="0.2">
      <c r="B648" s="1">
        <v>616</v>
      </c>
      <c r="C648" s="82">
        <v>7.3552016663635311E-2</v>
      </c>
      <c r="D648" s="82">
        <v>6.2976018315481927E-2</v>
      </c>
      <c r="E648" s="34">
        <v>3390534.8125583311</v>
      </c>
    </row>
    <row r="649" spans="2:5" hidden="1" outlineLevel="1" x14ac:dyDescent="0.2">
      <c r="B649" s="1">
        <v>617</v>
      </c>
      <c r="C649" s="82">
        <v>5.8300106305178546E-2</v>
      </c>
      <c r="D649" s="82">
        <v>2.0733100639957924E-2</v>
      </c>
      <c r="E649" s="34">
        <v>1658871.6847494771</v>
      </c>
    </row>
    <row r="650" spans="2:5" hidden="1" outlineLevel="1" x14ac:dyDescent="0.2">
      <c r="B650" s="1">
        <v>618</v>
      </c>
      <c r="C650" s="82">
        <v>8.4198018384908924E-2</v>
      </c>
      <c r="D650" s="82">
        <v>9.7944739494594979E-2</v>
      </c>
      <c r="E650" s="34">
        <v>4942687.2078613834</v>
      </c>
    </row>
    <row r="651" spans="2:5" hidden="1" outlineLevel="1" x14ac:dyDescent="0.2">
      <c r="B651" s="1">
        <v>619</v>
      </c>
      <c r="C651" s="82">
        <v>9.5788483932835899E-2</v>
      </c>
      <c r="D651" s="82">
        <v>3.2903630572435456E-2</v>
      </c>
      <c r="E651" s="34">
        <v>2437328.6410715077</v>
      </c>
    </row>
    <row r="652" spans="2:5" hidden="1" outlineLevel="1" x14ac:dyDescent="0.2">
      <c r="B652" s="1">
        <v>620</v>
      </c>
      <c r="C652" s="82">
        <v>7.6397090739131215E-2</v>
      </c>
      <c r="D652" s="82">
        <v>1.8602779274568687E-2</v>
      </c>
      <c r="E652" s="34">
        <v>1699509.8972866675</v>
      </c>
    </row>
    <row r="653" spans="2:5" hidden="1" outlineLevel="1" x14ac:dyDescent="0.2">
      <c r="B653" s="1">
        <v>621</v>
      </c>
      <c r="C653" s="82">
        <v>8.0699568762517049E-2</v>
      </c>
      <c r="D653" s="82">
        <v>0.11879930952232379</v>
      </c>
      <c r="E653" s="34">
        <v>5701409.6379510192</v>
      </c>
    </row>
    <row r="654" spans="2:5" hidden="1" outlineLevel="1" x14ac:dyDescent="0.2">
      <c r="B654" s="1">
        <v>622</v>
      </c>
      <c r="C654" s="82">
        <v>3.470019018665129E-2</v>
      </c>
      <c r="D654" s="82">
        <v>6.0783029421781841E-2</v>
      </c>
      <c r="E654" s="34">
        <v>2832539.7285697227</v>
      </c>
    </row>
    <row r="655" spans="2:5" hidden="1" outlineLevel="1" x14ac:dyDescent="0.2">
      <c r="B655" s="1">
        <v>623</v>
      </c>
      <c r="C655" s="82">
        <v>6.2142788838941893E-2</v>
      </c>
      <c r="D655" s="82">
        <v>0.12400827490167227</v>
      </c>
      <c r="E655" s="34">
        <v>5488175.5892281178</v>
      </c>
    </row>
    <row r="656" spans="2:5" hidden="1" outlineLevel="1" x14ac:dyDescent="0.2">
      <c r="B656" s="1">
        <v>624</v>
      </c>
      <c r="C656" s="82">
        <v>5.3670639205144815E-3</v>
      </c>
      <c r="D656" s="82">
        <v>0.16170484534292665</v>
      </c>
      <c r="E656" s="34">
        <v>5483719.1557980943</v>
      </c>
    </row>
    <row r="657" spans="2:5" hidden="1" outlineLevel="1" x14ac:dyDescent="0.2">
      <c r="B657" s="1">
        <v>625</v>
      </c>
      <c r="C657" s="82">
        <v>9.7494250401900448E-2</v>
      </c>
      <c r="D657" s="82">
        <v>7.8002644260617565E-2</v>
      </c>
      <c r="E657" s="34">
        <v>4365073.1691725105</v>
      </c>
    </row>
    <row r="658" spans="2:5" hidden="1" outlineLevel="1" x14ac:dyDescent="0.2">
      <c r="B658" s="1">
        <v>626</v>
      </c>
      <c r="C658" s="82">
        <v>5.3757600061443159E-2</v>
      </c>
      <c r="D658" s="82">
        <v>7.3663910113494352E-2</v>
      </c>
      <c r="E658" s="34">
        <v>3514740.7387460573</v>
      </c>
    </row>
    <row r="659" spans="2:5" hidden="1" outlineLevel="1" x14ac:dyDescent="0.2">
      <c r="B659" s="1">
        <v>627</v>
      </c>
      <c r="C659" s="82">
        <v>2.2599978539225043E-2</v>
      </c>
      <c r="D659" s="82">
        <v>0.12795612201587669</v>
      </c>
      <c r="E659" s="34">
        <v>4812617.242717403</v>
      </c>
    </row>
    <row r="660" spans="2:5" hidden="1" outlineLevel="1" x14ac:dyDescent="0.2">
      <c r="B660" s="1">
        <v>628</v>
      </c>
      <c r="C660" s="82">
        <v>8.9057172058724154E-2</v>
      </c>
      <c r="D660" s="82">
        <v>2.4884247775057121E-2</v>
      </c>
      <c r="E660" s="34">
        <v>2044491.562666886</v>
      </c>
    </row>
    <row r="661" spans="2:5" hidden="1" outlineLevel="1" x14ac:dyDescent="0.2">
      <c r="B661" s="1">
        <v>629</v>
      </c>
      <c r="C661" s="82">
        <v>8.2712547844716294E-2</v>
      </c>
      <c r="D661" s="82">
        <v>0.11939621966717107</v>
      </c>
      <c r="E661" s="34">
        <v>5770983.4767530076</v>
      </c>
    </row>
    <row r="662" spans="2:5" hidden="1" outlineLevel="1" x14ac:dyDescent="0.2">
      <c r="B662" s="1">
        <v>630</v>
      </c>
      <c r="C662" s="82">
        <v>1.8191694709471674E-2</v>
      </c>
      <c r="D662" s="82">
        <v>0.10298648928069931</v>
      </c>
      <c r="E662" s="34">
        <v>3956728.0221351581</v>
      </c>
    </row>
    <row r="663" spans="2:5" hidden="1" outlineLevel="1" x14ac:dyDescent="0.2">
      <c r="B663" s="1">
        <v>631</v>
      </c>
      <c r="C663" s="82">
        <v>7.8288854300880437E-2</v>
      </c>
      <c r="D663" s="82">
        <v>8.3654977688521315E-2</v>
      </c>
      <c r="E663" s="34">
        <v>4266976.5898433346</v>
      </c>
    </row>
    <row r="664" spans="2:5" hidden="1" outlineLevel="1" x14ac:dyDescent="0.2">
      <c r="B664" s="1">
        <v>632</v>
      </c>
      <c r="C664" s="82">
        <v>6.4138000364179257E-2</v>
      </c>
      <c r="D664" s="82">
        <v>9.2910918629782263E-2</v>
      </c>
      <c r="E664" s="34">
        <v>4377396.8788036527</v>
      </c>
    </row>
    <row r="665" spans="2:5" hidden="1" outlineLevel="1" x14ac:dyDescent="0.2">
      <c r="B665" s="1">
        <v>633</v>
      </c>
      <c r="C665" s="82">
        <v>7.9385790812272539E-2</v>
      </c>
      <c r="D665" s="82">
        <v>9.70229786632196E-2</v>
      </c>
      <c r="E665" s="34">
        <v>4812856.6200942779</v>
      </c>
    </row>
    <row r="666" spans="2:5" hidden="1" outlineLevel="1" x14ac:dyDescent="0.2">
      <c r="B666" s="1">
        <v>634</v>
      </c>
      <c r="C666" s="82">
        <v>7.9159714210705626E-2</v>
      </c>
      <c r="D666" s="82">
        <v>0.23320442399454794</v>
      </c>
      <c r="E666" s="34">
        <v>10175021.467928285</v>
      </c>
    </row>
    <row r="667" spans="2:5" hidden="1" outlineLevel="1" x14ac:dyDescent="0.2">
      <c r="B667" s="1">
        <v>635</v>
      </c>
      <c r="C667" s="82">
        <v>9.2501095987642529E-2</v>
      </c>
      <c r="D667" s="82">
        <v>0.13155387550041442</v>
      </c>
      <c r="E667" s="34">
        <v>6504510.2854075283</v>
      </c>
    </row>
    <row r="668" spans="2:5" hidden="1" outlineLevel="1" x14ac:dyDescent="0.2">
      <c r="B668" s="1">
        <v>636</v>
      </c>
      <c r="C668" s="82">
        <v>2.7229950388543658E-2</v>
      </c>
      <c r="D668" s="82">
        <v>1.5708744113805628E-2</v>
      </c>
      <c r="E668" s="34">
        <v>1304743.8500498794</v>
      </c>
    </row>
    <row r="669" spans="2:5" hidden="1" outlineLevel="1" x14ac:dyDescent="0.2">
      <c r="B669" s="1">
        <v>637</v>
      </c>
      <c r="C669" s="82">
        <v>8.7191378866654706E-2</v>
      </c>
      <c r="D669" s="82">
        <v>6.1187271052533986E-2</v>
      </c>
      <c r="E669" s="34">
        <v>3506324.6388044655</v>
      </c>
    </row>
    <row r="670" spans="2:5" hidden="1" outlineLevel="1" x14ac:dyDescent="0.2">
      <c r="B670" s="1">
        <v>638</v>
      </c>
      <c r="C670" s="82">
        <v>9.9074133944666964E-2</v>
      </c>
      <c r="D670" s="82">
        <v>-1.4477582580792306E-2</v>
      </c>
      <c r="E670" s="34">
        <v>448721.11577646335</v>
      </c>
    </row>
    <row r="671" spans="2:5" hidden="1" outlineLevel="1" x14ac:dyDescent="0.2">
      <c r="B671" s="1">
        <v>639</v>
      </c>
      <c r="C671" s="82">
        <v>4.2721509638958016E-2</v>
      </c>
      <c r="D671" s="82">
        <v>-2.1167283182917523E-2</v>
      </c>
      <c r="E671" s="34">
        <v>130665.84739934141</v>
      </c>
    </row>
    <row r="672" spans="2:5" hidden="1" outlineLevel="1" x14ac:dyDescent="0.2">
      <c r="B672" s="1">
        <v>640</v>
      </c>
      <c r="C672" s="82">
        <v>9.8725470149467975E-2</v>
      </c>
      <c r="D672" s="82">
        <v>1.9714479647779011E-2</v>
      </c>
      <c r="E672" s="34">
        <v>1904186.1523455412</v>
      </c>
    </row>
    <row r="673" spans="2:5" hidden="1" outlineLevel="1" x14ac:dyDescent="0.2">
      <c r="B673" s="1">
        <v>641</v>
      </c>
      <c r="C673" s="82">
        <v>4.7801876417951354E-2</v>
      </c>
      <c r="D673" s="82">
        <v>0.13040081814452392</v>
      </c>
      <c r="E673" s="34">
        <v>5406228.4471883653</v>
      </c>
    </row>
    <row r="674" spans="2:5" hidden="1" outlineLevel="1" x14ac:dyDescent="0.2">
      <c r="B674" s="1">
        <v>642</v>
      </c>
      <c r="C674" s="82">
        <v>9.5738078380619651E-2</v>
      </c>
      <c r="D674" s="82">
        <v>9.513210950037454E-2</v>
      </c>
      <c r="E674" s="34">
        <v>5055692.688860313</v>
      </c>
    </row>
    <row r="675" spans="2:5" hidden="1" outlineLevel="1" x14ac:dyDescent="0.2">
      <c r="B675" s="1">
        <v>643</v>
      </c>
      <c r="C675" s="82">
        <v>4.0145781955798168E-2</v>
      </c>
      <c r="D675" s="82">
        <v>3.1649526536773158E-2</v>
      </c>
      <c r="E675" s="34">
        <v>1911593.7731345601</v>
      </c>
    </row>
    <row r="676" spans="2:5" hidden="1" outlineLevel="1" x14ac:dyDescent="0.2">
      <c r="B676" s="1">
        <v>644</v>
      </c>
      <c r="C676" s="82">
        <v>3.3502499502377492E-3</v>
      </c>
      <c r="D676" s="82">
        <v>7.1535031326821943E-2</v>
      </c>
      <c r="E676" s="34">
        <v>2812564.6846611993</v>
      </c>
    </row>
    <row r="677" spans="2:5" hidden="1" outlineLevel="1" x14ac:dyDescent="0.2">
      <c r="B677" s="1">
        <v>645</v>
      </c>
      <c r="C677" s="82">
        <v>2.6488897337356355E-2</v>
      </c>
      <c r="D677" s="82">
        <v>7.1882268414924996E-2</v>
      </c>
      <c r="E677" s="34">
        <v>3095978.6737671611</v>
      </c>
    </row>
    <row r="678" spans="2:5" hidden="1" outlineLevel="1" x14ac:dyDescent="0.2">
      <c r="B678" s="1">
        <v>646</v>
      </c>
      <c r="C678" s="82">
        <v>5.0388447182265816E-2</v>
      </c>
      <c r="D678" s="82">
        <v>3.450304565539393E-2</v>
      </c>
      <c r="E678" s="34">
        <v>2091470.1445038028</v>
      </c>
    </row>
    <row r="679" spans="2:5" hidden="1" outlineLevel="1" x14ac:dyDescent="0.2">
      <c r="B679" s="1">
        <v>647</v>
      </c>
      <c r="C679" s="82">
        <v>4.0247548367666509E-2</v>
      </c>
      <c r="D679" s="82">
        <v>8.2522446970196839E-2</v>
      </c>
      <c r="E679" s="34">
        <v>3629731.83642291</v>
      </c>
    </row>
    <row r="680" spans="2:5" hidden="1" outlineLevel="1" x14ac:dyDescent="0.2">
      <c r="B680" s="1">
        <v>648</v>
      </c>
      <c r="C680" s="82">
        <v>1.0000349216049642E-2</v>
      </c>
      <c r="D680" s="82">
        <v>0.12122659366729918</v>
      </c>
      <c r="E680" s="34">
        <v>4375106.6129385987</v>
      </c>
    </row>
    <row r="681" spans="2:5" hidden="1" outlineLevel="1" x14ac:dyDescent="0.2">
      <c r="B681" s="1">
        <v>649</v>
      </c>
      <c r="C681" s="82">
        <v>6.0026636300634477E-2</v>
      </c>
      <c r="D681" s="82">
        <v>8.6640851319996007E-2</v>
      </c>
      <c r="E681" s="34">
        <v>4077433.9646194056</v>
      </c>
    </row>
    <row r="682" spans="2:5" hidden="1" outlineLevel="1" x14ac:dyDescent="0.2">
      <c r="B682" s="1">
        <v>650</v>
      </c>
      <c r="C682" s="82">
        <v>2.6641504848227738E-2</v>
      </c>
      <c r="D682" s="82">
        <v>0.11129310341180322</v>
      </c>
      <c r="E682" s="34">
        <v>4358047.3662909353</v>
      </c>
    </row>
    <row r="683" spans="2:5" hidden="1" outlineLevel="1" x14ac:dyDescent="0.2">
      <c r="B683" s="1">
        <v>651</v>
      </c>
      <c r="C683" s="82">
        <v>5.6773336854506223E-2</v>
      </c>
      <c r="D683" s="82">
        <v>8.2719963338454799E-2</v>
      </c>
      <c r="E683" s="34">
        <v>3883660.4024800435</v>
      </c>
    </row>
    <row r="684" spans="2:5" hidden="1" outlineLevel="1" x14ac:dyDescent="0.2">
      <c r="B684" s="1">
        <v>652</v>
      </c>
      <c r="C684" s="82">
        <v>8.6766790741263047E-2</v>
      </c>
      <c r="D684" s="82">
        <v>0.10314254739290461</v>
      </c>
      <c r="E684" s="34">
        <v>5204405.4366443306</v>
      </c>
    </row>
    <row r="685" spans="2:5" hidden="1" outlineLevel="1" x14ac:dyDescent="0.2">
      <c r="B685" s="1">
        <v>653</v>
      </c>
      <c r="C685" s="82">
        <v>5.1565023769196278E-2</v>
      </c>
      <c r="D685" s="82">
        <v>6.4870377386157946E-3</v>
      </c>
      <c r="E685" s="34">
        <v>1111930.9916000643</v>
      </c>
    </row>
    <row r="686" spans="2:5" hidden="1" outlineLevel="1" x14ac:dyDescent="0.2">
      <c r="B686" s="1">
        <v>654</v>
      </c>
      <c r="C686" s="82">
        <v>2.2842446401549744E-2</v>
      </c>
      <c r="D686" s="82">
        <v>0.17101947338724233</v>
      </c>
      <c r="E686" s="34">
        <v>6173535.2412401121</v>
      </c>
    </row>
    <row r="687" spans="2:5" hidden="1" outlineLevel="1" x14ac:dyDescent="0.2">
      <c r="B687" s="1">
        <v>655</v>
      </c>
      <c r="C687" s="82">
        <v>6.1911075230963578E-2</v>
      </c>
      <c r="D687" s="82">
        <v>-7.0426096893779627E-3</v>
      </c>
      <c r="E687" s="34">
        <v>660785.92970002547</v>
      </c>
    </row>
    <row r="688" spans="2:5" hidden="1" outlineLevel="1" x14ac:dyDescent="0.2">
      <c r="B688" s="1">
        <v>656</v>
      </c>
      <c r="C688" s="82">
        <v>4.8215125849393518E-2</v>
      </c>
      <c r="D688" s="82">
        <v>5.1777462974073388E-2</v>
      </c>
      <c r="E688" s="34">
        <v>2675403.602580593</v>
      </c>
    </row>
    <row r="689" spans="2:5" hidden="1" outlineLevel="1" x14ac:dyDescent="0.2">
      <c r="B689" s="1">
        <v>657</v>
      </c>
      <c r="C689" s="82">
        <v>3.4182383448981848E-2</v>
      </c>
      <c r="D689" s="82">
        <v>0.11208578969064742</v>
      </c>
      <c r="E689" s="34">
        <v>4517213.6708182516</v>
      </c>
    </row>
    <row r="690" spans="2:5" hidden="1" outlineLevel="1" x14ac:dyDescent="0.2">
      <c r="B690" s="1">
        <v>658</v>
      </c>
      <c r="C690" s="82">
        <v>7.4319439375111582E-2</v>
      </c>
      <c r="D690" s="82">
        <v>0.19454069493023207</v>
      </c>
      <c r="E690" s="34">
        <v>8486767.5159622822</v>
      </c>
    </row>
    <row r="691" spans="2:5" hidden="1" outlineLevel="1" x14ac:dyDescent="0.2">
      <c r="B691" s="1">
        <v>659</v>
      </c>
      <c r="C691" s="82">
        <v>2.7620173858132115E-2</v>
      </c>
      <c r="D691" s="82">
        <v>8.7383202869462412E-2</v>
      </c>
      <c r="E691" s="34">
        <v>3607571.8777949871</v>
      </c>
    </row>
    <row r="692" spans="2:5" hidden="1" outlineLevel="1" x14ac:dyDescent="0.2">
      <c r="B692" s="1">
        <v>660</v>
      </c>
      <c r="C692" s="82">
        <v>4.9220199582442184E-2</v>
      </c>
      <c r="D692" s="82">
        <v>2.3186141306641164E-2</v>
      </c>
      <c r="E692" s="34">
        <v>1685835.6256014896</v>
      </c>
    </row>
    <row r="693" spans="2:5" hidden="1" outlineLevel="1" x14ac:dyDescent="0.2">
      <c r="B693" s="1">
        <v>661</v>
      </c>
      <c r="C693" s="82">
        <v>2.129554238754432E-2</v>
      </c>
      <c r="D693" s="82">
        <v>7.3513484876802829E-2</v>
      </c>
      <c r="E693" s="34">
        <v>3083536.3026813651</v>
      </c>
    </row>
    <row r="694" spans="2:5" hidden="1" outlineLevel="1" x14ac:dyDescent="0.2">
      <c r="B694" s="1">
        <v>662</v>
      </c>
      <c r="C694" s="82">
        <v>2.4763909697513853E-3</v>
      </c>
      <c r="D694" s="82">
        <v>0.12910552149057328</v>
      </c>
      <c r="E694" s="34">
        <v>4474228.6100275572</v>
      </c>
    </row>
    <row r="695" spans="2:5" hidden="1" outlineLevel="1" x14ac:dyDescent="0.2">
      <c r="B695" s="1">
        <v>663</v>
      </c>
      <c r="C695" s="82">
        <v>2.8074805348806465E-3</v>
      </c>
      <c r="D695" s="82">
        <v>0.11754520594142057</v>
      </c>
      <c r="E695" s="34">
        <v>4144074.9016292607</v>
      </c>
    </row>
    <row r="696" spans="2:5" hidden="1" outlineLevel="1" x14ac:dyDescent="0.2">
      <c r="B696" s="1">
        <v>664</v>
      </c>
      <c r="C696" s="82">
        <v>8.7083046487310869E-2</v>
      </c>
      <c r="D696" s="82">
        <v>0.12467024763284218</v>
      </c>
      <c r="E696" s="34">
        <v>6086363.744480758</v>
      </c>
    </row>
    <row r="697" spans="2:5" hidden="1" outlineLevel="1" x14ac:dyDescent="0.2">
      <c r="B697" s="1">
        <v>665</v>
      </c>
      <c r="C697" s="82">
        <v>4.9887906830485801E-2</v>
      </c>
      <c r="D697" s="82">
        <v>7.2597348984977217E-2</v>
      </c>
      <c r="E697" s="34">
        <v>3423618.0333815534</v>
      </c>
    </row>
    <row r="698" spans="2:5" hidden="1" outlineLevel="1" x14ac:dyDescent="0.2">
      <c r="B698" s="1">
        <v>666</v>
      </c>
      <c r="C698" s="82">
        <v>5.6170997882414087E-2</v>
      </c>
      <c r="D698" s="82">
        <v>6.4015602768036167E-2</v>
      </c>
      <c r="E698" s="34">
        <v>3201626.6995010925</v>
      </c>
    </row>
    <row r="699" spans="2:5" hidden="1" outlineLevel="1" x14ac:dyDescent="0.2">
      <c r="B699" s="1">
        <v>667</v>
      </c>
      <c r="C699" s="82">
        <v>3.0815563976913197E-2</v>
      </c>
      <c r="D699" s="82">
        <v>8.9985558465719914E-2</v>
      </c>
      <c r="E699" s="34">
        <v>3738450.8585896976</v>
      </c>
    </row>
    <row r="700" spans="2:5" hidden="1" outlineLevel="1" x14ac:dyDescent="0.2">
      <c r="B700" s="1">
        <v>668</v>
      </c>
      <c r="C700" s="82">
        <v>5.7120843325149488E-2</v>
      </c>
      <c r="D700" s="82">
        <v>7.0737448324451196E-2</v>
      </c>
      <c r="E700" s="34">
        <v>3456425.181381519</v>
      </c>
    </row>
    <row r="701" spans="2:5" hidden="1" outlineLevel="1" x14ac:dyDescent="0.2">
      <c r="B701" s="1">
        <v>669</v>
      </c>
      <c r="C701" s="82">
        <v>1.6282541325781032E-2</v>
      </c>
      <c r="D701" s="82">
        <v>0.17122493907587599</v>
      </c>
      <c r="E701" s="34">
        <v>6020262.7074597878</v>
      </c>
    </row>
    <row r="702" spans="2:5" hidden="1" outlineLevel="1" x14ac:dyDescent="0.2">
      <c r="B702" s="1">
        <v>670</v>
      </c>
      <c r="C702" s="82">
        <v>9.8624045380550033E-3</v>
      </c>
      <c r="D702" s="82">
        <v>-8.5705611251366415E-3</v>
      </c>
      <c r="E702" s="34">
        <v>491298.69595294836</v>
      </c>
    </row>
    <row r="703" spans="2:5" hidden="1" outlineLevel="1" x14ac:dyDescent="0.2">
      <c r="B703" s="1">
        <v>671</v>
      </c>
      <c r="C703" s="82">
        <v>5.805178233466305E-2</v>
      </c>
      <c r="D703" s="82">
        <v>0.1102755583136984</v>
      </c>
      <c r="E703" s="34">
        <v>4901991.9591005286</v>
      </c>
    </row>
    <row r="704" spans="2:5" hidden="1" outlineLevel="1" x14ac:dyDescent="0.2">
      <c r="B704" s="1">
        <v>672</v>
      </c>
      <c r="C704" s="82">
        <v>2.8983234321959019E-2</v>
      </c>
      <c r="D704" s="82">
        <v>0.10428734459298002</v>
      </c>
      <c r="E704" s="34">
        <v>4172831.0306753032</v>
      </c>
    </row>
    <row r="705" spans="2:5" hidden="1" outlineLevel="1" x14ac:dyDescent="0.2">
      <c r="B705" s="1">
        <v>673</v>
      </c>
      <c r="C705" s="82">
        <v>4.1209999208010231E-2</v>
      </c>
      <c r="D705" s="82">
        <v>0.12503719983010045</v>
      </c>
      <c r="E705" s="34">
        <v>5084397.7499381844</v>
      </c>
    </row>
    <row r="706" spans="2:5" hidden="1" outlineLevel="1" x14ac:dyDescent="0.2">
      <c r="B706" s="1">
        <v>674</v>
      </c>
      <c r="C706" s="82">
        <v>8.6384168747111065E-2</v>
      </c>
      <c r="D706" s="82">
        <v>0.12342009459734454</v>
      </c>
      <c r="E706" s="34">
        <v>6018821.9389400538</v>
      </c>
    </row>
    <row r="707" spans="2:5" hidden="1" outlineLevel="1" x14ac:dyDescent="0.2">
      <c r="B707" s="1">
        <v>675</v>
      </c>
      <c r="C707" s="82">
        <v>4.4342842487957293E-2</v>
      </c>
      <c r="D707" s="82">
        <v>-5.5085042647388671E-3</v>
      </c>
      <c r="E707" s="34">
        <v>668813.23702778469</v>
      </c>
    </row>
    <row r="708" spans="2:5" hidden="1" outlineLevel="1" x14ac:dyDescent="0.2">
      <c r="B708" s="1">
        <v>676</v>
      </c>
      <c r="C708" s="82">
        <v>3.5509324807205381E-2</v>
      </c>
      <c r="D708" s="82">
        <v>0.13706221219081649</v>
      </c>
      <c r="E708" s="34">
        <v>5368551.0497491388</v>
      </c>
    </row>
    <row r="709" spans="2:5" hidden="1" outlineLevel="1" x14ac:dyDescent="0.2">
      <c r="B709" s="1">
        <v>677</v>
      </c>
      <c r="C709" s="82">
        <v>6.0740709215593214E-2</v>
      </c>
      <c r="D709" s="82">
        <v>0.12083257121071175</v>
      </c>
      <c r="E709" s="34">
        <v>5341353.9262177274</v>
      </c>
    </row>
    <row r="710" spans="2:5" hidden="1" outlineLevel="1" x14ac:dyDescent="0.2">
      <c r="B710" s="1">
        <v>678</v>
      </c>
      <c r="C710" s="82">
        <v>7.7369936270774389E-2</v>
      </c>
      <c r="D710" s="82">
        <v>5.9542704586765249E-2</v>
      </c>
      <c r="E710" s="34">
        <v>3307979.2323742248</v>
      </c>
    </row>
    <row r="711" spans="2:5" hidden="1" outlineLevel="1" x14ac:dyDescent="0.2">
      <c r="B711" s="1">
        <v>679</v>
      </c>
      <c r="C711" s="82">
        <v>4.631909014125099E-2</v>
      </c>
      <c r="D711" s="82">
        <v>0.14271275808342451</v>
      </c>
      <c r="E711" s="34">
        <v>5800205.6946274228</v>
      </c>
    </row>
    <row r="712" spans="2:5" hidden="1" outlineLevel="1" x14ac:dyDescent="0.2">
      <c r="B712" s="1">
        <v>680</v>
      </c>
      <c r="C712" s="82">
        <v>7.7498806166197032E-2</v>
      </c>
      <c r="D712" s="82">
        <v>6.5489935419660139E-2</v>
      </c>
      <c r="E712" s="34">
        <v>3542493.5260507413</v>
      </c>
    </row>
    <row r="713" spans="2:5" hidden="1" outlineLevel="1" x14ac:dyDescent="0.2">
      <c r="B713" s="1">
        <v>681</v>
      </c>
      <c r="C713" s="82">
        <v>2.9439433726698996E-4</v>
      </c>
      <c r="D713" s="82">
        <v>7.7078167049562399E-2</v>
      </c>
      <c r="E713" s="34">
        <v>2937939.4633374433</v>
      </c>
    </row>
    <row r="714" spans="2:5" hidden="1" outlineLevel="1" x14ac:dyDescent="0.2">
      <c r="B714" s="1">
        <v>682</v>
      </c>
      <c r="C714" s="82">
        <v>8.8797300402704612E-3</v>
      </c>
      <c r="D714" s="82">
        <v>8.8087783780793127E-2</v>
      </c>
      <c r="E714" s="34">
        <v>3368473.1608416745</v>
      </c>
    </row>
    <row r="715" spans="2:5" hidden="1" outlineLevel="1" x14ac:dyDescent="0.2">
      <c r="B715" s="1">
        <v>683</v>
      </c>
      <c r="C715" s="82">
        <v>4.2546620718599104E-2</v>
      </c>
      <c r="D715" s="82">
        <v>9.2907840403836192E-2</v>
      </c>
      <c r="E715" s="34">
        <v>4016941.6066464288</v>
      </c>
    </row>
    <row r="716" spans="2:5" hidden="1" outlineLevel="1" x14ac:dyDescent="0.2">
      <c r="B716" s="1">
        <v>684</v>
      </c>
      <c r="C716" s="82">
        <v>6.4887300243964524E-2</v>
      </c>
      <c r="D716" s="82">
        <v>0.1372517479281043</v>
      </c>
      <c r="E716" s="34">
        <v>6041497.6204452692</v>
      </c>
    </row>
    <row r="717" spans="2:5" hidden="1" outlineLevel="1" x14ac:dyDescent="0.2">
      <c r="B717" s="1">
        <v>685</v>
      </c>
      <c r="C717" s="82">
        <v>5.2341128392272243E-2</v>
      </c>
      <c r="D717" s="82">
        <v>0.13387340277759746</v>
      </c>
      <c r="E717" s="34">
        <v>5627797.8770019729</v>
      </c>
    </row>
    <row r="718" spans="2:5" hidden="1" outlineLevel="1" x14ac:dyDescent="0.2">
      <c r="B718" s="1">
        <v>686</v>
      </c>
      <c r="C718" s="82">
        <v>7.9780485245391271E-3</v>
      </c>
      <c r="D718" s="82">
        <v>6.3015219022809502E-2</v>
      </c>
      <c r="E718" s="34">
        <v>2612222.165152214</v>
      </c>
    </row>
    <row r="719" spans="2:5" hidden="1" outlineLevel="1" x14ac:dyDescent="0.2">
      <c r="B719" s="1">
        <v>687</v>
      </c>
      <c r="C719" s="82">
        <v>1.2644917976093418E-2</v>
      </c>
      <c r="D719" s="82">
        <v>1.3966770613928259E-2</v>
      </c>
      <c r="E719" s="34">
        <v>1178272.0688466553</v>
      </c>
    </row>
    <row r="720" spans="2:5" hidden="1" outlineLevel="1" x14ac:dyDescent="0.2">
      <c r="B720" s="1">
        <v>688</v>
      </c>
      <c r="C720" s="82">
        <v>8.6947257042286397E-2</v>
      </c>
      <c r="D720" s="82">
        <v>0.14143894233154736</v>
      </c>
      <c r="E720" s="34">
        <v>6764621.763191808</v>
      </c>
    </row>
    <row r="721" spans="2:5" hidden="1" outlineLevel="1" x14ac:dyDescent="0.2">
      <c r="B721" s="1">
        <v>689</v>
      </c>
      <c r="C721" s="82">
        <v>7.7821619103380923E-2</v>
      </c>
      <c r="D721" s="82">
        <v>5.3793743149552625E-3</v>
      </c>
      <c r="E721" s="34">
        <v>1190814.3897403541</v>
      </c>
    </row>
    <row r="722" spans="2:5" hidden="1" outlineLevel="1" x14ac:dyDescent="0.2">
      <c r="B722" s="1">
        <v>690</v>
      </c>
      <c r="C722" s="82">
        <v>3.6735328875408306E-2</v>
      </c>
      <c r="D722" s="82">
        <v>0.12002009621176069</v>
      </c>
      <c r="E722" s="34">
        <v>4827537.2647818075</v>
      </c>
    </row>
    <row r="723" spans="2:5" hidden="1" outlineLevel="1" x14ac:dyDescent="0.2">
      <c r="B723" s="1">
        <v>691</v>
      </c>
      <c r="C723" s="82">
        <v>8.5113829185534423E-2</v>
      </c>
      <c r="D723" s="82">
        <v>1.9872330868496206E-2</v>
      </c>
      <c r="E723" s="34">
        <v>1810545.2233387637</v>
      </c>
    </row>
    <row r="724" spans="2:5" hidden="1" outlineLevel="1" x14ac:dyDescent="0.2">
      <c r="B724" s="1">
        <v>692</v>
      </c>
      <c r="C724" s="82">
        <v>6.8172421577775241E-2</v>
      </c>
      <c r="D724" s="82">
        <v>8.0873603540836697E-2</v>
      </c>
      <c r="E724" s="34">
        <v>3994036.6291376469</v>
      </c>
    </row>
    <row r="725" spans="2:5" hidden="1" outlineLevel="1" x14ac:dyDescent="0.2">
      <c r="B725" s="1">
        <v>693</v>
      </c>
      <c r="C725" s="82">
        <v>5.2537279592991863E-2</v>
      </c>
      <c r="D725" s="82">
        <v>0.14424756239645881</v>
      </c>
      <c r="E725" s="34">
        <v>5999964.6036407361</v>
      </c>
    </row>
    <row r="726" spans="2:5" hidden="1" outlineLevel="1" x14ac:dyDescent="0.2">
      <c r="B726" s="1">
        <v>694</v>
      </c>
      <c r="C726" s="82">
        <v>4.1864222658790654E-2</v>
      </c>
      <c r="D726" s="82">
        <v>8.8285410730705352E-2</v>
      </c>
      <c r="E726" s="34">
        <v>3848986.1873015184</v>
      </c>
    </row>
    <row r="727" spans="2:5" hidden="1" outlineLevel="1" x14ac:dyDescent="0.2">
      <c r="B727" s="1">
        <v>695</v>
      </c>
      <c r="C727" s="82">
        <v>8.0947958444311241E-3</v>
      </c>
      <c r="D727" s="82">
        <v>0.12012451033548309</v>
      </c>
      <c r="E727" s="34">
        <v>4309191.0738347359</v>
      </c>
    </row>
    <row r="728" spans="2:5" hidden="1" outlineLevel="1" x14ac:dyDescent="0.2">
      <c r="B728" s="1">
        <v>696</v>
      </c>
      <c r="C728" s="82">
        <v>4.1724320280138373E-2</v>
      </c>
      <c r="D728" s="82">
        <v>7.8464202709728759E-2</v>
      </c>
      <c r="E728" s="34">
        <v>3513342.2681706506</v>
      </c>
    </row>
    <row r="729" spans="2:5" hidden="1" outlineLevel="1" x14ac:dyDescent="0.2">
      <c r="B729" s="1">
        <v>697</v>
      </c>
      <c r="C729" s="82">
        <v>1.8695020533910523E-2</v>
      </c>
      <c r="D729" s="82">
        <v>6.1645997422454274E-2</v>
      </c>
      <c r="E729" s="34">
        <v>2684066.8895464339</v>
      </c>
    </row>
    <row r="730" spans="2:5" hidden="1" outlineLevel="1" x14ac:dyDescent="0.2">
      <c r="B730" s="1">
        <v>698</v>
      </c>
      <c r="C730" s="82">
        <v>7.8866551330321652E-2</v>
      </c>
      <c r="D730" s="82">
        <v>0.27222849302312624</v>
      </c>
      <c r="E730" s="34">
        <v>11699217.392892303</v>
      </c>
    </row>
    <row r="731" spans="2:5" hidden="1" outlineLevel="1" x14ac:dyDescent="0.2">
      <c r="B731" s="1">
        <v>699</v>
      </c>
      <c r="C731" s="82">
        <v>8.3567883951895083E-3</v>
      </c>
      <c r="D731" s="82">
        <v>4.8782188926931862E-2</v>
      </c>
      <c r="E731" s="34">
        <v>2193114.3331786199</v>
      </c>
    </row>
    <row r="732" spans="2:5" hidden="1" outlineLevel="1" x14ac:dyDescent="0.2">
      <c r="B732" s="1">
        <v>700</v>
      </c>
      <c r="C732" s="82">
        <v>7.8313779557231525E-2</v>
      </c>
      <c r="D732" s="82">
        <v>0.15908244933400689</v>
      </c>
      <c r="E732" s="34">
        <v>7229794.9596291836</v>
      </c>
    </row>
    <row r="733" spans="2:5" hidden="1" outlineLevel="1" x14ac:dyDescent="0.2">
      <c r="B733" s="1">
        <v>701</v>
      </c>
      <c r="C733" s="82">
        <v>6.3980334975513925E-3</v>
      </c>
      <c r="D733" s="82">
        <v>-5.0414606872291254E-2</v>
      </c>
      <c r="E733" s="34">
        <v>-749536.75922042306</v>
      </c>
    </row>
    <row r="734" spans="2:5" hidden="1" outlineLevel="1" x14ac:dyDescent="0.2">
      <c r="B734" s="1">
        <v>702</v>
      </c>
      <c r="C734" s="82">
        <v>4.7354966395906931E-2</v>
      </c>
      <c r="D734" s="82">
        <v>8.5306138257910058E-2</v>
      </c>
      <c r="E734" s="34">
        <v>3830611.3144539054</v>
      </c>
    </row>
    <row r="735" spans="2:5" hidden="1" outlineLevel="1" x14ac:dyDescent="0.2">
      <c r="B735" s="1">
        <v>703</v>
      </c>
      <c r="C735" s="82">
        <v>9.6625118551231348E-2</v>
      </c>
      <c r="D735" s="82">
        <v>4.9621875506940721E-2</v>
      </c>
      <c r="E735" s="34">
        <v>3151475.9050652711</v>
      </c>
    </row>
    <row r="736" spans="2:5" hidden="1" outlineLevel="1" x14ac:dyDescent="0.2">
      <c r="B736" s="1">
        <v>704</v>
      </c>
      <c r="C736" s="82">
        <v>5.0630383974915264E-3</v>
      </c>
      <c r="D736" s="82">
        <v>6.2500646215472494E-2</v>
      </c>
      <c r="E736" s="34">
        <v>2566864.8628266384</v>
      </c>
    </row>
    <row r="737" spans="2:5" hidden="1" outlineLevel="1" x14ac:dyDescent="0.2">
      <c r="B737" s="1">
        <v>705</v>
      </c>
      <c r="C737" s="82">
        <v>8.3726683108414315E-2</v>
      </c>
      <c r="D737" s="82">
        <v>5.1409377562108942E-2</v>
      </c>
      <c r="E737" s="34">
        <v>3066110.9252702636</v>
      </c>
    </row>
    <row r="738" spans="2:5" hidden="1" outlineLevel="1" x14ac:dyDescent="0.2">
      <c r="B738" s="1">
        <v>706</v>
      </c>
      <c r="C738" s="82">
        <v>3.2258114649595486E-2</v>
      </c>
      <c r="D738" s="82">
        <v>3.1842577474819569E-2</v>
      </c>
      <c r="E738" s="34">
        <v>1858746.7784774483</v>
      </c>
    </row>
    <row r="739" spans="2:5" hidden="1" outlineLevel="1" x14ac:dyDescent="0.2">
      <c r="B739" s="1">
        <v>707</v>
      </c>
      <c r="C739" s="82">
        <v>1.6198440954456772E-2</v>
      </c>
      <c r="D739" s="82">
        <v>6.0073845168427703E-2</v>
      </c>
      <c r="E739" s="34">
        <v>2609224.4665558636</v>
      </c>
    </row>
    <row r="740" spans="2:5" hidden="1" outlineLevel="1" x14ac:dyDescent="0.2">
      <c r="B740" s="1">
        <v>708</v>
      </c>
      <c r="C740" s="82">
        <v>1.4135763941532721E-2</v>
      </c>
      <c r="D740" s="82">
        <v>-1.666145032206158E-2</v>
      </c>
      <c r="E740" s="34">
        <v>253646.04195006649</v>
      </c>
    </row>
    <row r="741" spans="2:5" hidden="1" outlineLevel="1" x14ac:dyDescent="0.2">
      <c r="B741" s="1">
        <v>709</v>
      </c>
      <c r="C741" s="82">
        <v>1.9481638378562052E-2</v>
      </c>
      <c r="D741" s="82">
        <v>0.10631482695804363</v>
      </c>
      <c r="E741" s="34">
        <v>4080585.5436233813</v>
      </c>
    </row>
    <row r="742" spans="2:5" hidden="1" outlineLevel="1" x14ac:dyDescent="0.2">
      <c r="B742" s="1">
        <v>710</v>
      </c>
      <c r="C742" s="82">
        <v>2.7782434189664806E-2</v>
      </c>
      <c r="D742" s="82">
        <v>0.11267354185193201</v>
      </c>
      <c r="E742" s="34">
        <v>4422269.1318637086</v>
      </c>
    </row>
    <row r="743" spans="2:5" hidden="1" outlineLevel="1" x14ac:dyDescent="0.2">
      <c r="B743" s="1">
        <v>711</v>
      </c>
      <c r="C743" s="82">
        <v>5.4245413111712638E-2</v>
      </c>
      <c r="D743" s="82">
        <v>0.13453411655872655</v>
      </c>
      <c r="E743" s="34">
        <v>5694182.8710848773</v>
      </c>
    </row>
    <row r="744" spans="2:5" hidden="1" outlineLevel="1" x14ac:dyDescent="0.2">
      <c r="B744" s="1">
        <v>712</v>
      </c>
      <c r="C744" s="82">
        <v>6.4782001420116558E-2</v>
      </c>
      <c r="D744" s="82">
        <v>0.15300536426927874</v>
      </c>
      <c r="E744" s="34">
        <v>6625315.5911454745</v>
      </c>
    </row>
    <row r="745" spans="2:5" hidden="1" outlineLevel="1" x14ac:dyDescent="0.2">
      <c r="B745" s="1">
        <v>713</v>
      </c>
      <c r="C745" s="82">
        <v>4.2630437718414751E-2</v>
      </c>
      <c r="D745" s="82">
        <v>0.11923400665152944</v>
      </c>
      <c r="E745" s="34">
        <v>4915474.9708561683</v>
      </c>
    </row>
    <row r="746" spans="2:5" hidden="1" outlineLevel="1" x14ac:dyDescent="0.2">
      <c r="B746" s="1">
        <v>714</v>
      </c>
      <c r="C746" s="82">
        <v>4.8420555936473646E-2</v>
      </c>
      <c r="D746" s="82">
        <v>-6.9781223043737642E-2</v>
      </c>
      <c r="E746" s="34">
        <v>-1561732.5193573164</v>
      </c>
    </row>
    <row r="747" spans="2:5" hidden="1" outlineLevel="1" x14ac:dyDescent="0.2">
      <c r="B747" s="1">
        <v>715</v>
      </c>
      <c r="C747" s="82">
        <v>4.5990882994287829E-2</v>
      </c>
      <c r="D747" s="82">
        <v>0.1748505086512698</v>
      </c>
      <c r="E747" s="34">
        <v>6902636.7204417624</v>
      </c>
    </row>
    <row r="748" spans="2:5" hidden="1" outlineLevel="1" x14ac:dyDescent="0.2">
      <c r="B748" s="1">
        <v>716</v>
      </c>
      <c r="C748" s="82">
        <v>6.4038002184049078E-2</v>
      </c>
      <c r="D748" s="82">
        <v>3.94756466489379E-2</v>
      </c>
      <c r="E748" s="34">
        <v>2392682.0918666115</v>
      </c>
    </row>
    <row r="749" spans="2:5" hidden="1" outlineLevel="1" x14ac:dyDescent="0.2">
      <c r="B749" s="1">
        <v>717</v>
      </c>
      <c r="C749" s="82">
        <v>7.7536176036983429E-2</v>
      </c>
      <c r="D749" s="82">
        <v>4.2549986715185971E-2</v>
      </c>
      <c r="E749" s="34">
        <v>2644834.3315976518</v>
      </c>
    </row>
    <row r="750" spans="2:5" hidden="1" outlineLevel="1" x14ac:dyDescent="0.2">
      <c r="B750" s="1">
        <v>718</v>
      </c>
      <c r="C750" s="82">
        <v>8.4531826307508981E-2</v>
      </c>
      <c r="D750" s="82">
        <v>1.4040384038688514E-2</v>
      </c>
      <c r="E750" s="34">
        <v>1571600.9769008444</v>
      </c>
    </row>
    <row r="751" spans="2:5" hidden="1" outlineLevel="1" x14ac:dyDescent="0.2">
      <c r="B751" s="1">
        <v>719</v>
      </c>
      <c r="C751" s="82">
        <v>1.1378472969223752E-2</v>
      </c>
      <c r="D751" s="82">
        <v>5.0397607200596647E-2</v>
      </c>
      <c r="E751" s="34">
        <v>2268356.6049581352</v>
      </c>
    </row>
    <row r="752" spans="2:5" hidden="1" outlineLevel="1" x14ac:dyDescent="0.2">
      <c r="B752" s="1">
        <v>720</v>
      </c>
      <c r="C752" s="82">
        <v>8.9540743921856569E-2</v>
      </c>
      <c r="D752" s="82">
        <v>4.2082752767823126E-2</v>
      </c>
      <c r="E752" s="34">
        <v>2754643.4016722445</v>
      </c>
    </row>
    <row r="753" spans="2:5" hidden="1" outlineLevel="1" x14ac:dyDescent="0.2">
      <c r="B753" s="1">
        <v>721</v>
      </c>
      <c r="C753" s="82">
        <v>7.1515952998519303E-2</v>
      </c>
      <c r="D753" s="82">
        <v>3.6236218759570026E-2</v>
      </c>
      <c r="E753" s="34">
        <v>2340996.3521729293</v>
      </c>
    </row>
    <row r="754" spans="2:5" hidden="1" outlineLevel="1" x14ac:dyDescent="0.2">
      <c r="B754" s="1">
        <v>722</v>
      </c>
      <c r="C754" s="82">
        <v>9.9212950064304761E-3</v>
      </c>
      <c r="D754" s="82">
        <v>3.2868609227126054E-2</v>
      </c>
      <c r="E754" s="34">
        <v>1730884.6541594586</v>
      </c>
    </row>
    <row r="755" spans="2:5" hidden="1" outlineLevel="1" x14ac:dyDescent="0.2">
      <c r="B755" s="1">
        <v>723</v>
      </c>
      <c r="C755" s="82">
        <v>4.8234240845840694E-2</v>
      </c>
      <c r="D755" s="82">
        <v>-2.3477229719979148E-2</v>
      </c>
      <c r="E755" s="34">
        <v>53066.810909772372</v>
      </c>
    </row>
    <row r="756" spans="2:5" hidden="1" outlineLevel="1" x14ac:dyDescent="0.2">
      <c r="B756" s="1">
        <v>724</v>
      </c>
      <c r="C756" s="82">
        <v>5.2636128063659665E-2</v>
      </c>
      <c r="D756" s="82">
        <v>0.12099108085716159</v>
      </c>
      <c r="E756" s="34">
        <v>5177539.3572354298</v>
      </c>
    </row>
    <row r="757" spans="2:5" hidden="1" outlineLevel="1" x14ac:dyDescent="0.2">
      <c r="B757" s="1">
        <v>725</v>
      </c>
      <c r="C757" s="82">
        <v>1.2894228589864077E-2</v>
      </c>
      <c r="D757" s="82">
        <v>0.17594668782020817</v>
      </c>
      <c r="E757" s="34">
        <v>6082254.1658659279</v>
      </c>
    </row>
    <row r="758" spans="2:5" hidden="1" outlineLevel="1" x14ac:dyDescent="0.2">
      <c r="B758" s="1">
        <v>726</v>
      </c>
      <c r="C758" s="82">
        <v>2.7858784463766984E-2</v>
      </c>
      <c r="D758" s="82">
        <v>1.5498701308651275E-2</v>
      </c>
      <c r="E758" s="34">
        <v>1301271.8855879616</v>
      </c>
    </row>
    <row r="759" spans="2:5" hidden="1" outlineLevel="1" x14ac:dyDescent="0.2">
      <c r="B759" s="1">
        <v>727</v>
      </c>
      <c r="C759" s="82">
        <v>9.4050239442995912E-2</v>
      </c>
      <c r="D759" s="82">
        <v>7.632889995168668E-2</v>
      </c>
      <c r="E759" s="34">
        <v>4235945.6345929019</v>
      </c>
    </row>
    <row r="760" spans="2:5" hidden="1" outlineLevel="1" x14ac:dyDescent="0.2">
      <c r="B760" s="1">
        <v>728</v>
      </c>
      <c r="C760" s="82">
        <v>1.9153453468866391E-2</v>
      </c>
      <c r="D760" s="82">
        <v>4.496798578579584E-2</v>
      </c>
      <c r="E760" s="34">
        <v>2171396.2143050996</v>
      </c>
    </row>
    <row r="761" spans="2:5" hidden="1" outlineLevel="1" x14ac:dyDescent="0.2">
      <c r="B761" s="1">
        <v>729</v>
      </c>
      <c r="C761" s="82">
        <v>5.2247131096559325E-3</v>
      </c>
      <c r="D761" s="82">
        <v>3.966368220678753E-2</v>
      </c>
      <c r="E761" s="34">
        <v>1898160.3154644864</v>
      </c>
    </row>
    <row r="762" spans="2:5" hidden="1" outlineLevel="1" x14ac:dyDescent="0.2">
      <c r="B762" s="1">
        <v>730</v>
      </c>
      <c r="C762" s="82">
        <v>1.4096832006551485E-2</v>
      </c>
      <c r="D762" s="82">
        <v>-6.0410702482466841E-2</v>
      </c>
      <c r="E762" s="34">
        <v>-1076972.4042518283</v>
      </c>
    </row>
    <row r="763" spans="2:5" hidden="1" outlineLevel="1" x14ac:dyDescent="0.2">
      <c r="B763" s="1">
        <v>731</v>
      </c>
      <c r="C763" s="82">
        <v>9.4185039078630628E-2</v>
      </c>
      <c r="D763" s="82">
        <v>1.7301157983863946E-2</v>
      </c>
      <c r="E763" s="34">
        <v>1769299.2503679011</v>
      </c>
    </row>
    <row r="764" spans="2:5" hidden="1" outlineLevel="1" x14ac:dyDescent="0.2">
      <c r="B764" s="1">
        <v>732</v>
      </c>
      <c r="C764" s="82">
        <v>6.9913142770507503E-2</v>
      </c>
      <c r="D764" s="82">
        <v>9.0002381587704211E-2</v>
      </c>
      <c r="E764" s="34">
        <v>4368520.6210640445</v>
      </c>
    </row>
    <row r="765" spans="2:5" hidden="1" outlineLevel="1" x14ac:dyDescent="0.2">
      <c r="B765" s="1">
        <v>733</v>
      </c>
      <c r="C765" s="82">
        <v>5.1817703866905075E-2</v>
      </c>
      <c r="D765" s="82">
        <v>6.6222343422409069E-2</v>
      </c>
      <c r="E765" s="34">
        <v>3224660.1300277151</v>
      </c>
    </row>
    <row r="766" spans="2:5" hidden="1" outlineLevel="1" x14ac:dyDescent="0.2">
      <c r="B766" s="1">
        <v>734</v>
      </c>
      <c r="C766" s="82">
        <v>6.5236597158314077E-2</v>
      </c>
      <c r="D766" s="82">
        <v>0.16563415116270291</v>
      </c>
      <c r="E766" s="34">
        <v>7108186.2398333764</v>
      </c>
    </row>
    <row r="767" spans="2:5" hidden="1" outlineLevel="1" x14ac:dyDescent="0.2">
      <c r="B767" s="1">
        <v>735</v>
      </c>
      <c r="C767" s="82">
        <v>6.9299634386943545E-2</v>
      </c>
      <c r="D767" s="82">
        <v>8.8168088625963398E-2</v>
      </c>
      <c r="E767" s="34">
        <v>4288378.7038393822</v>
      </c>
    </row>
    <row r="768" spans="2:5" hidden="1" outlineLevel="1" x14ac:dyDescent="0.2">
      <c r="B768" s="1">
        <v>736</v>
      </c>
      <c r="C768" s="82">
        <v>3.3237241863494429E-2</v>
      </c>
      <c r="D768" s="82">
        <v>0.22261468502932824</v>
      </c>
      <c r="E768" s="34">
        <v>8128646.3646601355</v>
      </c>
    </row>
    <row r="769" spans="2:5" hidden="1" outlineLevel="1" x14ac:dyDescent="0.2">
      <c r="B769" s="1">
        <v>737</v>
      </c>
      <c r="C769" s="82">
        <v>7.234751765802229E-2</v>
      </c>
      <c r="D769" s="82">
        <v>0.17751222493291413</v>
      </c>
      <c r="E769" s="34">
        <v>7767439.4265383938</v>
      </c>
    </row>
    <row r="770" spans="2:5" hidden="1" outlineLevel="1" x14ac:dyDescent="0.2">
      <c r="B770" s="1">
        <v>738</v>
      </c>
      <c r="C770" s="82">
        <v>1.9231530019671152E-3</v>
      </c>
      <c r="D770" s="82">
        <v>8.4742136751255887E-2</v>
      </c>
      <c r="E770" s="34">
        <v>3179160.9960589376</v>
      </c>
    </row>
    <row r="771" spans="2:5" hidden="1" outlineLevel="1" x14ac:dyDescent="0.2">
      <c r="B771" s="1">
        <v>739</v>
      </c>
      <c r="C771" s="82">
        <v>7.2153371835799257E-2</v>
      </c>
      <c r="D771" s="82">
        <v>2.2360871053453774E-2</v>
      </c>
      <c r="E771" s="34">
        <v>1815145.5894347278</v>
      </c>
    </row>
    <row r="772" spans="2:5" hidden="1" outlineLevel="1" x14ac:dyDescent="0.2">
      <c r="B772" s="1">
        <v>740</v>
      </c>
      <c r="C772" s="82">
        <v>9.286592086715148E-2</v>
      </c>
      <c r="D772" s="82">
        <v>0.13246363416180992</v>
      </c>
      <c r="E772" s="34">
        <v>6551775.3519184394</v>
      </c>
    </row>
    <row r="773" spans="2:5" hidden="1" outlineLevel="1" x14ac:dyDescent="0.2">
      <c r="B773" s="1">
        <v>741</v>
      </c>
      <c r="C773" s="82">
        <v>4.7205474055231733E-2</v>
      </c>
      <c r="D773" s="82">
        <v>0.11341763629373287</v>
      </c>
      <c r="E773" s="34">
        <v>4803981.9012725567</v>
      </c>
    </row>
    <row r="774" spans="2:5" hidden="1" outlineLevel="1" x14ac:dyDescent="0.2">
      <c r="B774" s="1">
        <v>742</v>
      </c>
      <c r="C774" s="82">
        <v>3.0563124434291544E-2</v>
      </c>
      <c r="D774" s="82">
        <v>9.4518640229447559E-2</v>
      </c>
      <c r="E774" s="34">
        <v>3881922.2273943955</v>
      </c>
    </row>
    <row r="775" spans="2:5" hidden="1" outlineLevel="1" x14ac:dyDescent="0.2">
      <c r="B775" s="1">
        <v>743</v>
      </c>
      <c r="C775" s="82">
        <v>4.1633639226574995E-2</v>
      </c>
      <c r="D775" s="82">
        <v>0.15154384185891728</v>
      </c>
      <c r="E775" s="34">
        <v>5992748.3795025842</v>
      </c>
    </row>
    <row r="776" spans="2:5" hidden="1" outlineLevel="1" x14ac:dyDescent="0.2">
      <c r="B776" s="1">
        <v>744</v>
      </c>
      <c r="C776" s="82">
        <v>2.1791738742220068E-3</v>
      </c>
      <c r="D776" s="82">
        <v>3.7963419968975114E-2</v>
      </c>
      <c r="E776" s="34">
        <v>1825879.3700906285</v>
      </c>
    </row>
    <row r="777" spans="2:5" hidden="1" outlineLevel="1" x14ac:dyDescent="0.2">
      <c r="B777" s="1">
        <v>745</v>
      </c>
      <c r="C777" s="82">
        <v>2.9309452835661921E-2</v>
      </c>
      <c r="D777" s="82">
        <v>6.1498743083360709E-2</v>
      </c>
      <c r="E777" s="34">
        <v>2795436.5104937539</v>
      </c>
    </row>
    <row r="778" spans="2:5" hidden="1" outlineLevel="1" x14ac:dyDescent="0.2">
      <c r="B778" s="1">
        <v>746</v>
      </c>
      <c r="C778" s="82">
        <v>6.0505748876331179E-2</v>
      </c>
      <c r="D778" s="82">
        <v>-2.7443096468786773E-2</v>
      </c>
      <c r="E778" s="34">
        <v>-89398.80848532739</v>
      </c>
    </row>
    <row r="779" spans="2:5" hidden="1" outlineLevel="1" x14ac:dyDescent="0.2">
      <c r="B779" s="1">
        <v>747</v>
      </c>
      <c r="C779" s="82">
        <v>5.8874936014023709E-2</v>
      </c>
      <c r="D779" s="82">
        <v>3.050541645317547E-2</v>
      </c>
      <c r="E779" s="34">
        <v>2017949.4269061803</v>
      </c>
    </row>
    <row r="780" spans="2:5" hidden="1" outlineLevel="1" x14ac:dyDescent="0.2">
      <c r="B780" s="1">
        <v>748</v>
      </c>
      <c r="C780" s="82">
        <v>1.3697416757019866E-2</v>
      </c>
      <c r="D780" s="82">
        <v>0.10265682101132996</v>
      </c>
      <c r="E780" s="34">
        <v>3876333.7778804055</v>
      </c>
    </row>
    <row r="781" spans="2:5" hidden="1" outlineLevel="1" x14ac:dyDescent="0.2">
      <c r="B781" s="1">
        <v>749</v>
      </c>
      <c r="C781" s="82">
        <v>1.0330720808439199E-2</v>
      </c>
      <c r="D781" s="82">
        <v>0.18273731745365809</v>
      </c>
      <c r="E781" s="34">
        <v>6223721.1735043572</v>
      </c>
    </row>
    <row r="782" spans="2:5" hidden="1" outlineLevel="1" x14ac:dyDescent="0.2">
      <c r="B782" s="1">
        <v>750</v>
      </c>
      <c r="C782" s="82">
        <v>2.0391659091863371E-2</v>
      </c>
      <c r="D782" s="82">
        <v>8.2053553857058759E-2</v>
      </c>
      <c r="E782" s="34">
        <v>3338777.9181948234</v>
      </c>
    </row>
    <row r="783" spans="2:5" hidden="1" outlineLevel="1" x14ac:dyDescent="0.2">
      <c r="B783" s="1">
        <v>751</v>
      </c>
      <c r="C783" s="82">
        <v>2.7868690268592212E-2</v>
      </c>
      <c r="D783" s="82">
        <v>0.16976460341596478</v>
      </c>
      <c r="E783" s="34">
        <v>6258267.7718915837</v>
      </c>
    </row>
    <row r="784" spans="2:5" hidden="1" outlineLevel="1" x14ac:dyDescent="0.2">
      <c r="B784" s="1">
        <v>752</v>
      </c>
      <c r="C784" s="82">
        <v>1.7879520212284061E-2</v>
      </c>
      <c r="D784" s="82">
        <v>8.4245022190035615E-2</v>
      </c>
      <c r="E784" s="34">
        <v>3373124.7502726889</v>
      </c>
    </row>
    <row r="785" spans="2:5" hidden="1" outlineLevel="1" x14ac:dyDescent="0.2">
      <c r="B785" s="1">
        <v>753</v>
      </c>
      <c r="C785" s="82">
        <v>2.4883652854020957E-2</v>
      </c>
      <c r="D785" s="82">
        <v>2.9924637677508331E-2</v>
      </c>
      <c r="E785" s="34">
        <v>1743971.6126370588</v>
      </c>
    </row>
    <row r="786" spans="2:5" hidden="1" outlineLevel="1" x14ac:dyDescent="0.2">
      <c r="B786" s="1">
        <v>754</v>
      </c>
      <c r="C786" s="82">
        <v>4.0885005395267474E-2</v>
      </c>
      <c r="D786" s="82">
        <v>8.8230001596712612E-2</v>
      </c>
      <c r="E786" s="34">
        <v>3832126.3239882793</v>
      </c>
    </row>
    <row r="787" spans="2:5" hidden="1" outlineLevel="1" x14ac:dyDescent="0.2">
      <c r="B787" s="1">
        <v>755</v>
      </c>
      <c r="C787" s="82">
        <v>5.3383604729668882E-2</v>
      </c>
      <c r="D787" s="82">
        <v>5.5350128888887115E-2</v>
      </c>
      <c r="E787" s="34">
        <v>2858086.151647517</v>
      </c>
    </row>
    <row r="788" spans="2:5" hidden="1" outlineLevel="1" x14ac:dyDescent="0.2">
      <c r="B788" s="1">
        <v>756</v>
      </c>
      <c r="C788" s="82">
        <v>8.9221465530831587E-2</v>
      </c>
      <c r="D788" s="82">
        <v>2.9126688260396202E-2</v>
      </c>
      <c r="E788" s="34">
        <v>2219812.2100858083</v>
      </c>
    </row>
    <row r="789" spans="2:5" hidden="1" outlineLevel="1" x14ac:dyDescent="0.2">
      <c r="B789" s="1">
        <v>757</v>
      </c>
      <c r="C789" s="82">
        <v>4.5740181089015036E-2</v>
      </c>
      <c r="D789" s="82">
        <v>0.14104190912636405</v>
      </c>
      <c r="E789" s="34">
        <v>5729199.5914096721</v>
      </c>
    </row>
    <row r="790" spans="2:5" hidden="1" outlineLevel="1" x14ac:dyDescent="0.2">
      <c r="B790" s="1">
        <v>758</v>
      </c>
      <c r="C790" s="82">
        <v>8.3715076434056294E-3</v>
      </c>
      <c r="D790" s="82">
        <v>2.1966765511711464E-2</v>
      </c>
      <c r="E790" s="34">
        <v>1396130.2554243971</v>
      </c>
    </row>
    <row r="791" spans="2:5" hidden="1" outlineLevel="1" x14ac:dyDescent="0.2">
      <c r="B791" s="1">
        <v>759</v>
      </c>
      <c r="C791" s="82">
        <v>1.4241345495130898E-3</v>
      </c>
      <c r="D791" s="82">
        <v>6.7433703321176389E-2</v>
      </c>
      <c r="E791" s="34">
        <v>2672407.7596553098</v>
      </c>
    </row>
    <row r="792" spans="2:5" hidden="1" outlineLevel="1" x14ac:dyDescent="0.2">
      <c r="B792" s="1">
        <v>760</v>
      </c>
      <c r="C792" s="82">
        <v>1.973169875494454E-2</v>
      </c>
      <c r="D792" s="82">
        <v>0.15172645847353633</v>
      </c>
      <c r="E792" s="34">
        <v>5497229.2001683712</v>
      </c>
    </row>
    <row r="793" spans="2:5" hidden="1" outlineLevel="1" x14ac:dyDescent="0.2">
      <c r="B793" s="1">
        <v>761</v>
      </c>
      <c r="C793" s="82">
        <v>6.3309088471341687E-2</v>
      </c>
      <c r="D793" s="82">
        <v>0.12118473483660075</v>
      </c>
      <c r="E793" s="34">
        <v>5409200.4532440687</v>
      </c>
    </row>
    <row r="794" spans="2:5" hidden="1" outlineLevel="1" x14ac:dyDescent="0.2">
      <c r="B794" s="1">
        <v>762</v>
      </c>
      <c r="C794" s="82">
        <v>1.2447270140071632E-3</v>
      </c>
      <c r="D794" s="82">
        <v>8.6587920773227176E-2</v>
      </c>
      <c r="E794" s="34">
        <v>3223873.0744167236</v>
      </c>
    </row>
    <row r="795" spans="2:5" hidden="1" outlineLevel="1" x14ac:dyDescent="0.2">
      <c r="B795" s="1">
        <v>763</v>
      </c>
      <c r="C795" s="82">
        <v>4.8101233533251256E-2</v>
      </c>
      <c r="D795" s="82">
        <v>-5.0099535891012945E-2</v>
      </c>
      <c r="E795" s="34">
        <v>-874227.2479159995</v>
      </c>
    </row>
    <row r="796" spans="2:5" hidden="1" outlineLevel="1" x14ac:dyDescent="0.2">
      <c r="B796" s="1">
        <v>764</v>
      </c>
      <c r="C796" s="82">
        <v>6.6417259011433902E-2</v>
      </c>
      <c r="D796" s="82">
        <v>4.7205833205984635E-2</v>
      </c>
      <c r="E796" s="34">
        <v>2705004.4489899813</v>
      </c>
    </row>
    <row r="797" spans="2:5" hidden="1" outlineLevel="1" x14ac:dyDescent="0.2">
      <c r="B797" s="1">
        <v>765</v>
      </c>
      <c r="C797" s="82">
        <v>4.3685815468810232E-4</v>
      </c>
      <c r="D797" s="82">
        <v>4.3487503444751517E-2</v>
      </c>
      <c r="E797" s="34">
        <v>1972281.0000868631</v>
      </c>
    </row>
    <row r="798" spans="2:5" hidden="1" outlineLevel="1" x14ac:dyDescent="0.2">
      <c r="B798" s="1">
        <v>766</v>
      </c>
      <c r="C798" s="82">
        <v>9.2807079920058932E-2</v>
      </c>
      <c r="D798" s="82">
        <v>4.7451677254638475E-2</v>
      </c>
      <c r="E798" s="34">
        <v>3013879.5677150888</v>
      </c>
    </row>
    <row r="799" spans="2:5" hidden="1" outlineLevel="1" x14ac:dyDescent="0.2">
      <c r="B799" s="1">
        <v>767</v>
      </c>
      <c r="C799" s="82">
        <v>6.6418862950282211E-3</v>
      </c>
      <c r="D799" s="82">
        <v>2.6051461279016037E-2</v>
      </c>
      <c r="E799" s="34">
        <v>1507096.4881104801</v>
      </c>
    </row>
    <row r="800" spans="2:5" hidden="1" outlineLevel="1" x14ac:dyDescent="0.2">
      <c r="B800" s="1">
        <v>768</v>
      </c>
      <c r="C800" s="82">
        <v>9.5266445744023598E-2</v>
      </c>
      <c r="D800" s="82">
        <v>5.2616754573707042E-3</v>
      </c>
      <c r="E800" s="34">
        <v>1271168.0664719103</v>
      </c>
    </row>
    <row r="801" spans="2:5" hidden="1" outlineLevel="1" x14ac:dyDescent="0.2">
      <c r="B801" s="1">
        <v>769</v>
      </c>
      <c r="C801" s="82">
        <v>3.1828456603155343E-2</v>
      </c>
      <c r="D801" s="82">
        <v>4.3488048237329914E-2</v>
      </c>
      <c r="E801" s="34">
        <v>2235719.1559840976</v>
      </c>
    </row>
    <row r="802" spans="2:5" hidden="1" outlineLevel="1" x14ac:dyDescent="0.2">
      <c r="B802" s="1">
        <v>770</v>
      </c>
      <c r="C802" s="82">
        <v>1.8521849378752932E-2</v>
      </c>
      <c r="D802" s="82">
        <v>0.11502456676397982</v>
      </c>
      <c r="E802" s="34">
        <v>4334597.7029024661</v>
      </c>
    </row>
    <row r="803" spans="2:5" hidden="1" outlineLevel="1" x14ac:dyDescent="0.2">
      <c r="B803" s="1">
        <v>771</v>
      </c>
      <c r="C803" s="82">
        <v>3.1355349321312433E-2</v>
      </c>
      <c r="D803" s="82">
        <v>8.9668128524577465E-2</v>
      </c>
      <c r="E803" s="34">
        <v>3736163.723223458</v>
      </c>
    </row>
    <row r="804" spans="2:5" hidden="1" outlineLevel="1" x14ac:dyDescent="0.2">
      <c r="B804" s="1">
        <v>772</v>
      </c>
      <c r="C804" s="82">
        <v>5.0022642193664826E-2</v>
      </c>
      <c r="D804" s="82">
        <v>9.6998351153266757E-2</v>
      </c>
      <c r="E804" s="34">
        <v>4281876.5399452569</v>
      </c>
    </row>
    <row r="805" spans="2:5" hidden="1" outlineLevel="1" x14ac:dyDescent="0.2">
      <c r="B805" s="1">
        <v>773</v>
      </c>
      <c r="C805" s="82">
        <v>1.6740241180013948E-2</v>
      </c>
      <c r="D805" s="82">
        <v>1.5559315613379948E-2</v>
      </c>
      <c r="E805" s="34">
        <v>1246653.1932525623</v>
      </c>
    </row>
    <row r="806" spans="2:5" hidden="1" outlineLevel="1" x14ac:dyDescent="0.2">
      <c r="B806" s="1">
        <v>774</v>
      </c>
      <c r="C806" s="82">
        <v>2.0008857118008719E-2</v>
      </c>
      <c r="D806" s="82">
        <v>2.4259709212384802E-2</v>
      </c>
      <c r="E806" s="34">
        <v>1533962.1110489757</v>
      </c>
    </row>
    <row r="807" spans="2:5" hidden="1" outlineLevel="1" x14ac:dyDescent="0.2">
      <c r="B807" s="1">
        <v>775</v>
      </c>
      <c r="C807" s="82">
        <v>2.5788117087042508E-2</v>
      </c>
      <c r="D807" s="82">
        <v>9.1433043888640458E-2</v>
      </c>
      <c r="E807" s="34">
        <v>3710357.0718827876</v>
      </c>
    </row>
    <row r="808" spans="2:5" hidden="1" outlineLevel="1" x14ac:dyDescent="0.2">
      <c r="B808" s="1">
        <v>776</v>
      </c>
      <c r="C808" s="82">
        <v>5.6293028055933975E-2</v>
      </c>
      <c r="D808" s="82">
        <v>0.10018588796050561</v>
      </c>
      <c r="E808" s="34">
        <v>4504750.4046574607</v>
      </c>
    </row>
    <row r="809" spans="2:5" hidden="1" outlineLevel="1" x14ac:dyDescent="0.2">
      <c r="B809" s="1">
        <v>777</v>
      </c>
      <c r="C809" s="82">
        <v>5.3264022577133453E-2</v>
      </c>
      <c r="D809" s="82">
        <v>9.8471816289384159E-2</v>
      </c>
      <c r="E809" s="34">
        <v>4389852.630425415</v>
      </c>
    </row>
    <row r="810" spans="2:5" hidden="1" outlineLevel="1" x14ac:dyDescent="0.2">
      <c r="B810" s="1">
        <v>778</v>
      </c>
      <c r="C810" s="82">
        <v>7.2923527473300484E-2</v>
      </c>
      <c r="D810" s="82">
        <v>0.10149462036793178</v>
      </c>
      <c r="E810" s="34">
        <v>4862863.7538298424</v>
      </c>
    </row>
    <row r="811" spans="2:5" hidden="1" outlineLevel="1" x14ac:dyDescent="0.2">
      <c r="B811" s="1">
        <v>779</v>
      </c>
      <c r="C811" s="82">
        <v>4.333218198712302E-2</v>
      </c>
      <c r="D811" s="82">
        <v>6.7135523575966694E-2</v>
      </c>
      <c r="E811" s="34">
        <v>3148754.2503970251</v>
      </c>
    </row>
    <row r="812" spans="2:5" hidden="1" outlineLevel="1" x14ac:dyDescent="0.2">
      <c r="B812" s="1">
        <v>780</v>
      </c>
      <c r="C812" s="82">
        <v>3.4530380097369029E-2</v>
      </c>
      <c r="D812" s="82">
        <v>0.1230503475075326</v>
      </c>
      <c r="E812" s="34">
        <v>4885287.0714274012</v>
      </c>
    </row>
    <row r="813" spans="2:5" hidden="1" outlineLevel="1" x14ac:dyDescent="0.2">
      <c r="B813" s="1">
        <v>781</v>
      </c>
      <c r="C813" s="82">
        <v>7.8523543228878279E-2</v>
      </c>
      <c r="D813" s="82">
        <v>4.3718543782155367E-3</v>
      </c>
      <c r="E813" s="34">
        <v>1154533.4610147597</v>
      </c>
    </row>
    <row r="814" spans="2:5" hidden="1" outlineLevel="1" x14ac:dyDescent="0.2">
      <c r="B814" s="1">
        <v>782</v>
      </c>
      <c r="C814" s="82">
        <v>5.12334774305803E-2</v>
      </c>
      <c r="D814" s="82">
        <v>0.17068288307612406</v>
      </c>
      <c r="E814" s="34">
        <v>6901219.7886797208</v>
      </c>
    </row>
    <row r="815" spans="2:5" hidden="1" outlineLevel="1" x14ac:dyDescent="0.2">
      <c r="B815" s="1">
        <v>783</v>
      </c>
      <c r="C815" s="82">
        <v>5.7348367857794659E-2</v>
      </c>
      <c r="D815" s="82">
        <v>6.9103533679539392E-3</v>
      </c>
      <c r="E815" s="34">
        <v>1153107.8458494172</v>
      </c>
    </row>
    <row r="816" spans="2:5" hidden="1" outlineLevel="1" x14ac:dyDescent="0.2">
      <c r="B816" s="1">
        <v>784</v>
      </c>
      <c r="C816" s="82">
        <v>2.0079281216371384E-2</v>
      </c>
      <c r="D816" s="82">
        <v>0.15312681918191418</v>
      </c>
      <c r="E816" s="34">
        <v>5548482.1865087748</v>
      </c>
    </row>
    <row r="817" spans="2:5" hidden="1" outlineLevel="1" x14ac:dyDescent="0.2">
      <c r="B817" s="1">
        <v>785</v>
      </c>
      <c r="C817" s="82">
        <v>5.7109442225821816E-2</v>
      </c>
      <c r="D817" s="82">
        <v>0.12696535897443445</v>
      </c>
      <c r="E817" s="34">
        <v>5486182.1074408051</v>
      </c>
    </row>
    <row r="818" spans="2:5" hidden="1" outlineLevel="1" x14ac:dyDescent="0.2">
      <c r="B818" s="1">
        <v>786</v>
      </c>
      <c r="C818" s="82">
        <v>5.6423857071808442E-2</v>
      </c>
      <c r="D818" s="82">
        <v>-4.94222162854039E-2</v>
      </c>
      <c r="E818" s="34">
        <v>-879278.45434984367</v>
      </c>
    </row>
    <row r="819" spans="2:5" hidden="1" outlineLevel="1" x14ac:dyDescent="0.2">
      <c r="B819" s="1">
        <v>787</v>
      </c>
      <c r="C819" s="82">
        <v>9.2734336120039784E-2</v>
      </c>
      <c r="D819" s="82">
        <v>3.9885509728623807E-2</v>
      </c>
      <c r="E819" s="34">
        <v>2698360.456383104</v>
      </c>
    </row>
    <row r="820" spans="2:5" hidden="1" outlineLevel="1" x14ac:dyDescent="0.2">
      <c r="B820" s="1">
        <v>788</v>
      </c>
      <c r="C820" s="82">
        <v>1.830289566074773E-2</v>
      </c>
      <c r="D820" s="82">
        <v>5.267083879304299E-2</v>
      </c>
      <c r="E820" s="34">
        <v>2402275.9399215286</v>
      </c>
    </row>
    <row r="821" spans="2:5" hidden="1" outlineLevel="1" x14ac:dyDescent="0.2">
      <c r="B821" s="1">
        <v>789</v>
      </c>
      <c r="C821" s="82">
        <v>2.3868938291112519E-2</v>
      </c>
      <c r="D821" s="82">
        <v>7.2678311390820455E-2</v>
      </c>
      <c r="E821" s="34">
        <v>3088957.2697452521</v>
      </c>
    </row>
    <row r="822" spans="2:5" hidden="1" outlineLevel="1" x14ac:dyDescent="0.2">
      <c r="B822" s="1">
        <v>790</v>
      </c>
      <c r="C822" s="82">
        <v>9.0208501936167335E-2</v>
      </c>
      <c r="D822" s="82">
        <v>4.0933435742400645E-2</v>
      </c>
      <c r="E822" s="34">
        <v>2714625.3414358525</v>
      </c>
    </row>
    <row r="823" spans="2:5" hidden="1" outlineLevel="1" x14ac:dyDescent="0.2">
      <c r="B823" s="1">
        <v>791</v>
      </c>
      <c r="C823" s="82">
        <v>1.1092539153338132E-2</v>
      </c>
      <c r="D823" s="82">
        <v>0.13402089022937894</v>
      </c>
      <c r="E823" s="34">
        <v>4778722.2257594289</v>
      </c>
    </row>
    <row r="824" spans="2:5" hidden="1" outlineLevel="1" x14ac:dyDescent="0.2">
      <c r="B824" s="1">
        <v>792</v>
      </c>
      <c r="C824" s="82">
        <v>8.2351999627634453E-2</v>
      </c>
      <c r="D824" s="82">
        <v>0.14967778359241113</v>
      </c>
      <c r="E824" s="34">
        <v>6971247.0018061874</v>
      </c>
    </row>
    <row r="825" spans="2:5" hidden="1" outlineLevel="1" x14ac:dyDescent="0.2">
      <c r="B825" s="1">
        <v>793</v>
      </c>
      <c r="C825" s="82">
        <v>2.5589704060601571E-3</v>
      </c>
      <c r="D825" s="82">
        <v>0.20975326319068416</v>
      </c>
      <c r="E825" s="34">
        <v>6817969.0910263136</v>
      </c>
    </row>
    <row r="826" spans="2:5" hidden="1" outlineLevel="1" x14ac:dyDescent="0.2">
      <c r="B826" s="1">
        <v>794</v>
      </c>
      <c r="C826" s="82">
        <v>5.2505593970378767E-2</v>
      </c>
      <c r="D826" s="82">
        <v>-2.8759180921060182E-2</v>
      </c>
      <c r="E826" s="34">
        <v>-133249.23910180037</v>
      </c>
    </row>
    <row r="827" spans="2:5" hidden="1" outlineLevel="1" x14ac:dyDescent="0.2">
      <c r="B827" s="1">
        <v>795</v>
      </c>
      <c r="C827" s="82">
        <v>2.5126214026030283E-2</v>
      </c>
      <c r="D827" s="82">
        <v>9.7490629792599606E-2</v>
      </c>
      <c r="E827" s="34">
        <v>3893098.5650615757</v>
      </c>
    </row>
    <row r="828" spans="2:5" hidden="1" outlineLevel="1" x14ac:dyDescent="0.2">
      <c r="B828" s="1">
        <v>796</v>
      </c>
      <c r="C828" s="82">
        <v>5.4762860039951691E-2</v>
      </c>
      <c r="D828" s="82">
        <v>0.15883471882375549</v>
      </c>
      <c r="E828" s="34">
        <v>6575055.1302154763</v>
      </c>
    </row>
    <row r="829" spans="2:5" hidden="1" outlineLevel="1" x14ac:dyDescent="0.2">
      <c r="B829" s="1">
        <v>797</v>
      </c>
      <c r="C829" s="82">
        <v>6.8643848111358471E-2</v>
      </c>
      <c r="D829" s="82">
        <v>0.13542119124699947</v>
      </c>
      <c r="E829" s="34">
        <v>6063166.1978562903</v>
      </c>
    </row>
    <row r="830" spans="2:5" hidden="1" outlineLevel="1" x14ac:dyDescent="0.2">
      <c r="B830" s="1">
        <v>798</v>
      </c>
      <c r="C830" s="82">
        <v>1.0895239399394064E-2</v>
      </c>
      <c r="D830" s="82">
        <v>5.1552546177044509E-2</v>
      </c>
      <c r="E830" s="34">
        <v>2298660.7394392262</v>
      </c>
    </row>
    <row r="831" spans="2:5" hidden="1" outlineLevel="1" x14ac:dyDescent="0.2">
      <c r="B831" s="1">
        <v>799</v>
      </c>
      <c r="C831" s="82">
        <v>5.4238084882044506E-2</v>
      </c>
      <c r="D831" s="82">
        <v>8.472610958038479E-2</v>
      </c>
      <c r="E831" s="34">
        <v>3916292.8375766138</v>
      </c>
    </row>
    <row r="832" spans="2:5" hidden="1" outlineLevel="1" x14ac:dyDescent="0.2">
      <c r="B832" s="1">
        <v>800</v>
      </c>
      <c r="C832" s="82">
        <v>2.2186272831344223E-2</v>
      </c>
      <c r="D832" s="82">
        <v>0.11021925737138479</v>
      </c>
      <c r="E832" s="34">
        <v>4247524.8692836231</v>
      </c>
    </row>
    <row r="833" spans="2:5" hidden="1" outlineLevel="1" x14ac:dyDescent="0.2">
      <c r="B833" s="1">
        <v>801</v>
      </c>
      <c r="C833" s="82">
        <v>1.7272766868784716E-2</v>
      </c>
      <c r="D833" s="82">
        <v>6.0642132772197183E-2</v>
      </c>
      <c r="E833" s="34">
        <v>2637946.7889981568</v>
      </c>
    </row>
    <row r="834" spans="2:5" hidden="1" outlineLevel="1" x14ac:dyDescent="0.2">
      <c r="B834" s="1">
        <v>802</v>
      </c>
      <c r="C834" s="82">
        <v>4.6957139535574045E-2</v>
      </c>
      <c r="D834" s="82">
        <v>8.6169508791740776E-2</v>
      </c>
      <c r="E834" s="34">
        <v>3854483.9437517384</v>
      </c>
    </row>
    <row r="835" spans="2:5" hidden="1" outlineLevel="1" x14ac:dyDescent="0.2">
      <c r="B835" s="1">
        <v>803</v>
      </c>
      <c r="C835" s="82">
        <v>6.5165253014215038E-2</v>
      </c>
      <c r="D835" s="82">
        <v>0.19397969053470845</v>
      </c>
      <c r="E835" s="34">
        <v>8162793.2411306426</v>
      </c>
    </row>
    <row r="836" spans="2:5" hidden="1" outlineLevel="1" x14ac:dyDescent="0.2">
      <c r="B836" s="1">
        <v>804</v>
      </c>
      <c r="C836" s="82">
        <v>7.4900302877966701E-2</v>
      </c>
      <c r="D836" s="82">
        <v>9.442153970480914E-2</v>
      </c>
      <c r="E836" s="34">
        <v>4627128.1485790471</v>
      </c>
    </row>
    <row r="837" spans="2:5" hidden="1" outlineLevel="1" x14ac:dyDescent="0.2">
      <c r="B837" s="1">
        <v>805</v>
      </c>
      <c r="C837" s="82">
        <v>3.2633506346367795E-2</v>
      </c>
      <c r="D837" s="82">
        <v>0.11414348551299497</v>
      </c>
      <c r="E837" s="34">
        <v>4556793.6006945446</v>
      </c>
    </row>
    <row r="838" spans="2:5" hidden="1" outlineLevel="1" x14ac:dyDescent="0.2">
      <c r="B838" s="1">
        <v>806</v>
      </c>
      <c r="C838" s="82">
        <v>7.1635172775098496E-2</v>
      </c>
      <c r="D838" s="82">
        <v>2.1599736372474768E-2</v>
      </c>
      <c r="E838" s="34">
        <v>1782302.7000217719</v>
      </c>
    </row>
    <row r="839" spans="2:5" hidden="1" outlineLevel="1" x14ac:dyDescent="0.2">
      <c r="B839" s="1">
        <v>807</v>
      </c>
      <c r="C839" s="82">
        <v>2.3743679232686256E-2</v>
      </c>
      <c r="D839" s="82">
        <v>0.13537298674415871</v>
      </c>
      <c r="E839" s="34">
        <v>5069065.4004523559</v>
      </c>
    </row>
    <row r="840" spans="2:5" hidden="1" outlineLevel="1" x14ac:dyDescent="0.2">
      <c r="B840" s="1">
        <v>808</v>
      </c>
      <c r="C840" s="82">
        <v>4.742662141206553E-2</v>
      </c>
      <c r="D840" s="82">
        <v>5.3649751131110958E-2</v>
      </c>
      <c r="E840" s="34">
        <v>2732056.3316681045</v>
      </c>
    </row>
    <row r="841" spans="2:5" hidden="1" outlineLevel="1" x14ac:dyDescent="0.2">
      <c r="B841" s="1">
        <v>809</v>
      </c>
      <c r="C841" s="82">
        <v>4.2232179449283286E-2</v>
      </c>
      <c r="D841" s="82">
        <v>6.9785710862886124E-2</v>
      </c>
      <c r="E841" s="34">
        <v>3225163.7544708005</v>
      </c>
    </row>
    <row r="842" spans="2:5" hidden="1" outlineLevel="1" x14ac:dyDescent="0.2">
      <c r="B842" s="1">
        <v>810</v>
      </c>
      <c r="C842" s="82">
        <v>4.5054748155611862E-2</v>
      </c>
      <c r="D842" s="82">
        <v>5.5401580914444082E-2</v>
      </c>
      <c r="E842" s="34">
        <v>2766658.0464429515</v>
      </c>
    </row>
    <row r="843" spans="2:5" hidden="1" outlineLevel="1" x14ac:dyDescent="0.2">
      <c r="B843" s="1">
        <v>811</v>
      </c>
      <c r="C843" s="82">
        <v>7.4662660450731224E-3</v>
      </c>
      <c r="D843" s="82">
        <v>0.11853549076528358</v>
      </c>
      <c r="E843" s="34">
        <v>4251314.7885975856</v>
      </c>
    </row>
    <row r="844" spans="2:5" hidden="1" outlineLevel="1" x14ac:dyDescent="0.2">
      <c r="B844" s="1">
        <v>812</v>
      </c>
      <c r="C844" s="82">
        <v>2.4841446576225026E-2</v>
      </c>
      <c r="D844" s="82">
        <v>5.6731626991698862E-2</v>
      </c>
      <c r="E844" s="34">
        <v>2594712.3390103751</v>
      </c>
    </row>
    <row r="845" spans="2:5" hidden="1" outlineLevel="1" x14ac:dyDescent="0.2">
      <c r="B845" s="1">
        <v>813</v>
      </c>
      <c r="C845" s="82">
        <v>7.229613051239446E-2</v>
      </c>
      <c r="D845" s="82">
        <v>0.19041719974683047</v>
      </c>
      <c r="E845" s="34">
        <v>8260729.0659152493</v>
      </c>
    </row>
    <row r="846" spans="2:5" hidden="1" outlineLevel="1" x14ac:dyDescent="0.2">
      <c r="B846" s="1">
        <v>814</v>
      </c>
      <c r="C846" s="82">
        <v>7.2287828508063076E-2</v>
      </c>
      <c r="D846" s="82">
        <v>0.12472328572945354</v>
      </c>
      <c r="E846" s="34">
        <v>5741336.9161284883</v>
      </c>
    </row>
    <row r="847" spans="2:5" hidden="1" outlineLevel="1" x14ac:dyDescent="0.2">
      <c r="B847" s="1">
        <v>815</v>
      </c>
      <c r="C847" s="82">
        <v>7.380790620069054E-2</v>
      </c>
      <c r="D847" s="82">
        <v>0.11611722663871354</v>
      </c>
      <c r="E847" s="34">
        <v>5444088.9506693222</v>
      </c>
    </row>
    <row r="848" spans="2:5" hidden="1" outlineLevel="1" x14ac:dyDescent="0.2">
      <c r="B848" s="1">
        <v>816</v>
      </c>
      <c r="C848" s="82">
        <v>6.2727824771130772E-2</v>
      </c>
      <c r="D848" s="82">
        <v>0.19019400114219606</v>
      </c>
      <c r="E848" s="34">
        <v>7944339.1638253909</v>
      </c>
    </row>
    <row r="849" spans="2:5" hidden="1" outlineLevel="1" x14ac:dyDescent="0.2">
      <c r="B849" s="1">
        <v>817</v>
      </c>
      <c r="C849" s="82">
        <v>7.4117364354064505E-2</v>
      </c>
      <c r="D849" s="82">
        <v>2.0561696314816261E-2</v>
      </c>
      <c r="E849" s="34">
        <v>1759862.3561054405</v>
      </c>
    </row>
    <row r="850" spans="2:5" hidden="1" outlineLevel="1" x14ac:dyDescent="0.2">
      <c r="B850" s="1">
        <v>818</v>
      </c>
      <c r="C850" s="82">
        <v>6.5886683842662816E-2</v>
      </c>
      <c r="D850" s="82">
        <v>0.18122365058521811</v>
      </c>
      <c r="E850" s="34">
        <v>7709363.5141304545</v>
      </c>
    </row>
    <row r="851" spans="2:5" hidden="1" outlineLevel="1" x14ac:dyDescent="0.2">
      <c r="B851" s="1">
        <v>819</v>
      </c>
      <c r="C851" s="82">
        <v>1.0245786033610572E-2</v>
      </c>
      <c r="D851" s="82">
        <v>-7.2637550015069122E-2</v>
      </c>
      <c r="E851" s="34">
        <v>-1426716.3266740229</v>
      </c>
    </row>
    <row r="852" spans="2:5" hidden="1" outlineLevel="1" x14ac:dyDescent="0.2">
      <c r="B852" s="1">
        <v>820</v>
      </c>
      <c r="C852" s="82">
        <v>5.316357848237753E-2</v>
      </c>
      <c r="D852" s="82">
        <v>7.992746977042034E-2</v>
      </c>
      <c r="E852" s="34">
        <v>3729045.9855434387</v>
      </c>
    </row>
    <row r="853" spans="2:5" hidden="1" outlineLevel="1" x14ac:dyDescent="0.2">
      <c r="B853" s="1">
        <v>821</v>
      </c>
      <c r="C853" s="82">
        <v>8.0657804545607014E-3</v>
      </c>
      <c r="D853" s="82">
        <v>-5.1957392614634015E-2</v>
      </c>
      <c r="E853" s="34">
        <v>-800354.70774154575</v>
      </c>
    </row>
    <row r="854" spans="2:5" hidden="1" outlineLevel="1" x14ac:dyDescent="0.2">
      <c r="B854" s="1">
        <v>822</v>
      </c>
      <c r="C854" s="82">
        <v>1.1492834292991628E-2</v>
      </c>
      <c r="D854" s="82">
        <v>4.3997352476384338E-2</v>
      </c>
      <c r="E854" s="34">
        <v>2076751.9769687308</v>
      </c>
    </row>
    <row r="855" spans="2:5" hidden="1" outlineLevel="1" x14ac:dyDescent="0.2">
      <c r="B855" s="1">
        <v>823</v>
      </c>
      <c r="C855" s="82">
        <v>4.3416443524593616E-3</v>
      </c>
      <c r="D855" s="82">
        <v>9.1290367512099277E-2</v>
      </c>
      <c r="E855" s="34">
        <v>3401597.2119005602</v>
      </c>
    </row>
    <row r="856" spans="2:5" hidden="1" outlineLevel="1" x14ac:dyDescent="0.2">
      <c r="B856" s="1">
        <v>824</v>
      </c>
      <c r="C856" s="82">
        <v>4.9441642307778477E-2</v>
      </c>
      <c r="D856" s="82">
        <v>8.0797316698414806E-2</v>
      </c>
      <c r="E856" s="34">
        <v>3704678.5209366214</v>
      </c>
    </row>
    <row r="857" spans="2:5" hidden="1" outlineLevel="1" x14ac:dyDescent="0.2">
      <c r="B857" s="1">
        <v>825</v>
      </c>
      <c r="C857" s="82">
        <v>4.412276955494996E-2</v>
      </c>
      <c r="D857" s="82">
        <v>4.5944215155541181E-2</v>
      </c>
      <c r="E857" s="34">
        <v>2432181.9385749842</v>
      </c>
    </row>
    <row r="858" spans="2:5" hidden="1" outlineLevel="1" x14ac:dyDescent="0.2">
      <c r="B858" s="1">
        <v>826</v>
      </c>
      <c r="C858" s="82">
        <v>5.7797325247743586E-2</v>
      </c>
      <c r="D858" s="82">
        <v>8.3740448059404365E-2</v>
      </c>
      <c r="E858" s="34">
        <v>3936451.3292575837</v>
      </c>
    </row>
    <row r="859" spans="2:5" hidden="1" outlineLevel="1" x14ac:dyDescent="0.2">
      <c r="B859" s="1">
        <v>827</v>
      </c>
      <c r="C859" s="82">
        <v>2.4371458997958229E-3</v>
      </c>
      <c r="D859" s="82">
        <v>5.2049447003923624E-2</v>
      </c>
      <c r="E859" s="34">
        <v>2236667.0414501685</v>
      </c>
    </row>
    <row r="860" spans="2:5" hidden="1" outlineLevel="1" x14ac:dyDescent="0.2">
      <c r="B860" s="1">
        <v>828</v>
      </c>
      <c r="C860" s="82">
        <v>4.0069682633195471E-2</v>
      </c>
      <c r="D860" s="82">
        <v>3.2973688265905729E-2</v>
      </c>
      <c r="E860" s="34">
        <v>1955683.5539451407</v>
      </c>
    </row>
    <row r="861" spans="2:5" hidden="1" outlineLevel="1" x14ac:dyDescent="0.2">
      <c r="B861" s="1">
        <v>829</v>
      </c>
      <c r="C861" s="82">
        <v>3.0184755584525716E-3</v>
      </c>
      <c r="D861" s="82">
        <v>9.0035161368770961E-2</v>
      </c>
      <c r="E861" s="34">
        <v>3347125.6493581249</v>
      </c>
    </row>
    <row r="862" spans="2:5" hidden="1" outlineLevel="1" x14ac:dyDescent="0.2">
      <c r="B862" s="1">
        <v>830</v>
      </c>
      <c r="C862" s="82">
        <v>8.8555663342566079E-2</v>
      </c>
      <c r="D862" s="82">
        <v>0.16121641844459036</v>
      </c>
      <c r="E862" s="34">
        <v>7616866.1404384328</v>
      </c>
    </row>
    <row r="863" spans="2:5" hidden="1" outlineLevel="1" x14ac:dyDescent="0.2">
      <c r="B863" s="1">
        <v>831</v>
      </c>
      <c r="C863" s="82">
        <v>4.3082314335491215E-2</v>
      </c>
      <c r="D863" s="82">
        <v>3.0409077504498921E-3</v>
      </c>
      <c r="E863" s="34">
        <v>957351.73811420321</v>
      </c>
    </row>
    <row r="864" spans="2:5" hidden="1" outlineLevel="1" x14ac:dyDescent="0.2">
      <c r="B864" s="1">
        <v>832</v>
      </c>
      <c r="C864" s="82">
        <v>6.5013224442977843E-2</v>
      </c>
      <c r="D864" s="82">
        <v>-1.7385738856268707E-2</v>
      </c>
      <c r="E864" s="34">
        <v>283661.45964570984</v>
      </c>
    </row>
    <row r="865" spans="2:5" hidden="1" outlineLevel="1" x14ac:dyDescent="0.2">
      <c r="B865" s="1">
        <v>833</v>
      </c>
      <c r="C865" s="82">
        <v>6.8396916366896252E-2</v>
      </c>
      <c r="D865" s="82">
        <v>3.663927269608859E-2</v>
      </c>
      <c r="E865" s="34">
        <v>2327390.1741973697</v>
      </c>
    </row>
    <row r="866" spans="2:5" hidden="1" outlineLevel="1" x14ac:dyDescent="0.2">
      <c r="B866" s="1">
        <v>834</v>
      </c>
      <c r="C866" s="82">
        <v>9.5069394364851512E-2</v>
      </c>
      <c r="D866" s="82">
        <v>9.1067345098694158E-3</v>
      </c>
      <c r="E866" s="34">
        <v>1431564.9582996455</v>
      </c>
    </row>
    <row r="867" spans="2:5" hidden="1" outlineLevel="1" x14ac:dyDescent="0.2">
      <c r="B867" s="1">
        <v>835</v>
      </c>
      <c r="C867" s="82">
        <v>6.9365494753816176E-2</v>
      </c>
      <c r="D867" s="82">
        <v>0.12204555674454587</v>
      </c>
      <c r="E867" s="34">
        <v>5573585.6477882368</v>
      </c>
    </row>
    <row r="868" spans="2:5" hidden="1" outlineLevel="1" x14ac:dyDescent="0.2">
      <c r="B868" s="1">
        <v>836</v>
      </c>
      <c r="C868" s="82">
        <v>7.4369086431248843E-2</v>
      </c>
      <c r="D868" s="82">
        <v>7.6692823920529507E-2</v>
      </c>
      <c r="E868" s="34">
        <v>3931906.552271523</v>
      </c>
    </row>
    <row r="869" spans="2:5" hidden="1" outlineLevel="1" x14ac:dyDescent="0.2">
      <c r="B869" s="1">
        <v>837</v>
      </c>
      <c r="C869" s="82">
        <v>1.8020731235628452E-2</v>
      </c>
      <c r="D869" s="82">
        <v>0.10714769038571423</v>
      </c>
      <c r="E869" s="34">
        <v>4082584.5932244668</v>
      </c>
    </row>
    <row r="870" spans="2:5" hidden="1" outlineLevel="1" x14ac:dyDescent="0.2">
      <c r="B870" s="1">
        <v>838</v>
      </c>
      <c r="C870" s="82">
        <v>8.6412610980551377E-2</v>
      </c>
      <c r="D870" s="82">
        <v>-4.8802813486399518E-2</v>
      </c>
      <c r="E870" s="34">
        <v>-965375.05113242497</v>
      </c>
    </row>
    <row r="871" spans="2:5" hidden="1" outlineLevel="1" x14ac:dyDescent="0.2">
      <c r="B871" s="1">
        <v>839</v>
      </c>
      <c r="C871" s="82">
        <v>6.073273573930435E-2</v>
      </c>
      <c r="D871" s="82">
        <v>0.14533455459702332</v>
      </c>
      <c r="E871" s="34">
        <v>6238580.9454589225</v>
      </c>
    </row>
    <row r="872" spans="2:5" hidden="1" outlineLevel="1" x14ac:dyDescent="0.2">
      <c r="B872" s="1">
        <v>840</v>
      </c>
      <c r="C872" s="82">
        <v>2.2999931249944462E-2</v>
      </c>
      <c r="D872" s="82">
        <v>-2.2026076055922453E-2</v>
      </c>
      <c r="E872" s="34">
        <v>93721.131807856014</v>
      </c>
    </row>
    <row r="873" spans="2:5" hidden="1" outlineLevel="1" x14ac:dyDescent="0.2">
      <c r="B873" s="1">
        <v>841</v>
      </c>
      <c r="C873" s="82">
        <v>5.837368648601108E-2</v>
      </c>
      <c r="D873" s="82">
        <v>0.16823214187333829</v>
      </c>
      <c r="E873" s="34">
        <v>7011139.2955320738</v>
      </c>
    </row>
    <row r="874" spans="2:5" hidden="1" outlineLevel="1" x14ac:dyDescent="0.2">
      <c r="B874" s="1">
        <v>842</v>
      </c>
      <c r="C874" s="82">
        <v>1.8437520418686151E-2</v>
      </c>
      <c r="D874" s="82">
        <v>1.2776434997127384E-2</v>
      </c>
      <c r="E874" s="34">
        <v>1169012.9047142772</v>
      </c>
    </row>
    <row r="875" spans="2:5" hidden="1" outlineLevel="1" x14ac:dyDescent="0.2">
      <c r="B875" s="1">
        <v>843</v>
      </c>
      <c r="C875" s="82">
        <v>6.3170096000262979E-2</v>
      </c>
      <c r="D875" s="82">
        <v>0.11884974909116969</v>
      </c>
      <c r="E875" s="34">
        <v>5319860.2389522549</v>
      </c>
    </row>
    <row r="876" spans="2:5" hidden="1" outlineLevel="1" x14ac:dyDescent="0.2">
      <c r="B876" s="1">
        <v>844</v>
      </c>
      <c r="C876" s="82">
        <v>1.8934394611960326E-2</v>
      </c>
      <c r="D876" s="82">
        <v>5.2767822606216333E-2</v>
      </c>
      <c r="E876" s="34">
        <v>2411347.6218481157</v>
      </c>
    </row>
    <row r="877" spans="2:5" hidden="1" outlineLevel="1" x14ac:dyDescent="0.2">
      <c r="B877" s="1">
        <v>845</v>
      </c>
      <c r="C877" s="82">
        <v>6.6998252527083843E-2</v>
      </c>
      <c r="D877" s="82">
        <v>8.6876908188089727E-2</v>
      </c>
      <c r="E877" s="34">
        <v>4200865.3048210964</v>
      </c>
    </row>
    <row r="878" spans="2:5" hidden="1" outlineLevel="1" x14ac:dyDescent="0.2">
      <c r="B878" s="1">
        <v>846</v>
      </c>
      <c r="C878" s="82">
        <v>5.0957725173769154E-2</v>
      </c>
      <c r="D878" s="82">
        <v>0.16052733793865387</v>
      </c>
      <c r="E878" s="34">
        <v>6535884.0371389771</v>
      </c>
    </row>
    <row r="879" spans="2:5" hidden="1" outlineLevel="1" x14ac:dyDescent="0.2">
      <c r="B879" s="1">
        <v>847</v>
      </c>
      <c r="C879" s="82">
        <v>6.0286213886648898E-2</v>
      </c>
      <c r="D879" s="82">
        <v>2.2724723913010551E-2</v>
      </c>
      <c r="E879" s="34">
        <v>1744839.3917811716</v>
      </c>
    </row>
    <row r="880" spans="2:5" hidden="1" outlineLevel="1" x14ac:dyDescent="0.2">
      <c r="B880" s="1">
        <v>848</v>
      </c>
      <c r="C880" s="82">
        <v>3.9924233045282925E-3</v>
      </c>
      <c r="D880" s="82">
        <v>0.16615375925465214</v>
      </c>
      <c r="E880" s="34">
        <v>5583616.4849105161</v>
      </c>
    </row>
    <row r="881" spans="2:5" hidden="1" outlineLevel="1" x14ac:dyDescent="0.2">
      <c r="B881" s="1">
        <v>849</v>
      </c>
      <c r="C881" s="82">
        <v>6.7680721784792994E-2</v>
      </c>
      <c r="D881" s="82">
        <v>0.13660666483075354</v>
      </c>
      <c r="E881" s="34">
        <v>6084644.4933464723</v>
      </c>
    </row>
    <row r="882" spans="2:5" hidden="1" outlineLevel="1" x14ac:dyDescent="0.2">
      <c r="B882" s="1">
        <v>850</v>
      </c>
      <c r="C882" s="82">
        <v>1.6454145241053653E-2</v>
      </c>
      <c r="D882" s="82">
        <v>4.4990962738425407E-2</v>
      </c>
      <c r="E882" s="34">
        <v>2148823.9057246419</v>
      </c>
    </row>
    <row r="883" spans="2:5" hidden="1" outlineLevel="1" x14ac:dyDescent="0.2">
      <c r="B883" s="1">
        <v>851</v>
      </c>
      <c r="C883" s="82">
        <v>6.8001916346753497E-2</v>
      </c>
      <c r="D883" s="82">
        <v>0.12427988212718277</v>
      </c>
      <c r="E883" s="34">
        <v>5627706.4646906536</v>
      </c>
    </row>
    <row r="884" spans="2:5" hidden="1" outlineLevel="1" x14ac:dyDescent="0.2">
      <c r="B884" s="1">
        <v>852</v>
      </c>
      <c r="C884" s="82">
        <v>5.8346803303931299E-2</v>
      </c>
      <c r="D884" s="82">
        <v>-3.0981084074907281E-2</v>
      </c>
      <c r="E884" s="34">
        <v>-216991.49160123372</v>
      </c>
    </row>
    <row r="885" spans="2:5" hidden="1" outlineLevel="1" x14ac:dyDescent="0.2">
      <c r="B885" s="1">
        <v>853</v>
      </c>
      <c r="C885" s="82">
        <v>6.4474492481091591E-2</v>
      </c>
      <c r="D885" s="82">
        <v>-7.2270445437387656E-2</v>
      </c>
      <c r="E885" s="34">
        <v>-1757245.3689532687</v>
      </c>
    </row>
    <row r="886" spans="2:5" hidden="1" outlineLevel="1" x14ac:dyDescent="0.2">
      <c r="B886" s="1">
        <v>854</v>
      </c>
      <c r="C886" s="82">
        <v>2.4078751652269238E-2</v>
      </c>
      <c r="D886" s="82">
        <v>0.14200588130634745</v>
      </c>
      <c r="E886" s="34">
        <v>5285780.6226794198</v>
      </c>
    </row>
    <row r="887" spans="2:5" hidden="1" outlineLevel="1" x14ac:dyDescent="0.2">
      <c r="B887" s="1">
        <v>855</v>
      </c>
      <c r="C887" s="82">
        <v>6.9547602624311741E-2</v>
      </c>
      <c r="D887" s="82">
        <v>3.3903128252192279E-2</v>
      </c>
      <c r="E887" s="34">
        <v>2234268.2030900135</v>
      </c>
    </row>
    <row r="888" spans="2:5" hidden="1" outlineLevel="1" x14ac:dyDescent="0.2">
      <c r="B888" s="1">
        <v>856</v>
      </c>
      <c r="C888" s="82">
        <v>1.9049983102079504E-2</v>
      </c>
      <c r="D888" s="82">
        <v>0.11588621061186316</v>
      </c>
      <c r="E888" s="34">
        <v>4370476.4957802184</v>
      </c>
    </row>
    <row r="889" spans="2:5" hidden="1" outlineLevel="1" x14ac:dyDescent="0.2">
      <c r="B889" s="1">
        <v>857</v>
      </c>
      <c r="C889" s="82">
        <v>6.8160503876799547E-2</v>
      </c>
      <c r="D889" s="82">
        <v>0.20338169840497647</v>
      </c>
      <c r="E889" s="34">
        <v>8615194.4407736287</v>
      </c>
    </row>
    <row r="890" spans="2:5" hidden="1" outlineLevel="1" x14ac:dyDescent="0.2">
      <c r="B890" s="1">
        <v>858</v>
      </c>
      <c r="C890" s="82">
        <v>1.7147794494992551E-2</v>
      </c>
      <c r="D890" s="82">
        <v>0.10740575649287065</v>
      </c>
      <c r="E890" s="34">
        <v>4076324.0156738609</v>
      </c>
    </row>
    <row r="891" spans="2:5" hidden="1" outlineLevel="1" x14ac:dyDescent="0.2">
      <c r="B891" s="1">
        <v>859</v>
      </c>
      <c r="C891" s="82">
        <v>5.7443037991348027E-2</v>
      </c>
      <c r="D891" s="82">
        <v>0.13957837244255134</v>
      </c>
      <c r="E891" s="34">
        <v>5949419.5622216631</v>
      </c>
    </row>
    <row r="892" spans="2:5" hidden="1" outlineLevel="1" x14ac:dyDescent="0.2">
      <c r="B892" s="1">
        <v>860</v>
      </c>
      <c r="C892" s="82">
        <v>4.3575633066089303E-2</v>
      </c>
      <c r="D892" s="82">
        <v>-9.8988890339666846E-3</v>
      </c>
      <c r="E892" s="34">
        <v>516584.82638158806</v>
      </c>
    </row>
    <row r="893" spans="2:5" hidden="1" outlineLevel="1" x14ac:dyDescent="0.2">
      <c r="B893" s="1">
        <v>861</v>
      </c>
      <c r="C893" s="82">
        <v>1.9878463624043642E-2</v>
      </c>
      <c r="D893" s="82">
        <v>0.16480843372117937</v>
      </c>
      <c r="E893" s="34">
        <v>5907615.5972564053</v>
      </c>
    </row>
    <row r="894" spans="2:5" hidden="1" outlineLevel="1" x14ac:dyDescent="0.2">
      <c r="B894" s="1">
        <v>862</v>
      </c>
      <c r="C894" s="82">
        <v>9.4434002125327779E-2</v>
      </c>
      <c r="D894" s="82">
        <v>0.11551170902836297</v>
      </c>
      <c r="E894" s="34">
        <v>5882880.2178319767</v>
      </c>
    </row>
    <row r="895" spans="2:5" hidden="1" outlineLevel="1" x14ac:dyDescent="0.2">
      <c r="B895" s="1">
        <v>863</v>
      </c>
      <c r="C895" s="82">
        <v>7.5408359091101398E-2</v>
      </c>
      <c r="D895" s="82">
        <v>0.16186081518518444</v>
      </c>
      <c r="E895" s="34">
        <v>7254760.8532710429</v>
      </c>
    </row>
    <row r="896" spans="2:5" hidden="1" outlineLevel="1" x14ac:dyDescent="0.2">
      <c r="B896" s="1">
        <v>864</v>
      </c>
      <c r="C896" s="82">
        <v>9.8684971355383164E-2</v>
      </c>
      <c r="D896" s="82">
        <v>9.7515257966671182E-3</v>
      </c>
      <c r="E896" s="34">
        <v>1479671.9222832008</v>
      </c>
    </row>
    <row r="897" spans="2:5" hidden="1" outlineLevel="1" x14ac:dyDescent="0.2">
      <c r="B897" s="1">
        <v>865</v>
      </c>
      <c r="C897" s="82">
        <v>7.5372944402297887E-2</v>
      </c>
      <c r="D897" s="82">
        <v>0.11400594182294665</v>
      </c>
      <c r="E897" s="34">
        <v>5396064.9083194528</v>
      </c>
    </row>
    <row r="898" spans="2:5" hidden="1" outlineLevel="1" x14ac:dyDescent="0.2">
      <c r="B898" s="1">
        <v>866</v>
      </c>
      <c r="C898" s="82">
        <v>2.8774332914109746E-2</v>
      </c>
      <c r="D898" s="82">
        <v>0.19257119627491587</v>
      </c>
      <c r="E898" s="34">
        <v>7016399.8297914872</v>
      </c>
    </row>
    <row r="899" spans="2:5" hidden="1" outlineLevel="1" x14ac:dyDescent="0.2">
      <c r="B899" s="1">
        <v>867</v>
      </c>
      <c r="C899" s="82">
        <v>1.2699585627220067E-2</v>
      </c>
      <c r="D899" s="82">
        <v>0.15528483687042832</v>
      </c>
      <c r="E899" s="34">
        <v>5452619.8004955985</v>
      </c>
    </row>
    <row r="900" spans="2:5" hidden="1" outlineLevel="1" x14ac:dyDescent="0.2">
      <c r="B900" s="1">
        <v>868</v>
      </c>
      <c r="C900" s="82">
        <v>3.6872694550056151E-2</v>
      </c>
      <c r="D900" s="82">
        <v>4.5103780322999484E-2</v>
      </c>
      <c r="E900" s="34">
        <v>2334944.9042053185</v>
      </c>
    </row>
    <row r="901" spans="2:5" hidden="1" outlineLevel="1" x14ac:dyDescent="0.2">
      <c r="B901" s="1">
        <v>869</v>
      </c>
      <c r="C901" s="82">
        <v>6.5356488517599237E-3</v>
      </c>
      <c r="D901" s="82">
        <v>-3.7341661339946014E-2</v>
      </c>
      <c r="E901" s="34">
        <v>-364185.01608047442</v>
      </c>
    </row>
    <row r="902" spans="2:5" hidden="1" outlineLevel="1" x14ac:dyDescent="0.2">
      <c r="B902" s="1">
        <v>870</v>
      </c>
      <c r="C902" s="82">
        <v>2.785446597350635E-2</v>
      </c>
      <c r="D902" s="82">
        <v>0.10062885241263453</v>
      </c>
      <c r="E902" s="34">
        <v>4036536.2925045989</v>
      </c>
    </row>
    <row r="903" spans="2:5" hidden="1" outlineLevel="1" x14ac:dyDescent="0.2">
      <c r="B903" s="1">
        <v>871</v>
      </c>
      <c r="C903" s="82">
        <v>5.3453192148180555E-2</v>
      </c>
      <c r="D903" s="82">
        <v>0.18068506462797845</v>
      </c>
      <c r="E903" s="34">
        <v>7318325.7853459083</v>
      </c>
    </row>
    <row r="904" spans="2:5" hidden="1" outlineLevel="1" x14ac:dyDescent="0.2">
      <c r="B904" s="1">
        <v>872</v>
      </c>
      <c r="C904" s="82">
        <v>8.5599772217099697E-3</v>
      </c>
      <c r="D904" s="82">
        <v>7.7780664308876077E-2</v>
      </c>
      <c r="E904" s="34">
        <v>3057551.8812056934</v>
      </c>
    </row>
    <row r="905" spans="2:5" hidden="1" outlineLevel="1" x14ac:dyDescent="0.2">
      <c r="B905" s="1">
        <v>873</v>
      </c>
      <c r="C905" s="82">
        <v>7.2639850458754374E-2</v>
      </c>
      <c r="D905" s="82">
        <v>0.14449289526861264</v>
      </c>
      <c r="E905" s="34">
        <v>6508520.9552449062</v>
      </c>
    </row>
    <row r="906" spans="2:5" hidden="1" outlineLevel="1" x14ac:dyDescent="0.2">
      <c r="B906" s="1">
        <v>874</v>
      </c>
      <c r="C906" s="82">
        <v>5.4695780568981389E-2</v>
      </c>
      <c r="D906" s="82">
        <v>1.9885752228900044E-4</v>
      </c>
      <c r="E906" s="34">
        <v>901024.95556258678</v>
      </c>
    </row>
    <row r="907" spans="2:5" hidden="1" outlineLevel="1" x14ac:dyDescent="0.2">
      <c r="B907" s="1">
        <v>875</v>
      </c>
      <c r="C907" s="82">
        <v>7.2080259717268405E-2</v>
      </c>
      <c r="D907" s="82">
        <v>4.4084722776904339E-2</v>
      </c>
      <c r="E907" s="34">
        <v>2646961.9798899512</v>
      </c>
    </row>
    <row r="908" spans="2:5" hidden="1" outlineLevel="1" x14ac:dyDescent="0.2">
      <c r="B908" s="1">
        <v>876</v>
      </c>
      <c r="C908" s="82">
        <v>9.8414510263248753E-2</v>
      </c>
      <c r="D908" s="82">
        <v>4.4809742579227534E-2</v>
      </c>
      <c r="E908" s="34">
        <v>2969219.732200719</v>
      </c>
    </row>
    <row r="909" spans="2:5" hidden="1" outlineLevel="1" x14ac:dyDescent="0.2">
      <c r="B909" s="1">
        <v>877</v>
      </c>
      <c r="C909" s="82">
        <v>2.0245657830625187E-2</v>
      </c>
      <c r="D909" s="82">
        <v>0.1546586644753459</v>
      </c>
      <c r="E909" s="34">
        <v>5599915.7669287119</v>
      </c>
    </row>
    <row r="910" spans="2:5" hidden="1" outlineLevel="1" x14ac:dyDescent="0.2">
      <c r="B910" s="1">
        <v>878</v>
      </c>
      <c r="C910" s="82">
        <v>8.6878766292723175E-2</v>
      </c>
      <c r="D910" s="82">
        <v>2.9528399865203232E-2</v>
      </c>
      <c r="E910" s="34">
        <v>2215610.2683854997</v>
      </c>
    </row>
    <row r="911" spans="2:5" hidden="1" outlineLevel="1" x14ac:dyDescent="0.2">
      <c r="B911" s="1">
        <v>879</v>
      </c>
      <c r="C911" s="82">
        <v>6.3019206000314937E-2</v>
      </c>
      <c r="D911" s="82">
        <v>6.7766523341655935E-2</v>
      </c>
      <c r="E911" s="34">
        <v>3428640.2208277867</v>
      </c>
    </row>
    <row r="912" spans="2:5" hidden="1" outlineLevel="1" x14ac:dyDescent="0.2">
      <c r="B912" s="1">
        <v>880</v>
      </c>
      <c r="C912" s="82">
        <v>1.2484408373750601E-2</v>
      </c>
      <c r="D912" s="82">
        <v>0.15138950915472349</v>
      </c>
      <c r="E912" s="34">
        <v>5330223.6964160409</v>
      </c>
    </row>
    <row r="913" spans="2:5" hidden="1" outlineLevel="1" x14ac:dyDescent="0.2">
      <c r="B913" s="1">
        <v>881</v>
      </c>
      <c r="C913" s="82">
        <v>2.3584918355515253E-2</v>
      </c>
      <c r="D913" s="82">
        <v>5.7866502414124957E-2</v>
      </c>
      <c r="E913" s="34">
        <v>2617583.4793272633</v>
      </c>
    </row>
    <row r="914" spans="2:5" hidden="1" outlineLevel="1" x14ac:dyDescent="0.2">
      <c r="B914" s="1">
        <v>882</v>
      </c>
      <c r="C914" s="82">
        <v>3.9388924293930955E-2</v>
      </c>
      <c r="D914" s="82">
        <v>7.9849173644584326E-2</v>
      </c>
      <c r="E914" s="34">
        <v>3527400.2887704824</v>
      </c>
    </row>
    <row r="915" spans="2:5" hidden="1" outlineLevel="1" x14ac:dyDescent="0.2">
      <c r="B915" s="1">
        <v>883</v>
      </c>
      <c r="C915" s="82">
        <v>9.4748390610370548E-2</v>
      </c>
      <c r="D915" s="82">
        <v>0.11065790002646214</v>
      </c>
      <c r="E915" s="34">
        <v>5686743.117240373</v>
      </c>
    </row>
    <row r="916" spans="2:5" hidden="1" outlineLevel="1" x14ac:dyDescent="0.2">
      <c r="B916" s="1">
        <v>884</v>
      </c>
      <c r="C916" s="82">
        <v>2.3257516041299321E-2</v>
      </c>
      <c r="D916" s="82">
        <v>1.0119787804312497E-2</v>
      </c>
      <c r="E916" s="34">
        <v>1107913.8419392335</v>
      </c>
    </row>
    <row r="917" spans="2:5" hidden="1" outlineLevel="1" x14ac:dyDescent="0.2">
      <c r="B917" s="1">
        <v>885</v>
      </c>
      <c r="C917" s="82">
        <v>5.3481750614172499E-2</v>
      </c>
      <c r="D917" s="82">
        <v>9.4109573486959516E-2</v>
      </c>
      <c r="E917" s="34">
        <v>4238429.8356303107</v>
      </c>
    </row>
    <row r="918" spans="2:5" hidden="1" outlineLevel="1" x14ac:dyDescent="0.2">
      <c r="B918" s="1">
        <v>886</v>
      </c>
      <c r="C918" s="82">
        <v>2.8119269104499734E-2</v>
      </c>
      <c r="D918" s="82">
        <v>5.9405908445838027E-2</v>
      </c>
      <c r="E918" s="34">
        <v>2714882.5354111926</v>
      </c>
    </row>
    <row r="919" spans="2:5" hidden="1" outlineLevel="1" x14ac:dyDescent="0.2">
      <c r="B919" s="1">
        <v>887</v>
      </c>
      <c r="C919" s="82">
        <v>5.6101642654073115E-2</v>
      </c>
      <c r="D919" s="82">
        <v>2.8847830478893791E-2</v>
      </c>
      <c r="E919" s="34">
        <v>1936212.2191261204</v>
      </c>
    </row>
    <row r="920" spans="2:5" hidden="1" outlineLevel="1" x14ac:dyDescent="0.2">
      <c r="B920" s="1">
        <v>888</v>
      </c>
      <c r="C920" s="82">
        <v>3.67820657840753E-2</v>
      </c>
      <c r="D920" s="82">
        <v>9.8375368734727381E-2</v>
      </c>
      <c r="E920" s="34">
        <v>4107776.4674188341</v>
      </c>
    </row>
    <row r="921" spans="2:5" hidden="1" outlineLevel="1" x14ac:dyDescent="0.2">
      <c r="B921" s="1">
        <v>889</v>
      </c>
      <c r="C921" s="82">
        <v>4.4677875374401689E-2</v>
      </c>
      <c r="D921" s="82">
        <v>8.1925335668224686E-2</v>
      </c>
      <c r="E921" s="34">
        <v>3673835.8497250751</v>
      </c>
    </row>
    <row r="922" spans="2:5" hidden="1" outlineLevel="1" x14ac:dyDescent="0.2">
      <c r="B922" s="1">
        <v>890</v>
      </c>
      <c r="C922" s="82">
        <v>7.9989756893974751E-2</v>
      </c>
      <c r="D922" s="82">
        <v>0.10791503236072798</v>
      </c>
      <c r="E922" s="34">
        <v>5255043.3717813008</v>
      </c>
    </row>
    <row r="923" spans="2:5" hidden="1" outlineLevel="1" x14ac:dyDescent="0.2">
      <c r="B923" s="1">
        <v>891</v>
      </c>
      <c r="C923" s="82">
        <v>7.181566249338095E-2</v>
      </c>
      <c r="D923" s="82">
        <v>0.1866286085821855</v>
      </c>
      <c r="E923" s="34">
        <v>8099975.2461018236</v>
      </c>
    </row>
    <row r="924" spans="2:5" hidden="1" outlineLevel="1" x14ac:dyDescent="0.2">
      <c r="B924" s="1">
        <v>892</v>
      </c>
      <c r="C924" s="82">
        <v>1.7240134418542209E-2</v>
      </c>
      <c r="D924" s="82">
        <v>0.18653519795784754</v>
      </c>
      <c r="E924" s="34">
        <v>6514852.7986113532</v>
      </c>
    </row>
    <row r="925" spans="2:5" hidden="1" outlineLevel="1" x14ac:dyDescent="0.2">
      <c r="B925" s="1">
        <v>893</v>
      </c>
      <c r="C925" s="82">
        <v>9.9660318780849812E-4</v>
      </c>
      <c r="D925" s="82">
        <v>0.13501248012781542</v>
      </c>
      <c r="E925" s="34">
        <v>4618315.7229872895</v>
      </c>
    </row>
    <row r="926" spans="2:5" hidden="1" outlineLevel="1" x14ac:dyDescent="0.2">
      <c r="B926" s="1">
        <v>894</v>
      </c>
      <c r="C926" s="82">
        <v>3.6783624813551019E-2</v>
      </c>
      <c r="D926" s="82">
        <v>0.13445568110345685</v>
      </c>
      <c r="E926" s="34">
        <v>5309101.5727240788</v>
      </c>
    </row>
    <row r="927" spans="2:5" hidden="1" outlineLevel="1" x14ac:dyDescent="0.2">
      <c r="B927" s="1">
        <v>895</v>
      </c>
      <c r="C927" s="82">
        <v>5.0327167376963591E-2</v>
      </c>
      <c r="D927" s="82">
        <v>0.11455344768342028</v>
      </c>
      <c r="E927" s="34">
        <v>4903962.3085641414</v>
      </c>
    </row>
    <row r="928" spans="2:5" hidden="1" outlineLevel="1" x14ac:dyDescent="0.2">
      <c r="B928" s="1">
        <v>896</v>
      </c>
      <c r="C928" s="82">
        <v>1.7342365453542185E-2</v>
      </c>
      <c r="D928" s="82">
        <v>0.14903445749476232</v>
      </c>
      <c r="E928" s="34">
        <v>5362094.910942019</v>
      </c>
    </row>
    <row r="929" spans="2:5" hidden="1" outlineLevel="1" x14ac:dyDescent="0.2">
      <c r="B929" s="1">
        <v>897</v>
      </c>
      <c r="C929" s="82">
        <v>4.7528955646904174E-2</v>
      </c>
      <c r="D929" s="82">
        <v>9.3088491420279376E-2</v>
      </c>
      <c r="E929" s="34">
        <v>4103711.3387892162</v>
      </c>
    </row>
    <row r="930" spans="2:5" hidden="1" outlineLevel="1" x14ac:dyDescent="0.2">
      <c r="B930" s="1">
        <v>898</v>
      </c>
      <c r="C930" s="82">
        <v>1.5176938351866955E-3</v>
      </c>
      <c r="D930" s="82">
        <v>-1.7283016335096407E-2</v>
      </c>
      <c r="E930" s="34">
        <v>223193.96994912374</v>
      </c>
    </row>
    <row r="931" spans="2:5" hidden="1" outlineLevel="1" x14ac:dyDescent="0.2">
      <c r="B931" s="1">
        <v>899</v>
      </c>
      <c r="C931" s="82">
        <v>4.9002996362320139E-2</v>
      </c>
      <c r="D931" s="82">
        <v>5.373436698346587E-2</v>
      </c>
      <c r="E931" s="34">
        <v>2752212.3600472077</v>
      </c>
    </row>
    <row r="932" spans="2:5" hidden="1" outlineLevel="1" x14ac:dyDescent="0.2">
      <c r="B932" s="1">
        <v>900</v>
      </c>
      <c r="C932" s="82">
        <v>9.3902864923918861E-2</v>
      </c>
      <c r="D932" s="82">
        <v>8.5927886916795523E-2</v>
      </c>
      <c r="E932" s="34">
        <v>4634513.5647281297</v>
      </c>
    </row>
    <row r="933" spans="2:5" hidden="1" outlineLevel="1" x14ac:dyDescent="0.2">
      <c r="B933" s="1">
        <v>901</v>
      </c>
      <c r="C933" s="82">
        <v>2.3477703672261485E-2</v>
      </c>
      <c r="D933" s="82">
        <v>0.13013503257634895</v>
      </c>
      <c r="E933" s="34">
        <v>4898302.4748143861</v>
      </c>
    </row>
    <row r="934" spans="2:5" hidden="1" outlineLevel="1" x14ac:dyDescent="0.2">
      <c r="B934" s="1">
        <v>902</v>
      </c>
      <c r="C934" s="82">
        <v>6.422409851510251E-2</v>
      </c>
      <c r="D934" s="82">
        <v>0.13621560010611089</v>
      </c>
      <c r="E934" s="34">
        <v>5987114.7117442805</v>
      </c>
    </row>
    <row r="935" spans="2:5" hidden="1" outlineLevel="1" x14ac:dyDescent="0.2">
      <c r="B935" s="1">
        <v>903</v>
      </c>
      <c r="C935" s="82">
        <v>5.6548786569485976E-2</v>
      </c>
      <c r="D935" s="82">
        <v>2.0007270007920519E-2</v>
      </c>
      <c r="E935" s="34">
        <v>1621212.094487872</v>
      </c>
    </row>
    <row r="936" spans="2:5" hidden="1" outlineLevel="1" x14ac:dyDescent="0.2">
      <c r="B936" s="1">
        <v>904</v>
      </c>
      <c r="C936" s="82">
        <v>2.7160430425921613E-2</v>
      </c>
      <c r="D936" s="82">
        <v>8.6870241112214738E-2</v>
      </c>
      <c r="E936" s="34">
        <v>3584525.6068084002</v>
      </c>
    </row>
    <row r="937" spans="2:5" hidden="1" outlineLevel="1" x14ac:dyDescent="0.2">
      <c r="B937" s="1">
        <v>905</v>
      </c>
      <c r="C937" s="82">
        <v>4.2385902185625657E-2</v>
      </c>
      <c r="D937" s="82">
        <v>9.2004570829745488E-2</v>
      </c>
      <c r="E937" s="34">
        <v>3983617.6281642243</v>
      </c>
    </row>
    <row r="938" spans="2:5" hidden="1" outlineLevel="1" x14ac:dyDescent="0.2">
      <c r="B938" s="1">
        <v>906</v>
      </c>
      <c r="C938" s="82">
        <v>7.2287006204831375E-2</v>
      </c>
      <c r="D938" s="82">
        <v>0.1147448227310503</v>
      </c>
      <c r="E938" s="34">
        <v>5358682.0888315504</v>
      </c>
    </row>
    <row r="939" spans="2:5" hidden="1" outlineLevel="1" x14ac:dyDescent="0.2">
      <c r="B939" s="1">
        <v>907</v>
      </c>
      <c r="C939" s="82">
        <v>2.9954195884641033E-2</v>
      </c>
      <c r="D939" s="82">
        <v>4.0129372464184403E-2</v>
      </c>
      <c r="E939" s="34">
        <v>2110247.7910151063</v>
      </c>
    </row>
    <row r="940" spans="2:5" hidden="1" outlineLevel="1" x14ac:dyDescent="0.2">
      <c r="B940" s="1">
        <v>908</v>
      </c>
      <c r="C940" s="82">
        <v>8.5311131811585963E-2</v>
      </c>
      <c r="D940" s="82">
        <v>0.1164910902518882</v>
      </c>
      <c r="E940" s="34">
        <v>5713466.6209250055</v>
      </c>
    </row>
    <row r="941" spans="2:5" hidden="1" outlineLevel="1" x14ac:dyDescent="0.2">
      <c r="B941" s="1">
        <v>909</v>
      </c>
      <c r="C941" s="82">
        <v>4.4687067606190095E-2</v>
      </c>
      <c r="D941" s="82">
        <v>7.5347258246569071E-2</v>
      </c>
      <c r="E941" s="34">
        <v>3447946.6220164327</v>
      </c>
    </row>
    <row r="942" spans="2:5" hidden="1" outlineLevel="1" x14ac:dyDescent="0.2">
      <c r="B942" s="1">
        <v>910</v>
      </c>
      <c r="C942" s="82">
        <v>8.9195407763635381E-2</v>
      </c>
      <c r="D942" s="82">
        <v>3.6105205999901302E-2</v>
      </c>
      <c r="E942" s="34">
        <v>2505752.2333394787</v>
      </c>
    </row>
    <row r="943" spans="2:5" hidden="1" outlineLevel="1" x14ac:dyDescent="0.2">
      <c r="B943" s="1">
        <v>911</v>
      </c>
      <c r="C943" s="82">
        <v>2.8426598859664445E-2</v>
      </c>
      <c r="D943" s="82">
        <v>0.12876415306697839</v>
      </c>
      <c r="E943" s="34">
        <v>4951829.4346847236</v>
      </c>
    </row>
    <row r="944" spans="2:5" hidden="1" outlineLevel="1" x14ac:dyDescent="0.2">
      <c r="B944" s="1">
        <v>912</v>
      </c>
      <c r="C944" s="82">
        <v>7.0381919892366654E-2</v>
      </c>
      <c r="D944" s="82">
        <v>8.378729833324762E-2</v>
      </c>
      <c r="E944" s="34">
        <v>4140134.2488633017</v>
      </c>
    </row>
    <row r="945" spans="2:5" hidden="1" outlineLevel="1" x14ac:dyDescent="0.2">
      <c r="B945" s="1">
        <v>913</v>
      </c>
      <c r="C945" s="82">
        <v>6.8492927586377081E-2</v>
      </c>
      <c r="D945" s="82">
        <v>6.2479875333854101E-2</v>
      </c>
      <c r="E945" s="34">
        <v>3304345.883958078</v>
      </c>
    </row>
    <row r="946" spans="2:5" hidden="1" outlineLevel="1" x14ac:dyDescent="0.2">
      <c r="B946" s="1">
        <v>914</v>
      </c>
      <c r="C946" s="82">
        <v>8.3934993106111674E-2</v>
      </c>
      <c r="D946" s="82">
        <v>4.5942537745334439E-3</v>
      </c>
      <c r="E946" s="34">
        <v>1188522.6360444017</v>
      </c>
    </row>
    <row r="947" spans="2:5" hidden="1" outlineLevel="1" x14ac:dyDescent="0.2">
      <c r="B947" s="1">
        <v>915</v>
      </c>
      <c r="C947" s="82">
        <v>9.1346375431047289E-3</v>
      </c>
      <c r="D947" s="82">
        <v>0.1077125508821421</v>
      </c>
      <c r="E947" s="34">
        <v>3957052.5363867297</v>
      </c>
    </row>
    <row r="948" spans="2:5" hidden="1" outlineLevel="1" x14ac:dyDescent="0.2">
      <c r="B948" s="1">
        <v>916</v>
      </c>
      <c r="C948" s="82">
        <v>8.4407441851588494E-2</v>
      </c>
      <c r="D948" s="82">
        <v>0.13588114154831005</v>
      </c>
      <c r="E948" s="34">
        <v>6473200.8145376258</v>
      </c>
    </row>
    <row r="949" spans="2:5" hidden="1" outlineLevel="1" x14ac:dyDescent="0.2">
      <c r="B949" s="1">
        <v>917</v>
      </c>
      <c r="C949" s="82">
        <v>7.4020161034483431E-2</v>
      </c>
      <c r="D949" s="82">
        <v>8.2766591192428476E-2</v>
      </c>
      <c r="E949" s="34">
        <v>4160977.2808110174</v>
      </c>
    </row>
    <row r="950" spans="2:5" hidden="1" outlineLevel="1" x14ac:dyDescent="0.2">
      <c r="B950" s="1">
        <v>918</v>
      </c>
      <c r="C950" s="82">
        <v>1.3055932851560526E-2</v>
      </c>
      <c r="D950" s="82">
        <v>1.6975132382474306E-2</v>
      </c>
      <c r="E950" s="34">
        <v>1271324.2525526176</v>
      </c>
    </row>
    <row r="951" spans="2:5" hidden="1" outlineLevel="1" x14ac:dyDescent="0.2">
      <c r="B951" s="1">
        <v>919</v>
      </c>
      <c r="C951" s="82">
        <v>1.6252240895273617E-2</v>
      </c>
      <c r="D951" s="82">
        <v>2.14828125179959E-2</v>
      </c>
      <c r="E951" s="34">
        <v>1425939.4562852855</v>
      </c>
    </row>
    <row r="952" spans="2:5" hidden="1" outlineLevel="1" x14ac:dyDescent="0.2">
      <c r="B952" s="1">
        <v>920</v>
      </c>
      <c r="C952" s="82">
        <v>4.9169454481041604E-3</v>
      </c>
      <c r="D952" s="82">
        <v>6.1669710153250248E-2</v>
      </c>
      <c r="E952" s="34">
        <v>2541004.4519404224</v>
      </c>
    </row>
    <row r="953" spans="2:5" hidden="1" outlineLevel="1" x14ac:dyDescent="0.2">
      <c r="B953" s="1">
        <v>921</v>
      </c>
      <c r="C953" s="82">
        <v>5.9482514935910259E-2</v>
      </c>
      <c r="D953" s="82">
        <v>4.3083880636385331E-2</v>
      </c>
      <c r="E953" s="34">
        <v>2481238.3063653805</v>
      </c>
    </row>
    <row r="954" spans="2:5" hidden="1" outlineLevel="1" x14ac:dyDescent="0.2">
      <c r="B954" s="1">
        <v>922</v>
      </c>
      <c r="C954" s="82">
        <v>4.3643980266472315E-4</v>
      </c>
      <c r="D954" s="82">
        <v>0.11716144741804542</v>
      </c>
      <c r="E954" s="34">
        <v>4093912.5886005266</v>
      </c>
    </row>
    <row r="955" spans="2:5" hidden="1" outlineLevel="1" x14ac:dyDescent="0.2">
      <c r="B955" s="1">
        <v>923</v>
      </c>
      <c r="C955" s="82">
        <v>3.4365138489162082E-2</v>
      </c>
      <c r="D955" s="82">
        <v>0.16925892565187506</v>
      </c>
      <c r="E955" s="34">
        <v>6405832.4009416755</v>
      </c>
    </row>
    <row r="956" spans="2:5" hidden="1" outlineLevel="1" x14ac:dyDescent="0.2">
      <c r="B956" s="1">
        <v>924</v>
      </c>
      <c r="C956" s="82">
        <v>5.9454691430894996E-3</v>
      </c>
      <c r="D956" s="82">
        <v>3.1582740082572669E-2</v>
      </c>
      <c r="E956" s="34">
        <v>1665742.303832127</v>
      </c>
    </row>
    <row r="957" spans="2:5" hidden="1" outlineLevel="1" x14ac:dyDescent="0.2">
      <c r="B957" s="1">
        <v>925</v>
      </c>
      <c r="C957" s="82">
        <v>1.4101223724463641E-2</v>
      </c>
      <c r="D957" s="82">
        <v>-4.9340673706700408E-2</v>
      </c>
      <c r="E957" s="34">
        <v>-740304.25557811279</v>
      </c>
    </row>
    <row r="958" spans="2:5" hidden="1" outlineLevel="1" x14ac:dyDescent="0.2">
      <c r="B958" s="1">
        <v>926</v>
      </c>
      <c r="C958" s="82">
        <v>7.5674150731739831E-2</v>
      </c>
      <c r="D958" s="82">
        <v>0.10186817484341165</v>
      </c>
      <c r="E958" s="34">
        <v>4930782.198214802</v>
      </c>
    </row>
    <row r="959" spans="2:5" hidden="1" outlineLevel="1" x14ac:dyDescent="0.2">
      <c r="B959" s="1">
        <v>927</v>
      </c>
      <c r="C959" s="82">
        <v>6.7297610189262841E-3</v>
      </c>
      <c r="D959" s="82">
        <v>6.8475203264810547E-2</v>
      </c>
      <c r="E959" s="34">
        <v>2760462.4912583856</v>
      </c>
    </row>
    <row r="960" spans="2:5" hidden="1" outlineLevel="1" x14ac:dyDescent="0.2">
      <c r="B960" s="1">
        <v>928</v>
      </c>
      <c r="C960" s="82">
        <v>9.6349092542599615E-2</v>
      </c>
      <c r="D960" s="82">
        <v>-8.278244899817544E-3</v>
      </c>
      <c r="E960" s="34">
        <v>705431.36531177454</v>
      </c>
    </row>
    <row r="961" spans="2:5" hidden="1" outlineLevel="1" x14ac:dyDescent="0.2">
      <c r="B961" s="1">
        <v>929</v>
      </c>
      <c r="C961" s="82">
        <v>3.6808479206662026E-2</v>
      </c>
      <c r="D961" s="82">
        <v>0.19706661003232939</v>
      </c>
      <c r="E961" s="34">
        <v>7394474.5476629538</v>
      </c>
    </row>
    <row r="962" spans="2:5" hidden="1" outlineLevel="1" x14ac:dyDescent="0.2">
      <c r="B962" s="1">
        <v>930</v>
      </c>
      <c r="C962" s="82">
        <v>3.1850830231995087E-3</v>
      </c>
      <c r="D962" s="82">
        <v>0.18257251353414522</v>
      </c>
      <c r="E962" s="34">
        <v>6043667.8912607133</v>
      </c>
    </row>
    <row r="963" spans="2:5" hidden="1" outlineLevel="1" x14ac:dyDescent="0.2">
      <c r="B963" s="1">
        <v>931</v>
      </c>
      <c r="C963" s="82">
        <v>9.3626614712233699E-2</v>
      </c>
      <c r="D963" s="82">
        <v>0.10865357152890481</v>
      </c>
      <c r="E963" s="34">
        <v>5577872.0555385752</v>
      </c>
    </row>
    <row r="964" spans="2:5" hidden="1" outlineLevel="1" x14ac:dyDescent="0.2">
      <c r="B964" s="1">
        <v>932</v>
      </c>
      <c r="C964" s="82">
        <v>6.6119408931726728E-2</v>
      </c>
      <c r="D964" s="82">
        <v>7.5612351542864414E-2</v>
      </c>
      <c r="E964" s="34">
        <v>3764722.652505083</v>
      </c>
    </row>
    <row r="965" spans="2:5" hidden="1" outlineLevel="1" x14ac:dyDescent="0.2">
      <c r="B965" s="1">
        <v>933</v>
      </c>
      <c r="C965" s="82">
        <v>2.4328107284212978E-3</v>
      </c>
      <c r="D965" s="82">
        <v>8.6176081500421026E-2</v>
      </c>
      <c r="E965" s="34">
        <v>3227272.5638367082</v>
      </c>
    </row>
    <row r="966" spans="2:5" hidden="1" outlineLevel="1" x14ac:dyDescent="0.2">
      <c r="B966" s="1">
        <v>934</v>
      </c>
      <c r="C966" s="82">
        <v>4.8061847618503309E-2</v>
      </c>
      <c r="D966" s="82">
        <v>0.1144528068266438</v>
      </c>
      <c r="E966" s="34">
        <v>4856437.6158499224</v>
      </c>
    </row>
    <row r="967" spans="2:5" hidden="1" outlineLevel="1" x14ac:dyDescent="0.2">
      <c r="B967" s="1">
        <v>935</v>
      </c>
      <c r="C967" s="82">
        <v>6.5333150803679532E-2</v>
      </c>
      <c r="D967" s="82">
        <v>8.4184302316589618E-2</v>
      </c>
      <c r="E967" s="34">
        <v>4072723.6206898335</v>
      </c>
    </row>
    <row r="968" spans="2:5" hidden="1" outlineLevel="1" x14ac:dyDescent="0.2">
      <c r="B968" s="1">
        <v>936</v>
      </c>
      <c r="C968" s="82">
        <v>7.8866975526257335E-2</v>
      </c>
      <c r="D968" s="82">
        <v>0.14964289970705671</v>
      </c>
      <c r="E968" s="34">
        <v>6874134.6724032369</v>
      </c>
    </row>
    <row r="969" spans="2:5" hidden="1" outlineLevel="1" x14ac:dyDescent="0.2">
      <c r="B969" s="1">
        <v>937</v>
      </c>
      <c r="C969" s="82">
        <v>9.4591929806970183E-3</v>
      </c>
      <c r="D969" s="82">
        <v>4.5866732833883823E-2</v>
      </c>
      <c r="E969" s="34">
        <v>2115755.6885819496</v>
      </c>
    </row>
    <row r="970" spans="2:5" hidden="1" outlineLevel="1" x14ac:dyDescent="0.2">
      <c r="B970" s="1">
        <v>938</v>
      </c>
      <c r="C970" s="82">
        <v>7.9737530215160501E-2</v>
      </c>
      <c r="D970" s="82">
        <v>-1.5051881895808333E-2</v>
      </c>
      <c r="E970" s="34">
        <v>392923.89905527962</v>
      </c>
    </row>
    <row r="971" spans="2:5" hidden="1" outlineLevel="1" x14ac:dyDescent="0.2">
      <c r="B971" s="1">
        <v>939</v>
      </c>
      <c r="C971" s="82">
        <v>3.8569403655212123E-2</v>
      </c>
      <c r="D971" s="82">
        <v>1.1633540983216048E-2</v>
      </c>
      <c r="E971" s="34">
        <v>1228430.2663153489</v>
      </c>
    </row>
    <row r="972" spans="2:5" hidden="1" outlineLevel="1" x14ac:dyDescent="0.2">
      <c r="B972" s="1">
        <v>940</v>
      </c>
      <c r="C972" s="82">
        <v>4.4062134559702662E-2</v>
      </c>
      <c r="D972" s="82">
        <v>3.8018522321743083E-2</v>
      </c>
      <c r="E972" s="34">
        <v>2159943.6176686184</v>
      </c>
    </row>
    <row r="973" spans="2:5" hidden="1" outlineLevel="1" x14ac:dyDescent="0.2">
      <c r="B973" s="1">
        <v>941</v>
      </c>
      <c r="C973" s="82">
        <v>9.2303478574189093E-2</v>
      </c>
      <c r="D973" s="82">
        <v>9.0146141199010807E-2</v>
      </c>
      <c r="E973" s="34">
        <v>4780353.5366612766</v>
      </c>
    </row>
    <row r="974" spans="2:5" hidden="1" outlineLevel="1" x14ac:dyDescent="0.2">
      <c r="B974" s="1">
        <v>942</v>
      </c>
      <c r="C974" s="82">
        <v>7.3931132630453353E-2</v>
      </c>
      <c r="D974" s="82">
        <v>7.832765359973197E-2</v>
      </c>
      <c r="E974" s="34">
        <v>3988175.3390262192</v>
      </c>
    </row>
    <row r="975" spans="2:5" hidden="1" outlineLevel="1" x14ac:dyDescent="0.2">
      <c r="B975" s="1">
        <v>943</v>
      </c>
      <c r="C975" s="82">
        <v>4.0029791545013349E-2</v>
      </c>
      <c r="D975" s="82">
        <v>7.3475718183679151E-2</v>
      </c>
      <c r="E975" s="34">
        <v>3321450.5271974169</v>
      </c>
    </row>
    <row r="976" spans="2:5" hidden="1" outlineLevel="1" x14ac:dyDescent="0.2">
      <c r="B976" s="1">
        <v>944</v>
      </c>
      <c r="C976" s="82">
        <v>2.6244377776214946E-2</v>
      </c>
      <c r="D976" s="82">
        <v>2.3859795331657392E-2</v>
      </c>
      <c r="E976" s="34">
        <v>1559845.7286998085</v>
      </c>
    </row>
    <row r="977" spans="2:5" hidden="1" outlineLevel="1" x14ac:dyDescent="0.2">
      <c r="B977" s="1">
        <v>945</v>
      </c>
      <c r="C977" s="82">
        <v>1.165956761204593E-2</v>
      </c>
      <c r="D977" s="82">
        <v>6.5853137221576347E-2</v>
      </c>
      <c r="E977" s="34">
        <v>2736411.7393837362</v>
      </c>
    </row>
    <row r="978" spans="2:5" hidden="1" outlineLevel="1" x14ac:dyDescent="0.2">
      <c r="B978" s="1">
        <v>946</v>
      </c>
      <c r="C978" s="82">
        <v>8.6688348132989201E-2</v>
      </c>
      <c r="D978" s="82">
        <v>0.13376473281128332</v>
      </c>
      <c r="E978" s="34">
        <v>6446095.0991970738</v>
      </c>
    </row>
    <row r="979" spans="2:5" hidden="1" outlineLevel="1" x14ac:dyDescent="0.2">
      <c r="B979" s="1">
        <v>947</v>
      </c>
      <c r="C979" s="82">
        <v>2.8450989668994453E-2</v>
      </c>
      <c r="D979" s="82">
        <v>-8.8682989812686602E-3</v>
      </c>
      <c r="E979" s="34">
        <v>519556.75045751204</v>
      </c>
    </row>
    <row r="980" spans="2:5" hidden="1" outlineLevel="1" x14ac:dyDescent="0.2">
      <c r="B980" s="1">
        <v>948</v>
      </c>
      <c r="C980" s="82">
        <v>3.7861441498162229E-2</v>
      </c>
      <c r="D980" s="82">
        <v>3.6756668335883147E-2</v>
      </c>
      <c r="E980" s="34">
        <v>2065048.6762272315</v>
      </c>
    </row>
    <row r="981" spans="2:5" hidden="1" outlineLevel="1" x14ac:dyDescent="0.2">
      <c r="B981" s="1">
        <v>949</v>
      </c>
      <c r="C981" s="82">
        <v>1.5023683720975733E-2</v>
      </c>
      <c r="D981" s="82">
        <v>0.13893166393161657</v>
      </c>
      <c r="E981" s="34">
        <v>5004268.9835394481</v>
      </c>
    </row>
    <row r="982" spans="2:5" hidden="1" outlineLevel="1" x14ac:dyDescent="0.2">
      <c r="B982" s="1">
        <v>950</v>
      </c>
      <c r="C982" s="82">
        <v>9.6882258740385044E-2</v>
      </c>
      <c r="D982" s="82">
        <v>9.22336020765816E-2</v>
      </c>
      <c r="E982" s="34">
        <v>4956126.2143321224</v>
      </c>
    </row>
    <row r="983" spans="2:5" hidden="1" outlineLevel="1" x14ac:dyDescent="0.2">
      <c r="B983" s="1">
        <v>951</v>
      </c>
      <c r="C983" s="82">
        <v>1.6908200389905804E-2</v>
      </c>
      <c r="D983" s="82">
        <v>0.11362578515741786</v>
      </c>
      <c r="E983" s="34">
        <v>4263736.324763637</v>
      </c>
    </row>
    <row r="984" spans="2:5" hidden="1" outlineLevel="1" x14ac:dyDescent="0.2">
      <c r="B984" s="1">
        <v>952</v>
      </c>
      <c r="C984" s="82">
        <v>1.8233968179115514E-2</v>
      </c>
      <c r="D984" s="82">
        <v>6.3583506559199005E-2</v>
      </c>
      <c r="E984" s="34">
        <v>2739039.1709713135</v>
      </c>
    </row>
    <row r="985" spans="2:5" hidden="1" outlineLevel="1" x14ac:dyDescent="0.2">
      <c r="B985" s="1">
        <v>953</v>
      </c>
      <c r="C985" s="82">
        <v>1.0375781014801877E-2</v>
      </c>
      <c r="D985" s="82">
        <v>2.4264782131173973E-2</v>
      </c>
      <c r="E985" s="34">
        <v>1476217.5757260949</v>
      </c>
    </row>
    <row r="986" spans="2:5" hidden="1" outlineLevel="1" x14ac:dyDescent="0.2">
      <c r="B986" s="1">
        <v>954</v>
      </c>
      <c r="C986" s="82">
        <v>3.4645768377920709E-2</v>
      </c>
      <c r="D986" s="82">
        <v>0.15770368723212463</v>
      </c>
      <c r="E986" s="34">
        <v>6031533.2888246933</v>
      </c>
    </row>
    <row r="987" spans="2:5" hidden="1" outlineLevel="1" x14ac:dyDescent="0.2">
      <c r="B987" s="1">
        <v>955</v>
      </c>
      <c r="C987" s="82">
        <v>8.5233847196999432E-2</v>
      </c>
      <c r="D987" s="82">
        <v>0.23693218071579808</v>
      </c>
      <c r="E987" s="34">
        <v>10573684.268528815</v>
      </c>
    </row>
    <row r="988" spans="2:5" hidden="1" outlineLevel="1" x14ac:dyDescent="0.2">
      <c r="B988" s="1">
        <v>956</v>
      </c>
      <c r="C988" s="82">
        <v>1.1859050318241316E-2</v>
      </c>
      <c r="D988" s="82">
        <v>4.2266388346587427E-2</v>
      </c>
      <c r="E988" s="34">
        <v>2027616.219909366</v>
      </c>
    </row>
    <row r="989" spans="2:5" hidden="1" outlineLevel="1" x14ac:dyDescent="0.2">
      <c r="B989" s="1">
        <v>957</v>
      </c>
      <c r="C989" s="82">
        <v>4.9143024599906285E-2</v>
      </c>
      <c r="D989" s="82">
        <v>6.667360234647339E-2</v>
      </c>
      <c r="E989" s="34">
        <v>3206298.5917160562</v>
      </c>
    </row>
    <row r="990" spans="2:5" hidden="1" outlineLevel="1" x14ac:dyDescent="0.2">
      <c r="B990" s="1">
        <v>958</v>
      </c>
      <c r="C990" s="82">
        <v>8.2803124102939895E-3</v>
      </c>
      <c r="D990" s="82">
        <v>2.2115381948475961E-2</v>
      </c>
      <c r="E990" s="34">
        <v>1400037.6403641303</v>
      </c>
    </row>
    <row r="991" spans="2:5" hidden="1" outlineLevel="1" x14ac:dyDescent="0.2">
      <c r="B991" s="1">
        <v>959</v>
      </c>
      <c r="C991" s="82">
        <v>9.9886138598469801E-2</v>
      </c>
      <c r="D991" s="82">
        <v>0.19400153269317355</v>
      </c>
      <c r="E991" s="34">
        <v>9369250.213281991</v>
      </c>
    </row>
    <row r="992" spans="2:5" hidden="1" outlineLevel="1" x14ac:dyDescent="0.2">
      <c r="B992" s="1">
        <v>960</v>
      </c>
      <c r="C992" s="82">
        <v>6.6831199156698884E-3</v>
      </c>
      <c r="D992" s="82">
        <v>7.1025867093647235E-2</v>
      </c>
      <c r="E992" s="34">
        <v>2835258.7540272535</v>
      </c>
    </row>
    <row r="993" spans="2:5" hidden="1" outlineLevel="1" x14ac:dyDescent="0.2">
      <c r="B993" s="1">
        <v>961</v>
      </c>
      <c r="C993" s="82">
        <v>2.9693278026380145E-2</v>
      </c>
      <c r="D993" s="82">
        <v>4.8060690857726795E-2</v>
      </c>
      <c r="E993" s="34">
        <v>2364767.3594128485</v>
      </c>
    </row>
    <row r="994" spans="2:5" hidden="1" outlineLevel="1" x14ac:dyDescent="0.2">
      <c r="B994" s="1">
        <v>962</v>
      </c>
      <c r="C994" s="82">
        <v>8.0790996804491824E-2</v>
      </c>
      <c r="D994" s="82">
        <v>0.14368269073353418</v>
      </c>
      <c r="E994" s="34">
        <v>6690422.1170587167</v>
      </c>
    </row>
    <row r="995" spans="2:5" hidden="1" outlineLevel="1" x14ac:dyDescent="0.2">
      <c r="B995" s="1">
        <v>963</v>
      </c>
      <c r="C995" s="82">
        <v>8.8225925713675879E-2</v>
      </c>
      <c r="D995" s="82">
        <v>7.3210238131116517E-2</v>
      </c>
      <c r="E995" s="34">
        <v>4011874.3602635572</v>
      </c>
    </row>
    <row r="996" spans="2:5" hidden="1" outlineLevel="1" x14ac:dyDescent="0.2">
      <c r="B996" s="1">
        <v>964</v>
      </c>
      <c r="C996" s="82">
        <v>7.4130731127788382E-2</v>
      </c>
      <c r="D996" s="82">
        <v>7.406593562158309E-2</v>
      </c>
      <c r="E996" s="34">
        <v>3826715.8208708051</v>
      </c>
    </row>
    <row r="997" spans="2:5" hidden="1" outlineLevel="1" x14ac:dyDescent="0.2">
      <c r="B997" s="1">
        <v>965</v>
      </c>
      <c r="C997" s="82">
        <v>2.1906977515229145E-2</v>
      </c>
      <c r="D997" s="82">
        <v>3.527476334936392E-2</v>
      </c>
      <c r="E997" s="34">
        <v>1891249.2965009508</v>
      </c>
    </row>
    <row r="998" spans="2:5" hidden="1" outlineLevel="1" x14ac:dyDescent="0.2">
      <c r="B998" s="1">
        <v>966</v>
      </c>
      <c r="C998" s="82">
        <v>7.8934951757964084E-2</v>
      </c>
      <c r="D998" s="82">
        <v>0.16183055767777943</v>
      </c>
      <c r="E998" s="34">
        <v>7355838.322941727</v>
      </c>
    </row>
    <row r="999" spans="2:5" hidden="1" outlineLevel="1" x14ac:dyDescent="0.2">
      <c r="B999" s="1">
        <v>967</v>
      </c>
      <c r="C999" s="82">
        <v>6.3428250298783753E-2</v>
      </c>
      <c r="D999" s="82">
        <v>8.8350380001289253E-2</v>
      </c>
      <c r="E999" s="34">
        <v>4196234.3413056219</v>
      </c>
    </row>
    <row r="1000" spans="2:5" hidden="1" outlineLevel="1" x14ac:dyDescent="0.2">
      <c r="B1000" s="1">
        <v>968</v>
      </c>
      <c r="C1000" s="82">
        <v>3.3522830967914807E-2</v>
      </c>
      <c r="D1000" s="82">
        <v>0.11937232014047711</v>
      </c>
      <c r="E1000" s="34">
        <v>4744825.4133268017</v>
      </c>
    </row>
    <row r="1001" spans="2:5" hidden="1" outlineLevel="1" x14ac:dyDescent="0.2">
      <c r="B1001" s="1">
        <v>969</v>
      </c>
      <c r="C1001" s="82">
        <v>8.4684730098501526E-3</v>
      </c>
      <c r="D1001" s="82">
        <v>0.12200430015713337</v>
      </c>
      <c r="E1001" s="34">
        <v>4371531.6759846378</v>
      </c>
    </row>
    <row r="1002" spans="2:5" hidden="1" outlineLevel="1" x14ac:dyDescent="0.2">
      <c r="B1002" s="1">
        <v>970</v>
      </c>
      <c r="C1002" s="82">
        <v>7.8375604289801268E-2</v>
      </c>
      <c r="D1002" s="82">
        <v>0.1268469113641372</v>
      </c>
      <c r="E1002" s="34">
        <v>5965215.321765882</v>
      </c>
    </row>
    <row r="1003" spans="2:5" hidden="1" outlineLevel="1" x14ac:dyDescent="0.2">
      <c r="B1003" s="1">
        <v>971</v>
      </c>
      <c r="C1003" s="82">
        <v>8.8639482720441649E-3</v>
      </c>
      <c r="D1003" s="82">
        <v>9.7928876025957567E-2</v>
      </c>
      <c r="E1003" s="34">
        <v>3661372.5188798257</v>
      </c>
    </row>
    <row r="1004" spans="2:5" hidden="1" outlineLevel="1" x14ac:dyDescent="0.2">
      <c r="B1004" s="1">
        <v>972</v>
      </c>
      <c r="C1004" s="82">
        <v>5.2431162870012739E-2</v>
      </c>
      <c r="D1004" s="82">
        <v>5.4378150689348856E-2</v>
      </c>
      <c r="E1004" s="34">
        <v>2812832.4357418921</v>
      </c>
    </row>
    <row r="1005" spans="2:5" hidden="1" outlineLevel="1" x14ac:dyDescent="0.2">
      <c r="B1005" s="1">
        <v>973</v>
      </c>
      <c r="C1005" s="82">
        <v>1.8173519712007213E-2</v>
      </c>
      <c r="D1005" s="82">
        <v>0.12674083080718099</v>
      </c>
      <c r="E1005" s="34">
        <v>4690757.8500088528</v>
      </c>
    </row>
    <row r="1006" spans="2:5" hidden="1" outlineLevel="1" x14ac:dyDescent="0.2">
      <c r="B1006" s="1">
        <v>974</v>
      </c>
      <c r="C1006" s="82">
        <v>4.3047593572910527E-2</v>
      </c>
      <c r="D1006" s="82">
        <v>-1.4678223682286495E-4</v>
      </c>
      <c r="E1006" s="34">
        <v>848402.67476901773</v>
      </c>
    </row>
    <row r="1007" spans="2:5" hidden="1" outlineLevel="1" x14ac:dyDescent="0.2">
      <c r="B1007" s="1">
        <v>975</v>
      </c>
      <c r="C1007" s="82">
        <v>1.9781418644867411E-2</v>
      </c>
      <c r="D1007" s="82">
        <v>-3.7463733482784714E-2</v>
      </c>
      <c r="E1007" s="34">
        <v>-387772.16015158966</v>
      </c>
    </row>
    <row r="1008" spans="2:5" hidden="1" outlineLevel="1" x14ac:dyDescent="0.2">
      <c r="B1008" s="1">
        <v>976</v>
      </c>
      <c r="C1008" s="82">
        <v>7.1243719422150145E-2</v>
      </c>
      <c r="D1008" s="82">
        <v>6.4913289824643616E-2</v>
      </c>
      <c r="E1008" s="34">
        <v>3433576.2240483966</v>
      </c>
    </row>
    <row r="1009" spans="2:5" hidden="1" outlineLevel="1" x14ac:dyDescent="0.2">
      <c r="B1009" s="1">
        <v>977</v>
      </c>
      <c r="C1009" s="82">
        <v>5.3642673902829813E-2</v>
      </c>
      <c r="D1009" s="82">
        <v>5.874597038750029E-2</v>
      </c>
      <c r="E1009" s="34">
        <v>2981949.6821820526</v>
      </c>
    </row>
    <row r="1010" spans="2:5" hidden="1" outlineLevel="1" x14ac:dyDescent="0.2">
      <c r="B1010" s="1">
        <v>978</v>
      </c>
      <c r="C1010" s="82">
        <v>2.5154557331192675E-2</v>
      </c>
      <c r="D1010" s="82">
        <v>-4.3381276001954044E-3</v>
      </c>
      <c r="E1010" s="34">
        <v>656766.99652364233</v>
      </c>
    </row>
    <row r="1011" spans="2:5" hidden="1" outlineLevel="1" x14ac:dyDescent="0.2">
      <c r="B1011" s="1">
        <v>979</v>
      </c>
      <c r="C1011" s="82">
        <v>7.0660598737553468E-2</v>
      </c>
      <c r="D1011" s="82">
        <v>1.4288917704355725E-2</v>
      </c>
      <c r="E1011" s="34">
        <v>1496880.126474892</v>
      </c>
    </row>
    <row r="1012" spans="2:5" hidden="1" outlineLevel="1" x14ac:dyDescent="0.2">
      <c r="B1012" s="1">
        <v>980</v>
      </c>
      <c r="C1012" s="82">
        <v>9.8631884422186959E-3</v>
      </c>
      <c r="D1012" s="82">
        <v>0.15168958543816008</v>
      </c>
      <c r="E1012" s="34">
        <v>5283664.0071677538</v>
      </c>
    </row>
    <row r="1013" spans="2:5" hidden="1" outlineLevel="1" x14ac:dyDescent="0.2">
      <c r="B1013" s="1">
        <v>981</v>
      </c>
      <c r="C1013" s="82">
        <v>2.0378594695423004E-2</v>
      </c>
      <c r="D1013" s="82">
        <v>5.6008207193365793E-2</v>
      </c>
      <c r="E1013" s="34">
        <v>2526345.9149254151</v>
      </c>
    </row>
    <row r="1014" spans="2:5" hidden="1" outlineLevel="1" x14ac:dyDescent="0.2">
      <c r="B1014" s="1">
        <v>982</v>
      </c>
      <c r="C1014" s="82">
        <v>5.348595845688209E-3</v>
      </c>
      <c r="D1014" s="82">
        <v>7.8949520706123044E-2</v>
      </c>
      <c r="E1014" s="34">
        <v>3052882.1657693577</v>
      </c>
    </row>
    <row r="1015" spans="2:5" hidden="1" outlineLevel="1" x14ac:dyDescent="0.2">
      <c r="B1015" s="1">
        <v>983</v>
      </c>
      <c r="C1015" s="82">
        <v>2.4132965516109342E-2</v>
      </c>
      <c r="D1015" s="82">
        <v>0.14747651258781347</v>
      </c>
      <c r="E1015" s="34">
        <v>5460108.6389386682</v>
      </c>
    </row>
    <row r="1016" spans="2:5" hidden="1" outlineLevel="1" x14ac:dyDescent="0.2">
      <c r="B1016" s="1">
        <v>984</v>
      </c>
      <c r="C1016" s="82">
        <v>1.0319153143345895E-2</v>
      </c>
      <c r="D1016" s="82">
        <v>6.510410374697706E-2</v>
      </c>
      <c r="E1016" s="34">
        <v>2699355.6321714642</v>
      </c>
    </row>
    <row r="1017" spans="2:5" hidden="1" outlineLevel="1" x14ac:dyDescent="0.2">
      <c r="B1017" s="1">
        <v>985</v>
      </c>
      <c r="C1017" s="82">
        <v>2.8808433781543796E-2</v>
      </c>
      <c r="D1017" s="82">
        <v>8.0076155998843782E-2</v>
      </c>
      <c r="E1017" s="34">
        <v>3389035.9483365053</v>
      </c>
    </row>
    <row r="1018" spans="2:5" hidden="1" outlineLevel="1" x14ac:dyDescent="0.2">
      <c r="B1018" s="1">
        <v>986</v>
      </c>
      <c r="C1018" s="82">
        <v>6.6740635271616736E-2</v>
      </c>
      <c r="D1018" s="82">
        <v>7.9125573533322058E-2</v>
      </c>
      <c r="E1018" s="34">
        <v>3905810.3612069241</v>
      </c>
    </row>
    <row r="1019" spans="2:5" hidden="1" outlineLevel="1" x14ac:dyDescent="0.2">
      <c r="B1019" s="1">
        <v>987</v>
      </c>
      <c r="C1019" s="82">
        <v>7.2706932929030313E-2</v>
      </c>
      <c r="D1019" s="82">
        <v>2.6073465574774315E-2</v>
      </c>
      <c r="E1019" s="34">
        <v>1961741.7293076918</v>
      </c>
    </row>
    <row r="1020" spans="2:5" hidden="1" outlineLevel="1" x14ac:dyDescent="0.2">
      <c r="B1020" s="1">
        <v>988</v>
      </c>
      <c r="C1020" s="82">
        <v>9.9133281029876071E-3</v>
      </c>
      <c r="D1020" s="82">
        <v>8.5295483206563813E-2</v>
      </c>
      <c r="E1020" s="34">
        <v>3298898.7323635113</v>
      </c>
    </row>
    <row r="1021" spans="2:5" hidden="1" outlineLevel="1" x14ac:dyDescent="0.2">
      <c r="B1021" s="1">
        <v>989</v>
      </c>
      <c r="C1021" s="82">
        <v>2.8915008909292774E-3</v>
      </c>
      <c r="D1021" s="82">
        <v>0.20795536954311261</v>
      </c>
      <c r="E1021" s="34">
        <v>6774755.4441687819</v>
      </c>
    </row>
    <row r="1022" spans="2:5" hidden="1" outlineLevel="1" x14ac:dyDescent="0.2">
      <c r="B1022" s="1">
        <v>990</v>
      </c>
      <c r="C1022" s="82">
        <v>2.2466242352237042E-3</v>
      </c>
      <c r="D1022" s="82">
        <v>3.3036727776676406E-2</v>
      </c>
      <c r="E1022" s="34">
        <v>1683464.015678419</v>
      </c>
    </row>
    <row r="1023" spans="2:5" hidden="1" outlineLevel="1" x14ac:dyDescent="0.2">
      <c r="B1023" s="1">
        <v>991</v>
      </c>
      <c r="C1023" s="82">
        <v>5.9900903711270853E-2</v>
      </c>
      <c r="D1023" s="82">
        <v>5.3491240352769767E-2</v>
      </c>
      <c r="E1023" s="34">
        <v>2865285.2938686763</v>
      </c>
    </row>
    <row r="1024" spans="2:5" hidden="1" outlineLevel="1" x14ac:dyDescent="0.2">
      <c r="B1024" s="1">
        <v>992</v>
      </c>
      <c r="C1024" s="82">
        <v>1.4499250500324336E-2</v>
      </c>
      <c r="D1024" s="82">
        <v>0.10997155610793641</v>
      </c>
      <c r="E1024" s="34">
        <v>4111595.3124535414</v>
      </c>
    </row>
    <row r="1025" spans="2:9" hidden="1" outlineLevel="1" x14ac:dyDescent="0.2">
      <c r="B1025" s="1">
        <v>993</v>
      </c>
      <c r="C1025" s="82">
        <v>2.9556461531453637E-2</v>
      </c>
      <c r="D1025" s="82">
        <v>-2.452017669354109E-2</v>
      </c>
      <c r="E1025" s="34">
        <v>15522.047719262348</v>
      </c>
    </row>
    <row r="1026" spans="2:9" hidden="1" outlineLevel="1" x14ac:dyDescent="0.2">
      <c r="B1026" s="1">
        <v>994</v>
      </c>
      <c r="C1026" s="82">
        <v>2.9914133027272284E-2</v>
      </c>
      <c r="D1026" s="82">
        <v>0.14918528725670815</v>
      </c>
      <c r="E1026" s="34">
        <v>5642851.7574811475</v>
      </c>
    </row>
    <row r="1027" spans="2:9" hidden="1" outlineLevel="1" x14ac:dyDescent="0.2">
      <c r="B1027" s="1">
        <v>995</v>
      </c>
      <c r="C1027" s="82">
        <v>3.6590611918326542E-2</v>
      </c>
      <c r="D1027" s="82">
        <v>8.959663289652979E-2</v>
      </c>
      <c r="E1027" s="34">
        <v>3812578.7459427137</v>
      </c>
    </row>
    <row r="1028" spans="2:9" hidden="1" outlineLevel="1" x14ac:dyDescent="0.2">
      <c r="B1028" s="1">
        <v>996</v>
      </c>
      <c r="C1028" s="82">
        <v>7.9505137513190272E-2</v>
      </c>
      <c r="D1028" s="82">
        <v>0.15581970255332955</v>
      </c>
      <c r="E1028" s="34">
        <v>7135308.3279604129</v>
      </c>
    </row>
    <row r="1029" spans="2:9" hidden="1" outlineLevel="1" x14ac:dyDescent="0.2">
      <c r="B1029" s="1">
        <v>997</v>
      </c>
      <c r="C1029" s="82">
        <v>5.6076864709813434E-2</v>
      </c>
      <c r="D1029" s="82">
        <v>8.2203359101539586E-2</v>
      </c>
      <c r="E1029" s="34">
        <v>3854342.7888112972</v>
      </c>
    </row>
    <row r="1030" spans="2:9" hidden="1" outlineLevel="1" x14ac:dyDescent="0.2">
      <c r="B1030" s="1">
        <v>998</v>
      </c>
      <c r="C1030" s="82">
        <v>2.5486945761278103E-2</v>
      </c>
      <c r="D1030" s="82">
        <v>8.2268588186684616E-2</v>
      </c>
      <c r="E1030" s="34">
        <v>3414209.526074979</v>
      </c>
    </row>
    <row r="1031" spans="2:9" hidden="1" outlineLevel="1" x14ac:dyDescent="0.2">
      <c r="B1031" s="1">
        <v>999</v>
      </c>
      <c r="C1031" s="82">
        <v>6.278058233356909E-2</v>
      </c>
      <c r="D1031" s="82">
        <v>0.13215782095028275</v>
      </c>
      <c r="E1031" s="34">
        <v>5803028.3560074745</v>
      </c>
    </row>
    <row r="1032" spans="2:9" collapsed="1" x14ac:dyDescent="0.2">
      <c r="B1032" s="1">
        <v>1000</v>
      </c>
      <c r="C1032" s="82">
        <v>1.3054743740071317E-3</v>
      </c>
      <c r="D1032" s="82">
        <v>0.10047731252308624</v>
      </c>
      <c r="E1032" s="34">
        <v>3626030.6733730864</v>
      </c>
    </row>
    <row r="1035" spans="2:9" ht="17" thickBot="1" x14ac:dyDescent="0.25"/>
    <row r="1036" spans="2:9" x14ac:dyDescent="0.2">
      <c r="B1036" s="28" t="s">
        <v>44</v>
      </c>
      <c r="D1036" s="63" t="s">
        <v>44</v>
      </c>
      <c r="E1036" s="63" t="s">
        <v>45</v>
      </c>
      <c r="F1036" s="63" t="s">
        <v>51</v>
      </c>
      <c r="G1036" s="63" t="s">
        <v>44</v>
      </c>
      <c r="H1036" s="63" t="s">
        <v>45</v>
      </c>
      <c r="I1036" s="63" t="s">
        <v>51</v>
      </c>
    </row>
    <row r="1037" spans="2:9" x14ac:dyDescent="0.2">
      <c r="B1037" s="83">
        <v>-10000000</v>
      </c>
      <c r="D1037" s="57">
        <v>-10000000</v>
      </c>
      <c r="E1037" s="58">
        <v>0</v>
      </c>
      <c r="F1037" s="59">
        <v>0</v>
      </c>
      <c r="G1037" s="57">
        <v>4000000</v>
      </c>
      <c r="H1037" s="58">
        <v>186</v>
      </c>
      <c r="I1037" s="59">
        <v>0.186</v>
      </c>
    </row>
    <row r="1038" spans="2:9" x14ac:dyDescent="0.2">
      <c r="B1038" s="84">
        <v>-9000000</v>
      </c>
      <c r="D1038" s="57">
        <v>-9000000</v>
      </c>
      <c r="E1038" s="58">
        <v>0</v>
      </c>
      <c r="F1038" s="59">
        <v>0</v>
      </c>
      <c r="G1038" s="57">
        <v>3000000</v>
      </c>
      <c r="H1038" s="58">
        <v>184</v>
      </c>
      <c r="I1038" s="59">
        <v>0.37</v>
      </c>
    </row>
    <row r="1039" spans="2:9" x14ac:dyDescent="0.2">
      <c r="B1039" s="84">
        <v>-8000000</v>
      </c>
      <c r="D1039" s="57">
        <v>-8000000</v>
      </c>
      <c r="E1039" s="58">
        <v>0</v>
      </c>
      <c r="F1039" s="59">
        <v>0</v>
      </c>
      <c r="G1039" s="57">
        <v>5000000</v>
      </c>
      <c r="H1039" s="58">
        <v>167</v>
      </c>
      <c r="I1039" s="59">
        <v>0.53700000000000003</v>
      </c>
    </row>
    <row r="1040" spans="2:9" x14ac:dyDescent="0.2">
      <c r="B1040" s="84">
        <v>-7000000</v>
      </c>
      <c r="D1040" s="57">
        <v>-7000000</v>
      </c>
      <c r="E1040" s="58">
        <v>0</v>
      </c>
      <c r="F1040" s="59">
        <v>0</v>
      </c>
      <c r="G1040" s="57">
        <v>6000000</v>
      </c>
      <c r="H1040" s="58">
        <v>130</v>
      </c>
      <c r="I1040" s="59">
        <v>0.66700000000000004</v>
      </c>
    </row>
    <row r="1041" spans="2:9" x14ac:dyDescent="0.2">
      <c r="B1041" s="84">
        <v>-6000000</v>
      </c>
      <c r="D1041" s="57">
        <v>-6000000</v>
      </c>
      <c r="E1041" s="58">
        <v>0</v>
      </c>
      <c r="F1041" s="59">
        <v>0</v>
      </c>
      <c r="G1041" s="57">
        <v>2000000</v>
      </c>
      <c r="H1041" s="58">
        <v>109</v>
      </c>
      <c r="I1041" s="59">
        <v>0.77600000000000002</v>
      </c>
    </row>
    <row r="1042" spans="2:9" x14ac:dyDescent="0.2">
      <c r="B1042" s="84">
        <v>-5000000</v>
      </c>
      <c r="D1042" s="57">
        <v>-5000000</v>
      </c>
      <c r="E1042" s="58">
        <v>0</v>
      </c>
      <c r="F1042" s="59">
        <v>0</v>
      </c>
      <c r="G1042" s="57">
        <v>7000000</v>
      </c>
      <c r="H1042" s="58">
        <v>70</v>
      </c>
      <c r="I1042" s="59">
        <v>0.84599999999999997</v>
      </c>
    </row>
    <row r="1043" spans="2:9" x14ac:dyDescent="0.2">
      <c r="B1043" s="84">
        <v>-4000000</v>
      </c>
      <c r="D1043" s="57">
        <v>-4000000</v>
      </c>
      <c r="E1043" s="58">
        <v>0</v>
      </c>
      <c r="F1043" s="59">
        <v>0</v>
      </c>
      <c r="G1043" s="57">
        <v>1000000</v>
      </c>
      <c r="H1043" s="58">
        <v>62</v>
      </c>
      <c r="I1043" s="59">
        <v>0.90800000000000003</v>
      </c>
    </row>
    <row r="1044" spans="2:9" x14ac:dyDescent="0.2">
      <c r="B1044" s="84">
        <v>-3000000</v>
      </c>
      <c r="D1044" s="57">
        <v>-3000000</v>
      </c>
      <c r="E1044" s="58">
        <v>1</v>
      </c>
      <c r="F1044" s="59">
        <v>1E-3</v>
      </c>
      <c r="G1044" s="57">
        <v>0</v>
      </c>
      <c r="H1044" s="58">
        <v>36</v>
      </c>
      <c r="I1044" s="59">
        <v>0.94399999999999995</v>
      </c>
    </row>
    <row r="1045" spans="2:9" x14ac:dyDescent="0.2">
      <c r="B1045" s="84">
        <v>-2000000</v>
      </c>
      <c r="D1045" s="57">
        <v>-2000000</v>
      </c>
      <c r="E1045" s="58">
        <v>5</v>
      </c>
      <c r="F1045" s="59">
        <v>6.0000000000000001E-3</v>
      </c>
      <c r="G1045" s="57">
        <v>8000000</v>
      </c>
      <c r="H1045" s="58">
        <v>28</v>
      </c>
      <c r="I1045" s="59">
        <v>0.97199999999999998</v>
      </c>
    </row>
    <row r="1046" spans="2:9" x14ac:dyDescent="0.2">
      <c r="B1046" s="84">
        <v>-1000000</v>
      </c>
      <c r="D1046" s="57">
        <v>-1000000</v>
      </c>
      <c r="E1046" s="58">
        <v>7</v>
      </c>
      <c r="F1046" s="59">
        <v>1.2999999999999999E-2</v>
      </c>
      <c r="G1046" s="57">
        <v>9000000</v>
      </c>
      <c r="H1046" s="58">
        <v>10</v>
      </c>
      <c r="I1046" s="59">
        <v>0.98199999999999998</v>
      </c>
    </row>
    <row r="1047" spans="2:9" x14ac:dyDescent="0.2">
      <c r="B1047" s="84">
        <v>0</v>
      </c>
      <c r="D1047" s="57">
        <v>0</v>
      </c>
      <c r="E1047" s="58">
        <v>36</v>
      </c>
      <c r="F1047" s="59">
        <v>4.9000000000000002E-2</v>
      </c>
      <c r="G1047" s="57">
        <v>-1000000</v>
      </c>
      <c r="H1047" s="58">
        <v>7</v>
      </c>
      <c r="I1047" s="59">
        <v>0.98899999999999999</v>
      </c>
    </row>
    <row r="1048" spans="2:9" x14ac:dyDescent="0.2">
      <c r="B1048" s="84">
        <v>1000000</v>
      </c>
      <c r="D1048" s="57">
        <v>1000000</v>
      </c>
      <c r="E1048" s="58">
        <v>62</v>
      </c>
      <c r="F1048" s="59">
        <v>0.111</v>
      </c>
      <c r="G1048" s="57">
        <v>-2000000</v>
      </c>
      <c r="H1048" s="58">
        <v>5</v>
      </c>
      <c r="I1048" s="59">
        <v>0.99399999999999999</v>
      </c>
    </row>
    <row r="1049" spans="2:9" x14ac:dyDescent="0.2">
      <c r="B1049" s="84">
        <v>2000000</v>
      </c>
      <c r="D1049" s="57">
        <v>2000000</v>
      </c>
      <c r="E1049" s="58">
        <v>109</v>
      </c>
      <c r="F1049" s="59">
        <v>0.22</v>
      </c>
      <c r="G1049" s="57" t="s">
        <v>50</v>
      </c>
      <c r="H1049" s="58">
        <v>3</v>
      </c>
      <c r="I1049" s="59">
        <v>0.997</v>
      </c>
    </row>
    <row r="1050" spans="2:9" x14ac:dyDescent="0.2">
      <c r="B1050" s="84">
        <v>3000000</v>
      </c>
      <c r="D1050" s="57">
        <v>3000000</v>
      </c>
      <c r="E1050" s="58">
        <v>184</v>
      </c>
      <c r="F1050" s="59">
        <v>0.40400000000000003</v>
      </c>
      <c r="G1050" s="57">
        <v>10000000</v>
      </c>
      <c r="H1050" s="58">
        <v>2</v>
      </c>
      <c r="I1050" s="59">
        <v>0.999</v>
      </c>
    </row>
    <row r="1051" spans="2:9" x14ac:dyDescent="0.2">
      <c r="B1051" s="84">
        <v>4000000</v>
      </c>
      <c r="D1051" s="57">
        <v>4000000</v>
      </c>
      <c r="E1051" s="58">
        <v>186</v>
      </c>
      <c r="F1051" s="59">
        <v>0.59</v>
      </c>
      <c r="G1051" s="57">
        <v>-3000000</v>
      </c>
      <c r="H1051" s="58">
        <v>1</v>
      </c>
      <c r="I1051" s="59">
        <v>1</v>
      </c>
    </row>
    <row r="1052" spans="2:9" x14ac:dyDescent="0.2">
      <c r="B1052" s="84">
        <v>5000000</v>
      </c>
      <c r="D1052" s="57">
        <v>5000000</v>
      </c>
      <c r="E1052" s="58">
        <v>167</v>
      </c>
      <c r="F1052" s="59">
        <v>0.75700000000000001</v>
      </c>
      <c r="G1052" s="57">
        <v>-10000000</v>
      </c>
      <c r="H1052" s="58">
        <v>0</v>
      </c>
      <c r="I1052" s="59">
        <v>1</v>
      </c>
    </row>
    <row r="1053" spans="2:9" x14ac:dyDescent="0.2">
      <c r="B1053" s="84">
        <v>6000000</v>
      </c>
      <c r="D1053" s="57">
        <v>6000000</v>
      </c>
      <c r="E1053" s="58">
        <v>130</v>
      </c>
      <c r="F1053" s="59">
        <v>0.88700000000000001</v>
      </c>
      <c r="G1053" s="57">
        <v>-9000000</v>
      </c>
      <c r="H1053" s="58">
        <v>0</v>
      </c>
      <c r="I1053" s="59">
        <v>1</v>
      </c>
    </row>
    <row r="1054" spans="2:9" x14ac:dyDescent="0.2">
      <c r="B1054" s="84">
        <v>7000000</v>
      </c>
      <c r="D1054" s="57">
        <v>7000000</v>
      </c>
      <c r="E1054" s="58">
        <v>70</v>
      </c>
      <c r="F1054" s="59">
        <v>0.95699999999999996</v>
      </c>
      <c r="G1054" s="57">
        <v>-8000000</v>
      </c>
      <c r="H1054" s="58">
        <v>0</v>
      </c>
      <c r="I1054" s="59">
        <v>1</v>
      </c>
    </row>
    <row r="1055" spans="2:9" x14ac:dyDescent="0.2">
      <c r="B1055" s="84">
        <v>8000000</v>
      </c>
      <c r="D1055" s="57">
        <v>8000000</v>
      </c>
      <c r="E1055" s="58">
        <v>28</v>
      </c>
      <c r="F1055" s="59">
        <v>0.98499999999999999</v>
      </c>
      <c r="G1055" s="57">
        <v>-7000000</v>
      </c>
      <c r="H1055" s="58">
        <v>0</v>
      </c>
      <c r="I1055" s="59">
        <v>1</v>
      </c>
    </row>
    <row r="1056" spans="2:9" x14ac:dyDescent="0.2">
      <c r="B1056" s="84">
        <v>9000000</v>
      </c>
      <c r="D1056" s="57">
        <v>9000000</v>
      </c>
      <c r="E1056" s="58">
        <v>10</v>
      </c>
      <c r="F1056" s="59">
        <v>0.995</v>
      </c>
      <c r="G1056" s="57">
        <v>-6000000</v>
      </c>
      <c r="H1056" s="58">
        <v>0</v>
      </c>
      <c r="I1056" s="59">
        <v>1</v>
      </c>
    </row>
    <row r="1057" spans="2:9" x14ac:dyDescent="0.2">
      <c r="B1057" s="85">
        <v>10000000</v>
      </c>
      <c r="D1057" s="57">
        <v>10000000</v>
      </c>
      <c r="E1057" s="58">
        <v>2</v>
      </c>
      <c r="F1057" s="59">
        <v>0.997</v>
      </c>
      <c r="G1057" s="57">
        <v>-5000000</v>
      </c>
      <c r="H1057" s="58">
        <v>0</v>
      </c>
      <c r="I1057" s="59">
        <v>1</v>
      </c>
    </row>
    <row r="1058" spans="2:9" ht="17" thickBot="1" x14ac:dyDescent="0.25">
      <c r="D1058" s="60" t="s">
        <v>50</v>
      </c>
      <c r="E1058" s="60">
        <v>3</v>
      </c>
      <c r="F1058" s="61">
        <v>1</v>
      </c>
      <c r="G1058" s="62">
        <v>-4000000</v>
      </c>
      <c r="H1058" s="60">
        <v>0</v>
      </c>
      <c r="I1058" s="61">
        <v>1</v>
      </c>
    </row>
  </sheetData>
  <sortState xmlns:xlrd2="http://schemas.microsoft.com/office/spreadsheetml/2017/richdata2" ref="G1037:H1058">
    <sortCondition descending="1" ref="H1037"/>
  </sortState>
  <mergeCells count="7">
    <mergeCell ref="G32:H32"/>
    <mergeCell ref="G31:H31"/>
    <mergeCell ref="C5:D5"/>
    <mergeCell ref="C19:D19"/>
    <mergeCell ref="E21:F21"/>
    <mergeCell ref="E25:F25"/>
    <mergeCell ref="B30:E3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4499-6D56-1849-B876-0034EE07912B}">
  <dimension ref="B5:Q1058"/>
  <sheetViews>
    <sheetView topLeftCell="A13" zoomScale="125" workbookViewId="0">
      <selection activeCell="G42" sqref="G42"/>
    </sheetView>
  </sheetViews>
  <sheetFormatPr baseColWidth="10" defaultRowHeight="16" outlineLevelRow="1" x14ac:dyDescent="0.2"/>
  <cols>
    <col min="1" max="1" width="10.83203125" style="1"/>
    <col min="2" max="2" width="15" style="1" customWidth="1"/>
    <col min="3" max="3" width="32.33203125" style="1" customWidth="1"/>
    <col min="4" max="4" width="25" style="1" bestFit="1" customWidth="1"/>
    <col min="5" max="5" width="32.33203125" style="1" customWidth="1"/>
    <col min="6" max="6" width="10.83203125" style="1"/>
    <col min="7" max="7" width="24.5" style="1" customWidth="1"/>
    <col min="8" max="8" width="15.33203125" style="1" customWidth="1"/>
    <col min="9" max="16384" width="10.83203125" style="1"/>
  </cols>
  <sheetData>
    <row r="5" spans="3:4" x14ac:dyDescent="0.2">
      <c r="C5" s="91" t="s">
        <v>8</v>
      </c>
      <c r="D5" s="92"/>
    </row>
    <row r="6" spans="3:4" x14ac:dyDescent="0.2">
      <c r="C6" s="8"/>
      <c r="D6" s="8"/>
    </row>
    <row r="7" spans="3:4" x14ac:dyDescent="0.2">
      <c r="C7" s="8"/>
      <c r="D7" s="8"/>
    </row>
    <row r="8" spans="3:4" x14ac:dyDescent="0.2">
      <c r="C8" s="7"/>
      <c r="D8" s="7"/>
    </row>
    <row r="9" spans="3:4" x14ac:dyDescent="0.2">
      <c r="C9" s="1" t="s">
        <v>28</v>
      </c>
      <c r="D9" s="52">
        <v>718685</v>
      </c>
    </row>
    <row r="10" spans="3:4" x14ac:dyDescent="0.2">
      <c r="C10" s="2" t="s">
        <v>24</v>
      </c>
      <c r="D10" s="5">
        <v>0.1</v>
      </c>
    </row>
    <row r="11" spans="3:4" x14ac:dyDescent="0.2">
      <c r="C11" s="2" t="s">
        <v>27</v>
      </c>
      <c r="D11" s="5">
        <v>0.9</v>
      </c>
    </row>
    <row r="12" spans="3:4" x14ac:dyDescent="0.2">
      <c r="C12" s="1" t="s">
        <v>26</v>
      </c>
      <c r="D12" s="51">
        <v>95</v>
      </c>
    </row>
    <row r="13" spans="3:4" x14ac:dyDescent="0.2">
      <c r="C13" s="1" t="s">
        <v>52</v>
      </c>
      <c r="D13" s="51">
        <v>50</v>
      </c>
    </row>
    <row r="14" spans="3:4" x14ac:dyDescent="0.2">
      <c r="C14" s="1" t="s">
        <v>23</v>
      </c>
      <c r="D14" s="54">
        <f ca="1">F22+(F23-F22)*RAND()</f>
        <v>5.8417293943396779E-2</v>
      </c>
    </row>
    <row r="15" spans="3:4" x14ac:dyDescent="0.2">
      <c r="C15" s="2" t="s">
        <v>24</v>
      </c>
      <c r="D15" s="54">
        <f ca="1">D10*D14</f>
        <v>5.8417293943396785E-3</v>
      </c>
    </row>
    <row r="16" spans="3:4" x14ac:dyDescent="0.2">
      <c r="C16" s="1" t="s">
        <v>29</v>
      </c>
      <c r="D16" s="54">
        <f ca="1">_xlfn.NORM.INV(RAND(),F26,F27)</f>
        <v>0.14589949462571855</v>
      </c>
    </row>
    <row r="17" spans="2:17" x14ac:dyDescent="0.2">
      <c r="D17" s="40"/>
    </row>
    <row r="18" spans="2:17" x14ac:dyDescent="0.2">
      <c r="D18" s="40"/>
    </row>
    <row r="19" spans="2:17" x14ac:dyDescent="0.2">
      <c r="C19" s="91" t="s">
        <v>9</v>
      </c>
      <c r="D19" s="92"/>
    </row>
    <row r="20" spans="2:17" x14ac:dyDescent="0.2">
      <c r="D20" s="40"/>
    </row>
    <row r="21" spans="2:17" x14ac:dyDescent="0.2">
      <c r="C21" s="1" t="s">
        <v>30</v>
      </c>
      <c r="D21" s="40">
        <f ca="1">(D9*(1+D15)^(D12-D13))*((1+D16*(D12-D13)))</f>
        <v>7066577.5114581184</v>
      </c>
      <c r="E21" s="97" t="s">
        <v>34</v>
      </c>
      <c r="F21" s="98"/>
    </row>
    <row r="22" spans="2:17" x14ac:dyDescent="0.2">
      <c r="D22" s="40"/>
      <c r="E22" s="18" t="s">
        <v>35</v>
      </c>
      <c r="F22" s="75">
        <v>0</v>
      </c>
    </row>
    <row r="23" spans="2:17" x14ac:dyDescent="0.2">
      <c r="D23" s="40"/>
      <c r="E23" s="12" t="s">
        <v>36</v>
      </c>
      <c r="F23" s="76">
        <v>0.1</v>
      </c>
    </row>
    <row r="24" spans="2:17" x14ac:dyDescent="0.2">
      <c r="D24" s="40"/>
      <c r="E24" s="10"/>
      <c r="F24" s="53"/>
    </row>
    <row r="25" spans="2:17" x14ac:dyDescent="0.2">
      <c r="E25" s="97" t="s">
        <v>37</v>
      </c>
      <c r="F25" s="98"/>
    </row>
    <row r="26" spans="2:17" x14ac:dyDescent="0.2">
      <c r="D26" s="40"/>
      <c r="E26" s="18" t="s">
        <v>38</v>
      </c>
      <c r="F26" s="75">
        <v>0.08</v>
      </c>
    </row>
    <row r="27" spans="2:17" x14ac:dyDescent="0.2">
      <c r="D27" s="40"/>
      <c r="E27" s="12" t="s">
        <v>39</v>
      </c>
      <c r="F27" s="76">
        <v>0.06</v>
      </c>
    </row>
    <row r="30" spans="2:17" x14ac:dyDescent="0.2">
      <c r="B30" s="91" t="s">
        <v>31</v>
      </c>
      <c r="C30" s="93"/>
      <c r="D30" s="93"/>
      <c r="E30" s="92"/>
      <c r="J30" s="10"/>
      <c r="K30" s="10"/>
      <c r="L30" s="10"/>
      <c r="M30" s="10"/>
      <c r="N30" s="10"/>
      <c r="O30" s="10"/>
      <c r="P30" s="10"/>
      <c r="Q30" s="10"/>
    </row>
    <row r="31" spans="2:17" x14ac:dyDescent="0.2">
      <c r="G31" s="96" t="s">
        <v>60</v>
      </c>
      <c r="H31" s="96"/>
      <c r="J31" s="10"/>
      <c r="K31" s="10"/>
      <c r="L31" s="10"/>
      <c r="M31" s="10"/>
      <c r="N31" s="10"/>
      <c r="O31" s="10"/>
      <c r="P31" s="10"/>
      <c r="Q31" s="10"/>
    </row>
    <row r="32" spans="2:17" ht="18" customHeight="1" x14ac:dyDescent="0.2">
      <c r="B32" s="77" t="s">
        <v>48</v>
      </c>
      <c r="C32" s="26" t="s">
        <v>22</v>
      </c>
      <c r="D32" s="26" t="s">
        <v>32</v>
      </c>
      <c r="E32" s="14" t="s">
        <v>33</v>
      </c>
      <c r="G32" s="94" t="s">
        <v>40</v>
      </c>
      <c r="H32" s="95"/>
      <c r="I32" s="55"/>
      <c r="J32" s="73"/>
      <c r="K32" s="73"/>
      <c r="L32" s="74"/>
      <c r="M32" s="74"/>
      <c r="N32" s="74"/>
      <c r="O32" s="74"/>
      <c r="P32" s="74"/>
      <c r="Q32" s="74"/>
    </row>
    <row r="33" spans="2:17" x14ac:dyDescent="0.2">
      <c r="B33" s="1">
        <v>1</v>
      </c>
      <c r="C33" s="82">
        <f ca="1">$D$14</f>
        <v>5.8417293943396779E-2</v>
      </c>
      <c r="D33" s="82">
        <f ca="1">$D$16</f>
        <v>0.14589949462571855</v>
      </c>
      <c r="E33" s="34">
        <f ca="1">$D$21</f>
        <v>7066577.5114581184</v>
      </c>
      <c r="G33" s="78" t="s">
        <v>38</v>
      </c>
      <c r="H33" s="80">
        <f ca="1">AVERAGE(E33:E1032)</f>
        <v>4214102.8731404264</v>
      </c>
      <c r="J33" s="10"/>
      <c r="K33" s="10"/>
      <c r="L33" s="70"/>
      <c r="M33" s="71"/>
      <c r="N33" s="72"/>
      <c r="O33" s="70"/>
      <c r="P33" s="71"/>
      <c r="Q33" s="72"/>
    </row>
    <row r="34" spans="2:17" x14ac:dyDescent="0.2">
      <c r="B34" s="1">
        <v>2</v>
      </c>
      <c r="C34" s="82">
        <f t="dataTable" ref="C34:E1032" dt2D="0" dtr="0" r1="C26" ca="1"/>
        <v>7.6023372635931036E-2</v>
      </c>
      <c r="D34" s="82">
        <v>2.7788655504412549E-2</v>
      </c>
      <c r="E34" s="34">
        <v>2274196.8386283913</v>
      </c>
      <c r="G34" s="79" t="s">
        <v>41</v>
      </c>
      <c r="H34" s="81">
        <f ca="1">_xlfn.STDEV.S(E33:E1032)</f>
        <v>2421437.0614208193</v>
      </c>
      <c r="J34" s="10"/>
      <c r="K34" s="10"/>
      <c r="L34" s="70"/>
      <c r="M34" s="71"/>
      <c r="N34" s="72"/>
      <c r="O34" s="70"/>
      <c r="P34" s="71"/>
      <c r="Q34" s="72"/>
    </row>
    <row r="35" spans="2:17" x14ac:dyDescent="0.2">
      <c r="B35" s="1">
        <v>3</v>
      </c>
      <c r="C35" s="82">
        <v>3.1513668355851121E-2</v>
      </c>
      <c r="D35" s="82">
        <v>0.12905992524156498</v>
      </c>
      <c r="E35" s="34">
        <v>5636764.4988944381</v>
      </c>
      <c r="G35" s="79" t="s">
        <v>42</v>
      </c>
      <c r="H35" s="81">
        <f ca="1">MIN(E33:E1032)</f>
        <v>-3379201.2417668663</v>
      </c>
      <c r="J35" s="10"/>
      <c r="K35" s="10"/>
      <c r="L35" s="70"/>
      <c r="M35" s="71"/>
      <c r="N35" s="72"/>
      <c r="O35" s="70"/>
      <c r="P35" s="71"/>
      <c r="Q35" s="72"/>
    </row>
    <row r="36" spans="2:17" x14ac:dyDescent="0.2">
      <c r="B36" s="1">
        <v>4</v>
      </c>
      <c r="C36" s="82">
        <v>9.0055679261228233E-2</v>
      </c>
      <c r="D36" s="82">
        <v>0.13024592358875745</v>
      </c>
      <c r="E36" s="34">
        <v>7381430.5563935423</v>
      </c>
      <c r="G36" s="79" t="s">
        <v>43</v>
      </c>
      <c r="H36" s="81">
        <f ca="1">MAX(E33:E1032)</f>
        <v>14120647.523773374</v>
      </c>
      <c r="J36" s="10"/>
      <c r="K36" s="10"/>
      <c r="L36" s="70"/>
      <c r="M36" s="71"/>
      <c r="N36" s="72"/>
      <c r="O36" s="70"/>
      <c r="P36" s="71"/>
      <c r="Q36" s="72"/>
    </row>
    <row r="37" spans="2:17" x14ac:dyDescent="0.2">
      <c r="B37" s="1">
        <v>5</v>
      </c>
      <c r="C37" s="82">
        <v>3.3853778259284685E-2</v>
      </c>
      <c r="D37" s="82">
        <v>8.5364683749432457E-2</v>
      </c>
      <c r="E37" s="34">
        <v>4050979.682242753</v>
      </c>
      <c r="G37" s="79" t="s">
        <v>49</v>
      </c>
      <c r="H37" s="86">
        <f ca="1">COUNT(E33:E1032)</f>
        <v>1000</v>
      </c>
      <c r="J37" s="10"/>
      <c r="K37" s="10"/>
      <c r="L37" s="70"/>
      <c r="M37" s="71"/>
      <c r="N37" s="72"/>
      <c r="O37" s="70"/>
      <c r="P37" s="71"/>
      <c r="Q37" s="72"/>
    </row>
    <row r="38" spans="2:17" x14ac:dyDescent="0.2">
      <c r="B38" s="1">
        <v>6</v>
      </c>
      <c r="C38" s="82">
        <v>9.4783845990326077E-2</v>
      </c>
      <c r="D38" s="82">
        <v>0.10396283399862913</v>
      </c>
      <c r="E38" s="34">
        <v>6239145.3485426232</v>
      </c>
      <c r="G38" s="89" t="s">
        <v>56</v>
      </c>
      <c r="H38" s="87">
        <f ca="1">COUNTIF(E33:E1032,"&lt; 0")/COUNT(E33:E1032)</f>
        <v>3.5999999999999997E-2</v>
      </c>
      <c r="J38" s="10"/>
      <c r="K38" s="10"/>
      <c r="L38" s="70"/>
      <c r="M38" s="71"/>
      <c r="N38" s="72"/>
      <c r="O38" s="70"/>
      <c r="P38" s="71"/>
      <c r="Q38" s="72"/>
    </row>
    <row r="39" spans="2:17" x14ac:dyDescent="0.2">
      <c r="B39" s="1">
        <v>7</v>
      </c>
      <c r="C39" s="82">
        <v>1.2255057802454828E-2</v>
      </c>
      <c r="D39" s="82">
        <v>6.3916604338442817E-2</v>
      </c>
      <c r="E39" s="34">
        <v>2943647.1444438277</v>
      </c>
      <c r="G39" s="90" t="s">
        <v>56</v>
      </c>
      <c r="H39" s="88">
        <f ca="1">COUNTIF(E33:E1032,"&gt; 0")/COUNT(E33:E1032)</f>
        <v>0.96399999999999997</v>
      </c>
      <c r="J39" s="10"/>
      <c r="K39" s="10"/>
      <c r="L39" s="70"/>
      <c r="M39" s="71"/>
      <c r="N39" s="72"/>
      <c r="O39" s="70"/>
      <c r="P39" s="71"/>
      <c r="Q39" s="72"/>
    </row>
    <row r="40" spans="2:17" x14ac:dyDescent="0.2">
      <c r="B40" s="1">
        <v>8</v>
      </c>
      <c r="C40" s="82">
        <v>6.9587376299450401E-2</v>
      </c>
      <c r="D40" s="82">
        <v>3.8394217377091935E-2</v>
      </c>
      <c r="E40" s="34">
        <v>2678347.2401599628</v>
      </c>
      <c r="J40" s="10"/>
      <c r="K40" s="10"/>
      <c r="L40" s="70"/>
      <c r="M40" s="71"/>
      <c r="N40" s="72"/>
      <c r="O40" s="70"/>
      <c r="P40" s="71"/>
      <c r="Q40" s="72"/>
    </row>
    <row r="41" spans="2:17" x14ac:dyDescent="0.2">
      <c r="B41" s="1">
        <v>9</v>
      </c>
      <c r="C41" s="82">
        <v>8.9937131501171622E-2</v>
      </c>
      <c r="D41" s="82">
        <v>0.17887868571152066</v>
      </c>
      <c r="E41" s="34">
        <v>9730739.2795664724</v>
      </c>
      <c r="G41" s="33">
        <f>D9*(1+6.4%)^(D12-D13)</f>
        <v>11719574.354720164</v>
      </c>
      <c r="J41" s="10"/>
      <c r="K41" s="10"/>
      <c r="L41" s="70"/>
      <c r="M41" s="71"/>
      <c r="N41" s="72"/>
      <c r="O41" s="70"/>
      <c r="P41" s="71"/>
      <c r="Q41" s="72"/>
    </row>
    <row r="42" spans="2:17" x14ac:dyDescent="0.2">
      <c r="B42" s="1">
        <v>10</v>
      </c>
      <c r="C42" s="82">
        <v>5.9670314222519817E-2</v>
      </c>
      <c r="D42" s="82">
        <v>5.031343843888994E-2</v>
      </c>
      <c r="E42" s="34">
        <v>3065994.1147149578</v>
      </c>
      <c r="J42" s="10"/>
      <c r="K42" s="10"/>
      <c r="L42" s="70"/>
      <c r="M42" s="71"/>
      <c r="N42" s="72"/>
      <c r="O42" s="70"/>
      <c r="P42" s="71"/>
      <c r="Q42" s="72"/>
    </row>
    <row r="43" spans="2:17" x14ac:dyDescent="0.2">
      <c r="B43" s="1">
        <v>11</v>
      </c>
      <c r="C43" s="82">
        <v>8.5707480911371176E-2</v>
      </c>
      <c r="D43" s="82">
        <v>0.12302482172614057</v>
      </c>
      <c r="E43" s="34">
        <v>6896757.5299279485</v>
      </c>
      <c r="J43" s="10"/>
      <c r="K43" s="10"/>
      <c r="L43" s="70"/>
      <c r="M43" s="71"/>
      <c r="N43" s="72"/>
      <c r="O43" s="70"/>
      <c r="P43" s="71"/>
      <c r="Q43" s="72"/>
    </row>
    <row r="44" spans="2:17" x14ac:dyDescent="0.2">
      <c r="B44" s="1">
        <v>12</v>
      </c>
      <c r="C44" s="82">
        <v>3.759758512346785E-2</v>
      </c>
      <c r="D44" s="82">
        <v>4.8981633935561264E-2</v>
      </c>
      <c r="E44" s="34">
        <v>2726432.3809450381</v>
      </c>
      <c r="J44" s="10"/>
      <c r="K44" s="10"/>
      <c r="L44" s="70"/>
      <c r="M44" s="71"/>
      <c r="N44" s="72"/>
      <c r="O44" s="70"/>
      <c r="P44" s="71"/>
      <c r="Q44" s="72"/>
    </row>
    <row r="45" spans="2:17" x14ac:dyDescent="0.2">
      <c r="B45" s="1">
        <v>13</v>
      </c>
      <c r="C45" s="82">
        <v>9.3012525330751841E-2</v>
      </c>
      <c r="D45" s="82">
        <v>0.19319312766714836</v>
      </c>
      <c r="E45" s="34">
        <v>10567306.16680038</v>
      </c>
      <c r="J45" s="10"/>
      <c r="K45" s="10"/>
      <c r="L45" s="70"/>
      <c r="M45" s="71"/>
      <c r="N45" s="72"/>
      <c r="O45" s="70"/>
      <c r="P45" s="71"/>
      <c r="Q45" s="72"/>
    </row>
    <row r="46" spans="2:17" x14ac:dyDescent="0.2">
      <c r="B46" s="1">
        <v>14</v>
      </c>
      <c r="C46" s="82">
        <v>1.9095920037185632E-2</v>
      </c>
      <c r="D46" s="82">
        <v>1.6150493737865437E-2</v>
      </c>
      <c r="E46" s="34">
        <v>1352252.1578403281</v>
      </c>
      <c r="J46" s="10"/>
      <c r="K46" s="10"/>
      <c r="L46" s="70"/>
      <c r="M46" s="71"/>
      <c r="N46" s="72"/>
      <c r="O46" s="70"/>
      <c r="P46" s="71"/>
      <c r="Q46" s="72"/>
    </row>
    <row r="47" spans="2:17" x14ac:dyDescent="0.2">
      <c r="B47" s="1">
        <v>15</v>
      </c>
      <c r="C47" s="82">
        <v>3.3271536517721481E-2</v>
      </c>
      <c r="D47" s="82">
        <v>5.4986215914719375E-2</v>
      </c>
      <c r="E47" s="34">
        <v>2899554.8636403829</v>
      </c>
      <c r="J47" s="10"/>
      <c r="K47" s="10"/>
      <c r="L47" s="70"/>
      <c r="M47" s="71"/>
      <c r="N47" s="72"/>
      <c r="O47" s="70"/>
      <c r="P47" s="71"/>
      <c r="Q47" s="72"/>
    </row>
    <row r="48" spans="2:17" x14ac:dyDescent="0.2">
      <c r="B48" s="1">
        <v>16</v>
      </c>
      <c r="C48" s="82">
        <v>7.0766631460256899E-2</v>
      </c>
      <c r="D48" s="82">
        <v>5.9823841370243186E-2</v>
      </c>
      <c r="E48" s="34">
        <v>3644372.7806029744</v>
      </c>
      <c r="J48" s="10"/>
      <c r="K48" s="10"/>
      <c r="L48" s="70"/>
      <c r="M48" s="71"/>
      <c r="N48" s="72"/>
      <c r="O48" s="70"/>
      <c r="P48" s="71"/>
      <c r="Q48" s="72"/>
    </row>
    <row r="49" spans="2:17" x14ac:dyDescent="0.2">
      <c r="B49" s="1">
        <v>17</v>
      </c>
      <c r="C49" s="82">
        <v>6.7658727779746117E-2</v>
      </c>
      <c r="D49" s="82">
        <v>8.0751787735527839E-2</v>
      </c>
      <c r="E49" s="34">
        <v>4510872.640978653</v>
      </c>
      <c r="J49" s="10"/>
      <c r="K49" s="10"/>
      <c r="L49" s="70"/>
      <c r="M49" s="71"/>
      <c r="N49" s="72"/>
      <c r="O49" s="70"/>
      <c r="P49" s="71"/>
      <c r="Q49" s="72"/>
    </row>
    <row r="50" spans="2:17" x14ac:dyDescent="0.2">
      <c r="B50" s="1">
        <v>18</v>
      </c>
      <c r="C50" s="82">
        <v>3.8386946591645349E-2</v>
      </c>
      <c r="D50" s="82">
        <v>-6.2887911788191281E-3</v>
      </c>
      <c r="E50" s="34">
        <v>612262.06552721688</v>
      </c>
      <c r="J50" s="10"/>
      <c r="K50" s="10"/>
      <c r="L50" s="70"/>
      <c r="M50" s="71"/>
      <c r="N50" s="72"/>
      <c r="O50" s="70"/>
      <c r="P50" s="71"/>
      <c r="Q50" s="72"/>
    </row>
    <row r="51" spans="2:17" x14ac:dyDescent="0.2">
      <c r="B51" s="1">
        <v>19</v>
      </c>
      <c r="C51" s="82">
        <v>5.3713155993099587E-2</v>
      </c>
      <c r="D51" s="82">
        <v>-2.9256019035311109E-3</v>
      </c>
      <c r="E51" s="34">
        <v>794189.97872627259</v>
      </c>
      <c r="J51" s="10"/>
      <c r="K51" s="10"/>
      <c r="L51" s="70"/>
      <c r="M51" s="71"/>
      <c r="N51" s="72"/>
      <c r="O51" s="70"/>
      <c r="P51" s="71"/>
      <c r="Q51" s="72"/>
    </row>
    <row r="52" spans="2:17" x14ac:dyDescent="0.2">
      <c r="B52" s="1">
        <v>20</v>
      </c>
      <c r="C52" s="82">
        <v>9.5022578339951091E-2</v>
      </c>
      <c r="D52" s="82">
        <v>0.26306036228847451</v>
      </c>
      <c r="E52" s="34">
        <v>14120647.523773374</v>
      </c>
      <c r="J52" s="10"/>
      <c r="K52" s="10"/>
      <c r="L52" s="70"/>
      <c r="M52" s="71"/>
      <c r="N52" s="72"/>
      <c r="O52" s="70"/>
      <c r="P52" s="71"/>
      <c r="Q52" s="72"/>
    </row>
    <row r="53" spans="2:17" ht="17" hidden="1" outlineLevel="1" thickBot="1" x14ac:dyDescent="0.25">
      <c r="B53" s="1">
        <v>21</v>
      </c>
      <c r="C53" s="82">
        <v>4.2240677158222807E-2</v>
      </c>
      <c r="D53" s="82">
        <v>4.0526653429907647E-2</v>
      </c>
      <c r="E53" s="34">
        <v>2453212.664870129</v>
      </c>
      <c r="J53" s="1">
        <v>1000000</v>
      </c>
      <c r="L53" s="60" t="s">
        <v>50</v>
      </c>
      <c r="M53" s="60">
        <v>298</v>
      </c>
      <c r="N53" s="61">
        <v>1</v>
      </c>
      <c r="O53" s="62" t="s">
        <v>50</v>
      </c>
      <c r="P53" s="60">
        <v>298</v>
      </c>
      <c r="Q53" s="61">
        <v>1</v>
      </c>
    </row>
    <row r="54" spans="2:17" hidden="1" outlineLevel="1" x14ac:dyDescent="0.2">
      <c r="B54" s="1">
        <v>22</v>
      </c>
      <c r="C54" s="82">
        <v>6.4783185916147817E-2</v>
      </c>
      <c r="D54" s="82">
        <v>0.12175732671885224</v>
      </c>
      <c r="E54" s="34">
        <v>6226600.1076639555</v>
      </c>
    </row>
    <row r="55" spans="2:17" hidden="1" outlineLevel="1" x14ac:dyDescent="0.2">
      <c r="B55" s="1">
        <v>23</v>
      </c>
      <c r="C55" s="82">
        <v>8.6964364567183719E-2</v>
      </c>
      <c r="D55" s="82">
        <v>0.13752818161361693</v>
      </c>
      <c r="E55" s="34">
        <v>7628074.9865898443</v>
      </c>
    </row>
    <row r="56" spans="2:17" hidden="1" outlineLevel="1" x14ac:dyDescent="0.2">
      <c r="B56" s="1">
        <v>24</v>
      </c>
      <c r="C56" s="82">
        <v>5.9293178640304839E-2</v>
      </c>
      <c r="D56" s="82">
        <v>3.2377833505737891E-2</v>
      </c>
      <c r="E56" s="34">
        <v>2303987.6373886866</v>
      </c>
    </row>
    <row r="57" spans="2:17" hidden="1" outlineLevel="1" x14ac:dyDescent="0.2">
      <c r="B57" s="1">
        <v>25</v>
      </c>
      <c r="C57" s="82">
        <v>7.6499504524658771E-2</v>
      </c>
      <c r="D57" s="82">
        <v>6.3719261107615957E-2</v>
      </c>
      <c r="E57" s="34">
        <v>3916425.7191158533</v>
      </c>
    </row>
    <row r="58" spans="2:17" hidden="1" outlineLevel="1" x14ac:dyDescent="0.2">
      <c r="B58" s="1">
        <v>26</v>
      </c>
      <c r="C58" s="82">
        <v>3.8537150562683399E-2</v>
      </c>
      <c r="D58" s="82">
        <v>9.1712385562118151E-2</v>
      </c>
      <c r="E58" s="34">
        <v>4381029.0349328946</v>
      </c>
    </row>
    <row r="59" spans="2:17" hidden="1" outlineLevel="1" x14ac:dyDescent="0.2">
      <c r="B59" s="1">
        <v>27</v>
      </c>
      <c r="C59" s="82">
        <v>3.204328688076382E-2</v>
      </c>
      <c r="D59" s="82">
        <v>9.4868298640705326E-2</v>
      </c>
      <c r="E59" s="34">
        <v>4373163.5113138128</v>
      </c>
    </row>
    <row r="60" spans="2:17" hidden="1" outlineLevel="1" x14ac:dyDescent="0.2">
      <c r="B60" s="1">
        <v>28</v>
      </c>
      <c r="C60" s="82">
        <v>1.7989685472067075E-2</v>
      </c>
      <c r="D60" s="82">
        <v>7.314135747700308E-2</v>
      </c>
      <c r="E60" s="34">
        <v>3343949.7955266056</v>
      </c>
    </row>
    <row r="61" spans="2:17" hidden="1" outlineLevel="1" x14ac:dyDescent="0.2">
      <c r="B61" s="1">
        <v>29</v>
      </c>
      <c r="C61" s="82">
        <v>1.3119211825346934E-2</v>
      </c>
      <c r="D61" s="82">
        <v>0.15545705574076146</v>
      </c>
      <c r="E61" s="34">
        <v>6095513.2173203146</v>
      </c>
    </row>
    <row r="62" spans="2:17" hidden="1" outlineLevel="1" x14ac:dyDescent="0.2">
      <c r="B62" s="1">
        <v>30</v>
      </c>
      <c r="C62" s="82">
        <v>7.884222398055224E-2</v>
      </c>
      <c r="D62" s="82">
        <v>-1.300020405410085E-2</v>
      </c>
      <c r="E62" s="34">
        <v>424674.48690966167</v>
      </c>
    </row>
    <row r="63" spans="2:17" hidden="1" outlineLevel="1" x14ac:dyDescent="0.2">
      <c r="B63" s="1">
        <v>31</v>
      </c>
      <c r="C63" s="82">
        <v>9.498466117902607E-2</v>
      </c>
      <c r="D63" s="82">
        <v>0.11789520894894853</v>
      </c>
      <c r="E63" s="34">
        <v>6934227.9408433698</v>
      </c>
    </row>
    <row r="64" spans="2:17" hidden="1" outlineLevel="1" x14ac:dyDescent="0.2">
      <c r="B64" s="1">
        <v>32</v>
      </c>
      <c r="C64" s="82">
        <v>2.527688897398981E-2</v>
      </c>
      <c r="D64" s="82">
        <v>-1.3058126474095322E-3</v>
      </c>
      <c r="E64" s="34">
        <v>757835.88145936816</v>
      </c>
    </row>
    <row r="65" spans="2:5" hidden="1" outlineLevel="1" x14ac:dyDescent="0.2">
      <c r="B65" s="1">
        <v>33</v>
      </c>
      <c r="C65" s="82">
        <v>5.3468939208047461E-2</v>
      </c>
      <c r="D65" s="82">
        <v>-1.8408965910783406E-2</v>
      </c>
      <c r="E65" s="34">
        <v>156770.5254212601</v>
      </c>
    </row>
    <row r="66" spans="2:5" hidden="1" outlineLevel="1" x14ac:dyDescent="0.2">
      <c r="B66" s="1">
        <v>34</v>
      </c>
      <c r="C66" s="82">
        <v>7.2604127013574885E-3</v>
      </c>
      <c r="D66" s="82">
        <v>0.18305828429986426</v>
      </c>
      <c r="E66" s="34">
        <v>6859348.4268261408</v>
      </c>
    </row>
    <row r="67" spans="2:5" hidden="1" outlineLevel="1" x14ac:dyDescent="0.2">
      <c r="B67" s="1">
        <v>35</v>
      </c>
      <c r="C67" s="82">
        <v>7.9946632952912516E-2</v>
      </c>
      <c r="D67" s="82">
        <v>5.3926726992037086E-2</v>
      </c>
      <c r="E67" s="34">
        <v>3523996.6351468554</v>
      </c>
    </row>
    <row r="68" spans="2:5" hidden="1" outlineLevel="1" x14ac:dyDescent="0.2">
      <c r="B68" s="1">
        <v>36</v>
      </c>
      <c r="C68" s="82">
        <v>6.7575532085016266E-2</v>
      </c>
      <c r="D68" s="82">
        <v>1.0177473350746966E-2</v>
      </c>
      <c r="E68" s="34">
        <v>1418771.2212421896</v>
      </c>
    </row>
    <row r="69" spans="2:5" hidden="1" outlineLevel="1" x14ac:dyDescent="0.2">
      <c r="B69" s="1">
        <v>37</v>
      </c>
      <c r="C69" s="82">
        <v>1.6220069653630877E-3</v>
      </c>
      <c r="D69" s="82">
        <v>0.14460941175184788</v>
      </c>
      <c r="E69" s="34">
        <v>5434995.2606395818</v>
      </c>
    </row>
    <row r="70" spans="2:5" hidden="1" outlineLevel="1" x14ac:dyDescent="0.2">
      <c r="B70" s="1">
        <v>38</v>
      </c>
      <c r="C70" s="82">
        <v>2.1379736264013405E-2</v>
      </c>
      <c r="D70" s="82">
        <v>0.19507969920543056</v>
      </c>
      <c r="E70" s="34">
        <v>7736651.1664275331</v>
      </c>
    </row>
    <row r="71" spans="2:5" hidden="1" outlineLevel="1" x14ac:dyDescent="0.2">
      <c r="B71" s="1">
        <v>39</v>
      </c>
      <c r="C71" s="82">
        <v>8.2790022169926702E-2</v>
      </c>
      <c r="D71" s="82">
        <v>4.999379638156954E-2</v>
      </c>
      <c r="E71" s="34">
        <v>3384676.5149923549</v>
      </c>
    </row>
    <row r="72" spans="2:5" hidden="1" outlineLevel="1" x14ac:dyDescent="0.2">
      <c r="B72" s="1">
        <v>40</v>
      </c>
      <c r="C72" s="82">
        <v>7.1188239178761811E-2</v>
      </c>
      <c r="D72" s="82">
        <v>0.1025119253514762</v>
      </c>
      <c r="E72" s="34">
        <v>5550965.9068483599</v>
      </c>
    </row>
    <row r="73" spans="2:5" hidden="1" outlineLevel="1" x14ac:dyDescent="0.2">
      <c r="B73" s="1">
        <v>41</v>
      </c>
      <c r="C73" s="82">
        <v>7.54107938759674E-2</v>
      </c>
      <c r="D73" s="82">
        <v>8.6618791518475388E-2</v>
      </c>
      <c r="E73" s="34">
        <v>4935918.3989831209</v>
      </c>
    </row>
    <row r="74" spans="2:5" hidden="1" outlineLevel="1" x14ac:dyDescent="0.2">
      <c r="B74" s="1">
        <v>42</v>
      </c>
      <c r="C74" s="82">
        <v>4.2565026613112011E-2</v>
      </c>
      <c r="D74" s="82">
        <v>-1.6021683114667437E-2</v>
      </c>
      <c r="E74" s="34">
        <v>242767.14360540811</v>
      </c>
    </row>
    <row r="75" spans="2:5" hidden="1" outlineLevel="1" x14ac:dyDescent="0.2">
      <c r="B75" s="1">
        <v>43</v>
      </c>
      <c r="C75" s="82">
        <v>8.3453654497043922E-2</v>
      </c>
      <c r="D75" s="82">
        <v>4.4843714497674152E-2</v>
      </c>
      <c r="E75" s="34">
        <v>3152621.8645407096</v>
      </c>
    </row>
    <row r="76" spans="2:5" hidden="1" outlineLevel="1" x14ac:dyDescent="0.2">
      <c r="B76" s="1">
        <v>44</v>
      </c>
      <c r="C76" s="82">
        <v>5.9196944396036316E-2</v>
      </c>
      <c r="D76" s="82">
        <v>8.9218079744637635E-2</v>
      </c>
      <c r="E76" s="34">
        <v>4700481.7772683408</v>
      </c>
    </row>
    <row r="77" spans="2:5" hidden="1" outlineLevel="1" x14ac:dyDescent="0.2">
      <c r="B77" s="1">
        <v>45</v>
      </c>
      <c r="C77" s="82">
        <v>4.4151559646122697E-2</v>
      </c>
      <c r="D77" s="82">
        <v>3.9676267592680725E-2</v>
      </c>
      <c r="E77" s="34">
        <v>2440774.8890601187</v>
      </c>
    </row>
    <row r="78" spans="2:5" hidden="1" outlineLevel="1" x14ac:dyDescent="0.2">
      <c r="B78" s="1">
        <v>46</v>
      </c>
      <c r="C78" s="82">
        <v>1.8623616014539881E-3</v>
      </c>
      <c r="D78" s="82">
        <v>0.11427648546802427</v>
      </c>
      <c r="E78" s="34">
        <v>4451628.9219315965</v>
      </c>
    </row>
    <row r="79" spans="2:5" hidden="1" outlineLevel="1" x14ac:dyDescent="0.2">
      <c r="B79" s="1">
        <v>47</v>
      </c>
      <c r="C79" s="82">
        <v>7.6470774673441433E-2</v>
      </c>
      <c r="D79" s="82">
        <v>0.18310257756436468</v>
      </c>
      <c r="E79" s="34">
        <v>9355623.4850931522</v>
      </c>
    </row>
    <row r="80" spans="2:5" hidden="1" outlineLevel="1" x14ac:dyDescent="0.2">
      <c r="B80" s="1">
        <v>48</v>
      </c>
      <c r="C80" s="82">
        <v>8.2285465687370052E-2</v>
      </c>
      <c r="D80" s="82">
        <v>0.13587990973594433</v>
      </c>
      <c r="E80" s="34">
        <v>7393385.6067505488</v>
      </c>
    </row>
    <row r="81" spans="2:5" hidden="1" outlineLevel="1" x14ac:dyDescent="0.2">
      <c r="B81" s="1">
        <v>49</v>
      </c>
      <c r="C81" s="82">
        <v>5.3620025475171196E-2</v>
      </c>
      <c r="D81" s="82">
        <v>0.14921229395448576</v>
      </c>
      <c r="E81" s="34">
        <v>7052780.7211248958</v>
      </c>
    </row>
    <row r="82" spans="2:5" hidden="1" outlineLevel="1" x14ac:dyDescent="0.2">
      <c r="B82" s="1">
        <v>50</v>
      </c>
      <c r="C82" s="82">
        <v>2.6725581696764769E-2</v>
      </c>
      <c r="D82" s="82">
        <v>1.203381866934633E-2</v>
      </c>
      <c r="E82" s="34">
        <v>1249249.1692372258</v>
      </c>
    </row>
    <row r="83" spans="2:5" hidden="1" outlineLevel="1" x14ac:dyDescent="0.2">
      <c r="B83" s="1">
        <v>51</v>
      </c>
      <c r="C83" s="82">
        <v>9.022530073088228E-2</v>
      </c>
      <c r="D83" s="82">
        <v>6.4816547856524881E-2</v>
      </c>
      <c r="E83" s="34">
        <v>4216991.2423835369</v>
      </c>
    </row>
    <row r="84" spans="2:5" hidden="1" outlineLevel="1" x14ac:dyDescent="0.2">
      <c r="B84" s="1">
        <v>52</v>
      </c>
      <c r="C84" s="82">
        <v>2.6040424673522723E-2</v>
      </c>
      <c r="D84" s="82">
        <v>0.16544367672484586</v>
      </c>
      <c r="E84" s="34">
        <v>6822786.2923662383</v>
      </c>
    </row>
    <row r="85" spans="2:5" hidden="1" outlineLevel="1" x14ac:dyDescent="0.2">
      <c r="B85" s="1">
        <v>53</v>
      </c>
      <c r="C85" s="82">
        <v>1.7811022425801761E-2</v>
      </c>
      <c r="D85" s="82">
        <v>6.0449293387329822E-2</v>
      </c>
      <c r="E85" s="34">
        <v>2896573.5548704546</v>
      </c>
    </row>
    <row r="86" spans="2:5" hidden="1" outlineLevel="1" x14ac:dyDescent="0.2">
      <c r="B86" s="1">
        <v>54</v>
      </c>
      <c r="C86" s="82">
        <v>6.6795837385950227E-2</v>
      </c>
      <c r="D86" s="82">
        <v>0.11557335534007102</v>
      </c>
      <c r="E86" s="34">
        <v>6013026.4290244821</v>
      </c>
    </row>
    <row r="87" spans="2:5" hidden="1" outlineLevel="1" x14ac:dyDescent="0.2">
      <c r="B87" s="1">
        <v>55</v>
      </c>
      <c r="C87" s="82">
        <v>1.9507965111779737E-2</v>
      </c>
      <c r="D87" s="82">
        <v>0.13562519349892688</v>
      </c>
      <c r="E87" s="34">
        <v>5572836.9789360575</v>
      </c>
    </row>
    <row r="88" spans="2:5" hidden="1" outlineLevel="1" x14ac:dyDescent="0.2">
      <c r="B88" s="1">
        <v>56</v>
      </c>
      <c r="C88" s="82">
        <v>6.417004733861352E-2</v>
      </c>
      <c r="D88" s="82">
        <v>0.12285610718446138</v>
      </c>
      <c r="E88" s="34">
        <v>6256941.8174285637</v>
      </c>
    </row>
    <row r="89" spans="2:5" hidden="1" outlineLevel="1" x14ac:dyDescent="0.2">
      <c r="B89" s="1">
        <v>57</v>
      </c>
      <c r="C89" s="82">
        <v>8.9975603926496325E-2</v>
      </c>
      <c r="D89" s="82">
        <v>3.6319364078752907E-2</v>
      </c>
      <c r="E89" s="34">
        <v>2833158.0895027998</v>
      </c>
    </row>
    <row r="90" spans="2:5" hidden="1" outlineLevel="1" x14ac:dyDescent="0.2">
      <c r="B90" s="1">
        <v>58</v>
      </c>
      <c r="C90" s="82">
        <v>2.2545740905014412E-2</v>
      </c>
      <c r="D90" s="82">
        <v>5.9860097166335169E-2</v>
      </c>
      <c r="E90" s="34">
        <v>2937736.4197920384</v>
      </c>
    </row>
    <row r="91" spans="2:5" hidden="1" outlineLevel="1" x14ac:dyDescent="0.2">
      <c r="B91" s="1">
        <v>59</v>
      </c>
      <c r="C91" s="82">
        <v>5.3492160266555011E-2</v>
      </c>
      <c r="D91" s="82">
        <v>0.10144897992620425</v>
      </c>
      <c r="E91" s="34">
        <v>5084896.7466545459</v>
      </c>
    </row>
    <row r="92" spans="2:5" hidden="1" outlineLevel="1" x14ac:dyDescent="0.2">
      <c r="B92" s="1">
        <v>60</v>
      </c>
      <c r="C92" s="82">
        <v>7.8012661262994734E-2</v>
      </c>
      <c r="D92" s="82">
        <v>7.6198716889853149E-2</v>
      </c>
      <c r="E92" s="34">
        <v>4515533.6459514108</v>
      </c>
    </row>
    <row r="93" spans="2:5" hidden="1" outlineLevel="1" x14ac:dyDescent="0.2">
      <c r="B93" s="1">
        <v>61</v>
      </c>
      <c r="C93" s="82">
        <v>1.0422305522568766E-2</v>
      </c>
      <c r="D93" s="82">
        <v>4.4539366768929826E-2</v>
      </c>
      <c r="E93" s="34">
        <v>2262745.5846869852</v>
      </c>
    </row>
    <row r="94" spans="2:5" hidden="1" outlineLevel="1" x14ac:dyDescent="0.2">
      <c r="B94" s="1">
        <v>62</v>
      </c>
      <c r="C94" s="82">
        <v>7.6389316082218828E-2</v>
      </c>
      <c r="D94" s="82">
        <v>-5.2682298507810976E-3</v>
      </c>
      <c r="E94" s="34">
        <v>772227.60383272998</v>
      </c>
    </row>
    <row r="95" spans="2:5" hidden="1" outlineLevel="1" x14ac:dyDescent="0.2">
      <c r="B95" s="1">
        <v>63</v>
      </c>
      <c r="C95" s="82">
        <v>4.2638695388630826E-2</v>
      </c>
      <c r="D95" s="82">
        <v>0.10688783264115823</v>
      </c>
      <c r="E95" s="34">
        <v>5056661.5325593427</v>
      </c>
    </row>
    <row r="96" spans="2:5" hidden="1" outlineLevel="1" x14ac:dyDescent="0.2">
      <c r="B96" s="1">
        <v>64</v>
      </c>
      <c r="C96" s="82">
        <v>9.1860991057807651E-2</v>
      </c>
      <c r="D96" s="82">
        <v>1.1829026434174994E-2</v>
      </c>
      <c r="E96" s="34">
        <v>1661846.1891973002</v>
      </c>
    </row>
    <row r="97" spans="2:5" hidden="1" outlineLevel="1" x14ac:dyDescent="0.2">
      <c r="B97" s="1">
        <v>65</v>
      </c>
      <c r="C97" s="82">
        <v>9.1053577558834878E-2</v>
      </c>
      <c r="D97" s="82">
        <v>-3.226373822150165E-2</v>
      </c>
      <c r="E97" s="34">
        <v>-488307.52862321801</v>
      </c>
    </row>
    <row r="98" spans="2:5" hidden="1" outlineLevel="1" x14ac:dyDescent="0.2">
      <c r="B98" s="1">
        <v>66</v>
      </c>
      <c r="C98" s="82">
        <v>7.1564315650906388E-2</v>
      </c>
      <c r="D98" s="82">
        <v>2.8152863393485252E-2</v>
      </c>
      <c r="E98" s="34">
        <v>2245581.1843366339</v>
      </c>
    </row>
    <row r="99" spans="2:5" hidden="1" outlineLevel="1" x14ac:dyDescent="0.2">
      <c r="B99" s="1">
        <v>67</v>
      </c>
      <c r="C99" s="82">
        <v>3.2961411166899414E-2</v>
      </c>
      <c r="D99" s="82">
        <v>2.8729890359524675E-2</v>
      </c>
      <c r="E99" s="34">
        <v>1910841.5392279867</v>
      </c>
    </row>
    <row r="100" spans="2:5" hidden="1" outlineLevel="1" x14ac:dyDescent="0.2">
      <c r="B100" s="1">
        <v>68</v>
      </c>
      <c r="C100" s="82">
        <v>4.7005525337042345E-2</v>
      </c>
      <c r="D100" s="82">
        <v>9.4064702963447752E-2</v>
      </c>
      <c r="E100" s="34">
        <v>4644412.989866253</v>
      </c>
    </row>
    <row r="101" spans="2:5" hidden="1" outlineLevel="1" x14ac:dyDescent="0.2">
      <c r="B101" s="1">
        <v>69</v>
      </c>
      <c r="C101" s="82">
        <v>4.283670530519218E-2</v>
      </c>
      <c r="D101" s="82">
        <v>-2.8279521310431585E-2</v>
      </c>
      <c r="E101" s="34">
        <v>-237447.80898007136</v>
      </c>
    </row>
    <row r="102" spans="2:5" hidden="1" outlineLevel="1" x14ac:dyDescent="0.2">
      <c r="B102" s="1">
        <v>70</v>
      </c>
      <c r="C102" s="82">
        <v>5.0634570036415451E-2</v>
      </c>
      <c r="D102" s="82">
        <v>0.12620881035833503</v>
      </c>
      <c r="E102" s="34">
        <v>6025353.4708129046</v>
      </c>
    </row>
    <row r="103" spans="2:5" hidden="1" outlineLevel="1" x14ac:dyDescent="0.2">
      <c r="B103" s="1">
        <v>71</v>
      </c>
      <c r="C103" s="82">
        <v>2.2488297554547499E-2</v>
      </c>
      <c r="D103" s="82">
        <v>6.9170534411107334E-2</v>
      </c>
      <c r="E103" s="34">
        <v>3270114.6085609966</v>
      </c>
    </row>
    <row r="104" spans="2:5" hidden="1" outlineLevel="1" x14ac:dyDescent="0.2">
      <c r="B104" s="1">
        <v>72</v>
      </c>
      <c r="C104" s="82">
        <v>4.8525857067753732E-2</v>
      </c>
      <c r="D104" s="82">
        <v>6.4234982389146766E-2</v>
      </c>
      <c r="E104" s="34">
        <v>3476628.060915987</v>
      </c>
    </row>
    <row r="105" spans="2:5" hidden="1" outlineLevel="1" x14ac:dyDescent="0.2">
      <c r="B105" s="1">
        <v>73</v>
      </c>
      <c r="C105" s="82">
        <v>9.015335174639226E-2</v>
      </c>
      <c r="D105" s="82">
        <v>1.2597594934155784E-2</v>
      </c>
      <c r="E105" s="34">
        <v>1686464.038761365</v>
      </c>
    </row>
    <row r="106" spans="2:5" hidden="1" outlineLevel="1" x14ac:dyDescent="0.2">
      <c r="B106" s="1">
        <v>74</v>
      </c>
      <c r="C106" s="82">
        <v>9.9700522844342304E-2</v>
      </c>
      <c r="D106" s="82">
        <v>5.7801274936090774E-2</v>
      </c>
      <c r="E106" s="34">
        <v>4044370.6672419887</v>
      </c>
    </row>
    <row r="107" spans="2:5" hidden="1" outlineLevel="1" x14ac:dyDescent="0.2">
      <c r="B107" s="1">
        <v>75</v>
      </c>
      <c r="C107" s="82">
        <v>9.5165018372931121E-2</v>
      </c>
      <c r="D107" s="82">
        <v>7.8969628687803384E-2</v>
      </c>
      <c r="E107" s="34">
        <v>5011879.7646662891</v>
      </c>
    </row>
    <row r="108" spans="2:5" hidden="1" outlineLevel="1" x14ac:dyDescent="0.2">
      <c r="B108" s="1">
        <v>76</v>
      </c>
      <c r="C108" s="82">
        <v>8.755397626089706E-2</v>
      </c>
      <c r="D108" s="82">
        <v>6.1085403844596306E-2</v>
      </c>
      <c r="E108" s="34">
        <v>3988412.5404177983</v>
      </c>
    </row>
    <row r="109" spans="2:5" hidden="1" outlineLevel="1" x14ac:dyDescent="0.2">
      <c r="B109" s="1">
        <v>77</v>
      </c>
      <c r="C109" s="82">
        <v>4.6358103096372706E-2</v>
      </c>
      <c r="D109" s="82">
        <v>8.824083308852089E-2</v>
      </c>
      <c r="E109" s="34">
        <v>4399036.8559759203</v>
      </c>
    </row>
    <row r="110" spans="2:5" hidden="1" outlineLevel="1" x14ac:dyDescent="0.2">
      <c r="B110" s="1">
        <v>78</v>
      </c>
      <c r="C110" s="82">
        <v>3.0645081674341514E-2</v>
      </c>
      <c r="D110" s="82">
        <v>4.1612284087914495E-2</v>
      </c>
      <c r="E110" s="34">
        <v>2369220.4487216207</v>
      </c>
    </row>
    <row r="111" spans="2:5" hidden="1" outlineLevel="1" x14ac:dyDescent="0.2">
      <c r="B111" s="1">
        <v>79</v>
      </c>
      <c r="C111" s="82">
        <v>6.9392039857380294E-2</v>
      </c>
      <c r="D111" s="82">
        <v>0.13292837648418082</v>
      </c>
      <c r="E111" s="34">
        <v>6849372.6759278318</v>
      </c>
    </row>
    <row r="112" spans="2:5" hidden="1" outlineLevel="1" x14ac:dyDescent="0.2">
      <c r="B112" s="1">
        <v>80</v>
      </c>
      <c r="C112" s="82">
        <v>5.2600271064848575E-2</v>
      </c>
      <c r="D112" s="82">
        <v>0.10785780163344813</v>
      </c>
      <c r="E112" s="34">
        <v>5327093.5062355353</v>
      </c>
    </row>
    <row r="113" spans="2:5" hidden="1" outlineLevel="1" x14ac:dyDescent="0.2">
      <c r="B113" s="1">
        <v>81</v>
      </c>
      <c r="C113" s="82">
        <v>8.4740973751371851E-2</v>
      </c>
      <c r="D113" s="82">
        <v>6.8045478056918671E-2</v>
      </c>
      <c r="E113" s="34">
        <v>4267731.8687509988</v>
      </c>
    </row>
    <row r="114" spans="2:5" hidden="1" outlineLevel="1" x14ac:dyDescent="0.2">
      <c r="B114" s="1">
        <v>82</v>
      </c>
      <c r="C114" s="82">
        <v>6.4808279285965761E-2</v>
      </c>
      <c r="D114" s="82">
        <v>3.0804192207949027E-2</v>
      </c>
      <c r="E114" s="34">
        <v>2293459.9088234836</v>
      </c>
    </row>
    <row r="115" spans="2:5" hidden="1" outlineLevel="1" x14ac:dyDescent="0.2">
      <c r="B115" s="1">
        <v>83</v>
      </c>
      <c r="C115" s="82">
        <v>7.8917800814161554E-2</v>
      </c>
      <c r="D115" s="82">
        <v>4.7187412292821619E-2</v>
      </c>
      <c r="E115" s="34">
        <v>3197396.5395346629</v>
      </c>
    </row>
    <row r="116" spans="2:5" hidden="1" outlineLevel="1" x14ac:dyDescent="0.2">
      <c r="B116" s="1">
        <v>84</v>
      </c>
      <c r="C116" s="82">
        <v>1.3886679044121454E-2</v>
      </c>
      <c r="D116" s="82">
        <v>5.1211921010788877E-2</v>
      </c>
      <c r="E116" s="34">
        <v>2527955.2794313757</v>
      </c>
    </row>
    <row r="117" spans="2:5" hidden="1" outlineLevel="1" x14ac:dyDescent="0.2">
      <c r="B117" s="1">
        <v>85</v>
      </c>
      <c r="C117" s="82">
        <v>6.730306535758724E-3</v>
      </c>
      <c r="D117" s="82">
        <v>9.1392039175615489E-2</v>
      </c>
      <c r="E117" s="34">
        <v>3787326.3290864946</v>
      </c>
    </row>
    <row r="118" spans="2:5" hidden="1" outlineLevel="1" x14ac:dyDescent="0.2">
      <c r="B118" s="1">
        <v>86</v>
      </c>
      <c r="C118" s="82">
        <v>7.8353313536502822E-2</v>
      </c>
      <c r="D118" s="82">
        <v>1.4084576393803061E-2</v>
      </c>
      <c r="E118" s="34">
        <v>1668284.5006169763</v>
      </c>
    </row>
    <row r="119" spans="2:5" hidden="1" outlineLevel="1" x14ac:dyDescent="0.2">
      <c r="B119" s="1">
        <v>87</v>
      </c>
      <c r="C119" s="82">
        <v>6.5017750664724358E-2</v>
      </c>
      <c r="D119" s="82">
        <v>5.0376114203109695E-2</v>
      </c>
      <c r="E119" s="34">
        <v>3142912.5347045474</v>
      </c>
    </row>
    <row r="120" spans="2:5" hidden="1" outlineLevel="1" x14ac:dyDescent="0.2">
      <c r="B120" s="1">
        <v>88</v>
      </c>
      <c r="C120" s="82">
        <v>9.2490304306317005E-3</v>
      </c>
      <c r="D120" s="82">
        <v>9.6828041098282372E-2</v>
      </c>
      <c r="E120" s="34">
        <v>4013735.1679093204</v>
      </c>
    </row>
    <row r="121" spans="2:5" hidden="1" outlineLevel="1" x14ac:dyDescent="0.2">
      <c r="B121" s="1">
        <v>89</v>
      </c>
      <c r="C121" s="82">
        <v>3.1356830751777733E-2</v>
      </c>
      <c r="D121" s="82">
        <v>0.10001526079930724</v>
      </c>
      <c r="E121" s="34">
        <v>4551358.6287733093</v>
      </c>
    </row>
    <row r="122" spans="2:5" hidden="1" outlineLevel="1" x14ac:dyDescent="0.2">
      <c r="B122" s="1">
        <v>90</v>
      </c>
      <c r="C122" s="82">
        <v>5.2531734643101128E-3</v>
      </c>
      <c r="D122" s="82">
        <v>0.14124245953894118</v>
      </c>
      <c r="E122" s="34">
        <v>5413008.9002861893</v>
      </c>
    </row>
    <row r="123" spans="2:5" hidden="1" outlineLevel="1" x14ac:dyDescent="0.2">
      <c r="B123" s="1">
        <v>91</v>
      </c>
      <c r="C123" s="82">
        <v>8.7614227442465373E-2</v>
      </c>
      <c r="D123" s="82">
        <v>6.8735959111529424E-2</v>
      </c>
      <c r="E123" s="34">
        <v>4355858.9728199122</v>
      </c>
    </row>
    <row r="124" spans="2:5" hidden="1" outlineLevel="1" x14ac:dyDescent="0.2">
      <c r="B124" s="1">
        <v>92</v>
      </c>
      <c r="C124" s="82">
        <v>8.5338589499649384E-2</v>
      </c>
      <c r="D124" s="82">
        <v>0.131520567889299</v>
      </c>
      <c r="E124" s="34">
        <v>7288154.8798973523</v>
      </c>
    </row>
    <row r="125" spans="2:5" hidden="1" outlineLevel="1" x14ac:dyDescent="0.2">
      <c r="B125" s="1">
        <v>93</v>
      </c>
      <c r="C125" s="82">
        <v>5.298648264111111E-2</v>
      </c>
      <c r="D125" s="82">
        <v>0.10148723256344327</v>
      </c>
      <c r="E125" s="34">
        <v>5074969.3553907108</v>
      </c>
    </row>
    <row r="126" spans="2:5" hidden="1" outlineLevel="1" x14ac:dyDescent="0.2">
      <c r="B126" s="1">
        <v>94</v>
      </c>
      <c r="C126" s="82">
        <v>5.4802113207074801E-2</v>
      </c>
      <c r="D126" s="82">
        <v>7.542461673827594E-2</v>
      </c>
      <c r="E126" s="34">
        <v>4038480.885132506</v>
      </c>
    </row>
    <row r="127" spans="2:5" hidden="1" outlineLevel="1" x14ac:dyDescent="0.2">
      <c r="B127" s="1">
        <v>95</v>
      </c>
      <c r="C127" s="82">
        <v>7.7895213955506928E-2</v>
      </c>
      <c r="D127" s="82">
        <v>0.1057279463791838</v>
      </c>
      <c r="E127" s="34">
        <v>5867251.2432701252</v>
      </c>
    </row>
    <row r="128" spans="2:5" hidden="1" outlineLevel="1" x14ac:dyDescent="0.2">
      <c r="B128" s="1">
        <v>96</v>
      </c>
      <c r="C128" s="82">
        <v>6.7804835580036249E-2</v>
      </c>
      <c r="D128" s="82">
        <v>8.5019733991890722E-2</v>
      </c>
      <c r="E128" s="34">
        <v>4700902.9891507877</v>
      </c>
    </row>
    <row r="129" spans="2:5" hidden="1" outlineLevel="1" x14ac:dyDescent="0.2">
      <c r="B129" s="1">
        <v>97</v>
      </c>
      <c r="C129" s="82">
        <v>2.9643660655760063E-2</v>
      </c>
      <c r="D129" s="82">
        <v>0.15329698103027117</v>
      </c>
      <c r="E129" s="34">
        <v>6485200.1903292779</v>
      </c>
    </row>
    <row r="130" spans="2:5" hidden="1" outlineLevel="1" x14ac:dyDescent="0.2">
      <c r="B130" s="1">
        <v>98</v>
      </c>
      <c r="C130" s="82">
        <v>6.9161353851813663E-3</v>
      </c>
      <c r="D130" s="82">
        <v>0.10558683078371997</v>
      </c>
      <c r="E130" s="34">
        <v>4264070.8968076957</v>
      </c>
    </row>
    <row r="131" spans="2:5" hidden="1" outlineLevel="1" x14ac:dyDescent="0.2">
      <c r="B131" s="1">
        <v>99</v>
      </c>
      <c r="C131" s="82">
        <v>3.8091912789533326E-2</v>
      </c>
      <c r="D131" s="82">
        <v>9.9399117329961942E-2</v>
      </c>
      <c r="E131" s="34">
        <v>4667275.4666069681</v>
      </c>
    </row>
    <row r="132" spans="2:5" hidden="1" outlineLevel="1" x14ac:dyDescent="0.2">
      <c r="B132" s="1">
        <v>100</v>
      </c>
      <c r="C132" s="82">
        <v>7.2031963141228394E-2</v>
      </c>
      <c r="D132" s="82">
        <v>0.11065093601414021</v>
      </c>
      <c r="E132" s="34">
        <v>5935504.5382394576</v>
      </c>
    </row>
    <row r="133" spans="2:5" hidden="1" outlineLevel="1" x14ac:dyDescent="0.2">
      <c r="B133" s="1">
        <v>101</v>
      </c>
      <c r="C133" s="82">
        <v>6.1794286966562167E-2</v>
      </c>
      <c r="D133" s="82">
        <v>7.7260605256315826E-2</v>
      </c>
      <c r="E133" s="34">
        <v>4245156.858825298</v>
      </c>
    </row>
    <row r="134" spans="2:5" hidden="1" outlineLevel="1" x14ac:dyDescent="0.2">
      <c r="B134" s="1">
        <v>102</v>
      </c>
      <c r="C134" s="82">
        <v>5.6007167363744587E-2</v>
      </c>
      <c r="D134" s="82">
        <v>9.2060303464558235E-2</v>
      </c>
      <c r="E134" s="34">
        <v>4752058.3440223793</v>
      </c>
    </row>
    <row r="135" spans="2:5" hidden="1" outlineLevel="1" x14ac:dyDescent="0.2">
      <c r="B135" s="1">
        <v>103</v>
      </c>
      <c r="C135" s="82">
        <v>1.5712399663495181E-2</v>
      </c>
      <c r="D135" s="82">
        <v>0.16388063273013953</v>
      </c>
      <c r="E135" s="34">
        <v>6459325.4849564405</v>
      </c>
    </row>
    <row r="136" spans="2:5" hidden="1" outlineLevel="1" x14ac:dyDescent="0.2">
      <c r="B136" s="1">
        <v>104</v>
      </c>
      <c r="C136" s="82">
        <v>8.326516465727607E-2</v>
      </c>
      <c r="D136" s="82">
        <v>3.5991625036612879E-2</v>
      </c>
      <c r="E136" s="34">
        <v>2734203.6916271779</v>
      </c>
    </row>
    <row r="137" spans="2:5" hidden="1" outlineLevel="1" x14ac:dyDescent="0.2">
      <c r="B137" s="1">
        <v>105</v>
      </c>
      <c r="C137" s="82">
        <v>8.5728758558001619E-2</v>
      </c>
      <c r="D137" s="82">
        <v>0.13652406043631535</v>
      </c>
      <c r="E137" s="34">
        <v>7538456.7855384322</v>
      </c>
    </row>
    <row r="138" spans="2:5" hidden="1" outlineLevel="1" x14ac:dyDescent="0.2">
      <c r="B138" s="1">
        <v>106</v>
      </c>
      <c r="C138" s="82">
        <v>9.9824647327942342E-2</v>
      </c>
      <c r="D138" s="82">
        <v>1.6436338653327096E-2</v>
      </c>
      <c r="E138" s="34">
        <v>1954876.3440427165</v>
      </c>
    </row>
    <row r="139" spans="2:5" hidden="1" outlineLevel="1" x14ac:dyDescent="0.2">
      <c r="B139" s="1">
        <v>107</v>
      </c>
      <c r="C139" s="82">
        <v>4.3065308093337785E-2</v>
      </c>
      <c r="D139" s="82">
        <v>9.3567918321089932E-2</v>
      </c>
      <c r="E139" s="34">
        <v>4543657.4587796079</v>
      </c>
    </row>
    <row r="140" spans="2:5" hidden="1" outlineLevel="1" x14ac:dyDescent="0.2">
      <c r="B140" s="1">
        <v>108</v>
      </c>
      <c r="C140" s="82">
        <v>7.1526424112028961E-2</v>
      </c>
      <c r="D140" s="82">
        <v>0.11617762950570892</v>
      </c>
      <c r="E140" s="34">
        <v>6168435.9834027719</v>
      </c>
    </row>
    <row r="141" spans="2:5" hidden="1" outlineLevel="1" x14ac:dyDescent="0.2">
      <c r="B141" s="1">
        <v>109</v>
      </c>
      <c r="C141" s="82">
        <v>5.3051821329028026E-2</v>
      </c>
      <c r="D141" s="82">
        <v>0.10250180746126676</v>
      </c>
      <c r="E141" s="34">
        <v>5118087.2455143854</v>
      </c>
    </row>
    <row r="142" spans="2:5" hidden="1" outlineLevel="1" x14ac:dyDescent="0.2">
      <c r="B142" s="1">
        <v>110</v>
      </c>
      <c r="C142" s="82">
        <v>4.2314049425221326E-3</v>
      </c>
      <c r="D142" s="82">
        <v>6.9536725041780253E-2</v>
      </c>
      <c r="E142" s="34">
        <v>3024595.5494710556</v>
      </c>
    </row>
    <row r="143" spans="2:5" hidden="1" outlineLevel="1" x14ac:dyDescent="0.2">
      <c r="B143" s="1">
        <v>111</v>
      </c>
      <c r="C143" s="82">
        <v>7.0239339342935372E-2</v>
      </c>
      <c r="D143" s="82">
        <v>0.16597899422668666</v>
      </c>
      <c r="E143" s="34">
        <v>8339964.1805487592</v>
      </c>
    </row>
    <row r="144" spans="2:5" hidden="1" outlineLevel="1" x14ac:dyDescent="0.2">
      <c r="B144" s="1">
        <v>112</v>
      </c>
      <c r="C144" s="82">
        <v>8.0410484900444099E-2</v>
      </c>
      <c r="D144" s="82">
        <v>9.9606710137004964E-2</v>
      </c>
      <c r="E144" s="34">
        <v>5649647.0308257742</v>
      </c>
    </row>
    <row r="145" spans="2:5" hidden="1" outlineLevel="1" x14ac:dyDescent="0.2">
      <c r="B145" s="1">
        <v>113</v>
      </c>
      <c r="C145" s="82">
        <v>2.0475170669886356E-2</v>
      </c>
      <c r="D145" s="82">
        <v>6.82122408965979E-2</v>
      </c>
      <c r="E145" s="34">
        <v>3206707.0780147458</v>
      </c>
    </row>
    <row r="146" spans="2:5" hidden="1" outlineLevel="1" x14ac:dyDescent="0.2">
      <c r="B146" s="1">
        <v>114</v>
      </c>
      <c r="C146" s="82">
        <v>7.6266414017022279E-3</v>
      </c>
      <c r="D146" s="82">
        <v>1.7032241978885809E-2</v>
      </c>
      <c r="E146" s="34">
        <v>1313830.6967997989</v>
      </c>
    </row>
    <row r="147" spans="2:5" hidden="1" outlineLevel="1" x14ac:dyDescent="0.2">
      <c r="B147" s="1">
        <v>115</v>
      </c>
      <c r="C147" s="82">
        <v>2.1625456512628184E-2</v>
      </c>
      <c r="D147" s="82">
        <v>2.7192274987208137E-2</v>
      </c>
      <c r="E147" s="34">
        <v>1761258.1544523886</v>
      </c>
    </row>
    <row r="148" spans="2:5" hidden="1" outlineLevel="1" x14ac:dyDescent="0.2">
      <c r="B148" s="1">
        <v>116</v>
      </c>
      <c r="C148" s="82">
        <v>1.544128425343726E-2</v>
      </c>
      <c r="D148" s="82">
        <v>0.12949238573086036</v>
      </c>
      <c r="E148" s="34">
        <v>5259355.2784131672</v>
      </c>
    </row>
    <row r="149" spans="2:5" hidden="1" outlineLevel="1" x14ac:dyDescent="0.2">
      <c r="B149" s="1">
        <v>117</v>
      </c>
      <c r="C149" s="82">
        <v>7.7121768720400607E-2</v>
      </c>
      <c r="D149" s="82">
        <v>6.5279759918250357E-2</v>
      </c>
      <c r="E149" s="34">
        <v>3998635.1235818709</v>
      </c>
    </row>
    <row r="150" spans="2:5" hidden="1" outlineLevel="1" x14ac:dyDescent="0.2">
      <c r="B150" s="1">
        <v>118</v>
      </c>
      <c r="C150" s="82">
        <v>7.962869506945576E-2</v>
      </c>
      <c r="D150" s="82">
        <v>7.4560491511504665E-2</v>
      </c>
      <c r="E150" s="34">
        <v>4472526.5767250685</v>
      </c>
    </row>
    <row r="151" spans="2:5" hidden="1" outlineLevel="1" x14ac:dyDescent="0.2">
      <c r="B151" s="1">
        <v>119</v>
      </c>
      <c r="C151" s="82">
        <v>9.8408873191623957E-3</v>
      </c>
      <c r="D151" s="82">
        <v>7.0182784627333697E-2</v>
      </c>
      <c r="E151" s="34">
        <v>3123700.842787019</v>
      </c>
    </row>
    <row r="152" spans="2:5" hidden="1" outlineLevel="1" x14ac:dyDescent="0.2">
      <c r="B152" s="1">
        <v>120</v>
      </c>
      <c r="C152" s="82">
        <v>8.9209548781157277E-2</v>
      </c>
      <c r="D152" s="82">
        <v>0.16413501963286972</v>
      </c>
      <c r="E152" s="34">
        <v>8988118.0881185029</v>
      </c>
    </row>
    <row r="153" spans="2:5" hidden="1" outlineLevel="1" x14ac:dyDescent="0.2">
      <c r="B153" s="1">
        <v>121</v>
      </c>
      <c r="C153" s="82">
        <v>1.6619180997055252E-2</v>
      </c>
      <c r="D153" s="82">
        <v>1.1616348146877606E-2</v>
      </c>
      <c r="E153" s="34">
        <v>1179275.9058382402</v>
      </c>
    </row>
    <row r="154" spans="2:5" hidden="1" outlineLevel="1" x14ac:dyDescent="0.2">
      <c r="B154" s="1">
        <v>122</v>
      </c>
      <c r="C154" s="82">
        <v>6.6629266746083507E-2</v>
      </c>
      <c r="D154" s="82">
        <v>9.0211327300262198E-2</v>
      </c>
      <c r="E154" s="34">
        <v>4902644.2294047084</v>
      </c>
    </row>
    <row r="155" spans="2:5" hidden="1" outlineLevel="1" x14ac:dyDescent="0.2">
      <c r="B155" s="1">
        <v>123</v>
      </c>
      <c r="C155" s="82">
        <v>4.159934015744407E-2</v>
      </c>
      <c r="D155" s="82">
        <v>-5.3910188948152055E-3</v>
      </c>
      <c r="E155" s="34">
        <v>656139.62688047765</v>
      </c>
    </row>
    <row r="156" spans="2:5" hidden="1" outlineLevel="1" x14ac:dyDescent="0.2">
      <c r="B156" s="1">
        <v>124</v>
      </c>
      <c r="C156" s="82">
        <v>6.0613650115475849E-2</v>
      </c>
      <c r="D156" s="82">
        <v>6.3140482336577181E-2</v>
      </c>
      <c r="E156" s="34">
        <v>3623435.0083099185</v>
      </c>
    </row>
    <row r="157" spans="2:5" hidden="1" outlineLevel="1" x14ac:dyDescent="0.2">
      <c r="B157" s="1">
        <v>125</v>
      </c>
      <c r="C157" s="82">
        <v>5.0504129386137367E-2</v>
      </c>
      <c r="D157" s="82">
        <v>5.7718441023092169E-2</v>
      </c>
      <c r="E157" s="34">
        <v>3243186.5261853891</v>
      </c>
    </row>
    <row r="158" spans="2:5" hidden="1" outlineLevel="1" x14ac:dyDescent="0.2">
      <c r="B158" s="1">
        <v>126</v>
      </c>
      <c r="C158" s="82">
        <v>8.7137224267893706E-2</v>
      </c>
      <c r="D158" s="82">
        <v>8.676334300920123E-2</v>
      </c>
      <c r="E158" s="34">
        <v>5208070.7882227106</v>
      </c>
    </row>
    <row r="159" spans="2:5" hidden="1" outlineLevel="1" x14ac:dyDescent="0.2">
      <c r="B159" s="1">
        <v>127</v>
      </c>
      <c r="C159" s="82">
        <v>2.0106261909906921E-2</v>
      </c>
      <c r="D159" s="82">
        <v>0.12526788627873472</v>
      </c>
      <c r="E159" s="34">
        <v>5221180.5691830376</v>
      </c>
    </row>
    <row r="160" spans="2:5" hidden="1" outlineLevel="1" x14ac:dyDescent="0.2">
      <c r="B160" s="1">
        <v>128</v>
      </c>
      <c r="C160" s="82">
        <v>3.8614998479991704E-2</v>
      </c>
      <c r="D160" s="82">
        <v>8.6711370095921989E-2</v>
      </c>
      <c r="E160" s="34">
        <v>4190191.3016363168</v>
      </c>
    </row>
    <row r="161" spans="2:5" hidden="1" outlineLevel="1" x14ac:dyDescent="0.2">
      <c r="B161" s="1">
        <v>129</v>
      </c>
      <c r="C161" s="82">
        <v>3.5632343780113554E-2</v>
      </c>
      <c r="D161" s="82">
        <v>0.10775660728422412</v>
      </c>
      <c r="E161" s="34">
        <v>4933295.4929526486</v>
      </c>
    </row>
    <row r="162" spans="2:5" hidden="1" outlineLevel="1" x14ac:dyDescent="0.2">
      <c r="B162" s="1">
        <v>130</v>
      </c>
      <c r="C162" s="82">
        <v>6.9446191400513321E-2</v>
      </c>
      <c r="D162" s="82">
        <v>4.1991472962371497E-2</v>
      </c>
      <c r="E162" s="34">
        <v>2835502.9496127153</v>
      </c>
    </row>
    <row r="163" spans="2:5" hidden="1" outlineLevel="1" x14ac:dyDescent="0.2">
      <c r="B163" s="1">
        <v>131</v>
      </c>
      <c r="C163" s="82">
        <v>3.7732814585276088E-2</v>
      </c>
      <c r="D163" s="82">
        <v>0.10680187759254975</v>
      </c>
      <c r="E163" s="34">
        <v>4943395.3565134304</v>
      </c>
    </row>
    <row r="164" spans="2:5" hidden="1" outlineLevel="1" x14ac:dyDescent="0.2">
      <c r="B164" s="1">
        <v>132</v>
      </c>
      <c r="C164" s="82">
        <v>2.8791709272179545E-2</v>
      </c>
      <c r="D164" s="82">
        <v>4.5817429838529565E-2</v>
      </c>
      <c r="E164" s="34">
        <v>2504382.6854399713</v>
      </c>
    </row>
    <row r="165" spans="2:5" hidden="1" outlineLevel="1" x14ac:dyDescent="0.2">
      <c r="B165" s="1">
        <v>133</v>
      </c>
      <c r="C165" s="82">
        <v>8.204855351126758E-2</v>
      </c>
      <c r="D165" s="82">
        <v>0.17127913280802021</v>
      </c>
      <c r="E165" s="34">
        <v>9039208.6643671375</v>
      </c>
    </row>
    <row r="166" spans="2:5" hidden="1" outlineLevel="1" x14ac:dyDescent="0.2">
      <c r="B166" s="1">
        <v>134</v>
      </c>
      <c r="C166" s="82">
        <v>7.4772726240609613E-2</v>
      </c>
      <c r="D166" s="82">
        <v>8.5272201910166767E-2</v>
      </c>
      <c r="E166" s="34">
        <v>4860977.7484941091</v>
      </c>
    </row>
    <row r="167" spans="2:5" hidden="1" outlineLevel="1" x14ac:dyDescent="0.2">
      <c r="B167" s="1">
        <v>135</v>
      </c>
      <c r="C167" s="82">
        <v>1.592214275110141E-2</v>
      </c>
      <c r="D167" s="82">
        <v>0.18222892885427605</v>
      </c>
      <c r="E167" s="34">
        <v>7102855.0576652996</v>
      </c>
    </row>
    <row r="168" spans="2:5" hidden="1" outlineLevel="1" x14ac:dyDescent="0.2">
      <c r="B168" s="1">
        <v>136</v>
      </c>
      <c r="C168" s="82">
        <v>4.0199555489526473E-2</v>
      </c>
      <c r="D168" s="82">
        <v>2.9975921031037453E-2</v>
      </c>
      <c r="E168" s="34">
        <v>2022142.0688861392</v>
      </c>
    </row>
    <row r="169" spans="2:5" hidden="1" outlineLevel="1" x14ac:dyDescent="0.2">
      <c r="B169" s="1">
        <v>137</v>
      </c>
      <c r="C169" s="82">
        <v>9.2241422042088683E-2</v>
      </c>
      <c r="D169" s="82">
        <v>-3.645128433040476E-2</v>
      </c>
      <c r="E169" s="34">
        <v>-695617.92227658548</v>
      </c>
    </row>
    <row r="170" spans="2:5" hidden="1" outlineLevel="1" x14ac:dyDescent="0.2">
      <c r="B170" s="1">
        <v>138</v>
      </c>
      <c r="C170" s="82">
        <v>3.3023503109977551E-2</v>
      </c>
      <c r="D170" s="82">
        <v>0.16188332355491802</v>
      </c>
      <c r="E170" s="34">
        <v>6906377.2595814792</v>
      </c>
    </row>
    <row r="171" spans="2:5" hidden="1" outlineLevel="1" x14ac:dyDescent="0.2">
      <c r="B171" s="1">
        <v>139</v>
      </c>
      <c r="C171" s="82">
        <v>8.0270403230620013E-2</v>
      </c>
      <c r="D171" s="82">
        <v>4.6686795943482025E-2</v>
      </c>
      <c r="E171" s="34">
        <v>3193562.0296391463</v>
      </c>
    </row>
    <row r="172" spans="2:5" hidden="1" outlineLevel="1" x14ac:dyDescent="0.2">
      <c r="B172" s="1">
        <v>140</v>
      </c>
      <c r="C172" s="82">
        <v>1.7612590507337569E-2</v>
      </c>
      <c r="D172" s="82">
        <v>0.12676803578396223</v>
      </c>
      <c r="E172" s="34">
        <v>5215541.6646337491</v>
      </c>
    </row>
    <row r="173" spans="2:5" hidden="1" outlineLevel="1" x14ac:dyDescent="0.2">
      <c r="B173" s="1">
        <v>141</v>
      </c>
      <c r="C173" s="82">
        <v>5.0657025037781168E-2</v>
      </c>
      <c r="D173" s="82">
        <v>0.10014360894333245</v>
      </c>
      <c r="E173" s="34">
        <v>4967771.9212139957</v>
      </c>
    </row>
    <row r="174" spans="2:5" hidden="1" outlineLevel="1" x14ac:dyDescent="0.2">
      <c r="B174" s="1">
        <v>142</v>
      </c>
      <c r="C174" s="82">
        <v>6.2380338722508581E-2</v>
      </c>
      <c r="D174" s="82">
        <v>0.11344602124390368</v>
      </c>
      <c r="E174" s="34">
        <v>5804463.6057532625</v>
      </c>
    </row>
    <row r="175" spans="2:5" hidden="1" outlineLevel="1" x14ac:dyDescent="0.2">
      <c r="B175" s="1">
        <v>143</v>
      </c>
      <c r="C175" s="82">
        <v>5.6838641841235507E-2</v>
      </c>
      <c r="D175" s="82">
        <v>7.6836807561432366E-2</v>
      </c>
      <c r="E175" s="34">
        <v>4134393.970843479</v>
      </c>
    </row>
    <row r="176" spans="2:5" hidden="1" outlineLevel="1" x14ac:dyDescent="0.2">
      <c r="B176" s="1">
        <v>144</v>
      </c>
      <c r="C176" s="82">
        <v>6.4733116718721048E-2</v>
      </c>
      <c r="D176" s="82">
        <v>5.858920081179704E-2</v>
      </c>
      <c r="E176" s="34">
        <v>3494022.5111647155</v>
      </c>
    </row>
    <row r="177" spans="2:5" hidden="1" outlineLevel="1" x14ac:dyDescent="0.2">
      <c r="B177" s="1">
        <v>145</v>
      </c>
      <c r="C177" s="82">
        <v>6.5676309836508684E-2</v>
      </c>
      <c r="D177" s="82">
        <v>9.5036019474550065E-2</v>
      </c>
      <c r="E177" s="34">
        <v>5091288.257553299</v>
      </c>
    </row>
    <row r="178" spans="2:5" hidden="1" outlineLevel="1" x14ac:dyDescent="0.2">
      <c r="B178" s="1">
        <v>146</v>
      </c>
      <c r="C178" s="82">
        <v>8.8962604748840823E-2</v>
      </c>
      <c r="D178" s="82">
        <v>2.0002231890347694E-2</v>
      </c>
      <c r="E178" s="34">
        <v>2034268.1129947607</v>
      </c>
    </row>
    <row r="179" spans="2:5" hidden="1" outlineLevel="1" x14ac:dyDescent="0.2">
      <c r="B179" s="1">
        <v>147</v>
      </c>
      <c r="C179" s="82">
        <v>8.2907319640734889E-2</v>
      </c>
      <c r="D179" s="82">
        <v>0.10890202489179918</v>
      </c>
      <c r="E179" s="34">
        <v>6148851.2660793271</v>
      </c>
    </row>
    <row r="180" spans="2:5" hidden="1" outlineLevel="1" x14ac:dyDescent="0.2">
      <c r="B180" s="1">
        <v>148</v>
      </c>
      <c r="C180" s="82">
        <v>1.3695171610329626E-2</v>
      </c>
      <c r="D180" s="82">
        <v>0.10913950648349194</v>
      </c>
      <c r="E180" s="34">
        <v>4518210.466567453</v>
      </c>
    </row>
    <row r="181" spans="2:5" hidden="1" outlineLevel="1" x14ac:dyDescent="0.2">
      <c r="B181" s="1">
        <v>149</v>
      </c>
      <c r="C181" s="82">
        <v>6.731005792910387E-2</v>
      </c>
      <c r="D181" s="82">
        <v>4.981192787688609E-2</v>
      </c>
      <c r="E181" s="34">
        <v>3150609.1520632729</v>
      </c>
    </row>
    <row r="182" spans="2:5" hidden="1" outlineLevel="1" x14ac:dyDescent="0.2">
      <c r="B182" s="1">
        <v>150</v>
      </c>
      <c r="C182" s="82">
        <v>4.1468483504180011E-2</v>
      </c>
      <c r="D182" s="82">
        <v>0.12347535685061864</v>
      </c>
      <c r="E182" s="34">
        <v>5676475.3689319808</v>
      </c>
    </row>
    <row r="183" spans="2:5" hidden="1" outlineLevel="1" x14ac:dyDescent="0.2">
      <c r="B183" s="1">
        <v>151</v>
      </c>
      <c r="C183" s="82">
        <v>1.657768458977369E-2</v>
      </c>
      <c r="D183" s="82">
        <v>0.14348575085732199</v>
      </c>
      <c r="E183" s="34">
        <v>5773854.8384419</v>
      </c>
    </row>
    <row r="184" spans="2:5" hidden="1" outlineLevel="1" x14ac:dyDescent="0.2">
      <c r="B184" s="1">
        <v>152</v>
      </c>
      <c r="C184" s="82">
        <v>9.5719903154133187E-2</v>
      </c>
      <c r="D184" s="82">
        <v>-5.7233191200036226E-3</v>
      </c>
      <c r="E184" s="34">
        <v>819189.44713681343</v>
      </c>
    </row>
    <row r="185" spans="2:5" hidden="1" outlineLevel="1" x14ac:dyDescent="0.2">
      <c r="B185" s="1">
        <v>153</v>
      </c>
      <c r="C185" s="82">
        <v>4.069094188699466E-2</v>
      </c>
      <c r="D185" s="82">
        <v>5.1302978994426311E-2</v>
      </c>
      <c r="E185" s="34">
        <v>2854626.4897808791</v>
      </c>
    </row>
    <row r="186" spans="2:5" hidden="1" outlineLevel="1" x14ac:dyDescent="0.2">
      <c r="B186" s="1">
        <v>154</v>
      </c>
      <c r="C186" s="82">
        <v>6.8739070019039186E-2</v>
      </c>
      <c r="D186" s="82">
        <v>1.0243449846931027E-2</v>
      </c>
      <c r="E186" s="34">
        <v>1429072.8762779089</v>
      </c>
    </row>
    <row r="187" spans="2:5" hidden="1" outlineLevel="1" x14ac:dyDescent="0.2">
      <c r="B187" s="1">
        <v>155</v>
      </c>
      <c r="C187" s="82">
        <v>9.9782523870531992E-2</v>
      </c>
      <c r="D187" s="82">
        <v>7.5640741744306697E-2</v>
      </c>
      <c r="E187" s="34">
        <v>4947780.9502128977</v>
      </c>
    </row>
    <row r="188" spans="2:5" hidden="1" outlineLevel="1" x14ac:dyDescent="0.2">
      <c r="B188" s="1">
        <v>156</v>
      </c>
      <c r="C188" s="82">
        <v>9.783669183595925E-2</v>
      </c>
      <c r="D188" s="82">
        <v>0.11140269720016505</v>
      </c>
      <c r="E188" s="34">
        <v>6697519.310493757</v>
      </c>
    </row>
    <row r="189" spans="2:5" hidden="1" outlineLevel="1" x14ac:dyDescent="0.2">
      <c r="B189" s="1">
        <v>157</v>
      </c>
      <c r="C189" s="82">
        <v>7.5322037031170408E-2</v>
      </c>
      <c r="D189" s="82">
        <v>8.2826041758821647E-2</v>
      </c>
      <c r="E189" s="34">
        <v>4762029.8199467072</v>
      </c>
    </row>
    <row r="190" spans="2:5" hidden="1" outlineLevel="1" x14ac:dyDescent="0.2">
      <c r="B190" s="1">
        <v>158</v>
      </c>
      <c r="C190" s="82">
        <v>5.6000990658259524E-2</v>
      </c>
      <c r="D190" s="82">
        <v>7.5517750986432292E-3</v>
      </c>
      <c r="E190" s="34">
        <v>1238018.3307282308</v>
      </c>
    </row>
    <row r="191" spans="2:5" hidden="1" outlineLevel="1" x14ac:dyDescent="0.2">
      <c r="B191" s="1">
        <v>159</v>
      </c>
      <c r="C191" s="82">
        <v>9.1157211215932236E-3</v>
      </c>
      <c r="D191" s="82">
        <v>2.9307307852087232E-2</v>
      </c>
      <c r="E191" s="34">
        <v>1736257.9390513634</v>
      </c>
    </row>
    <row r="192" spans="2:5" hidden="1" outlineLevel="1" x14ac:dyDescent="0.2">
      <c r="B192" s="1">
        <v>160</v>
      </c>
      <c r="C192" s="82">
        <v>8.2510940667775132E-2</v>
      </c>
      <c r="D192" s="82">
        <v>-4.3960105445473671E-2</v>
      </c>
      <c r="E192" s="34">
        <v>-1017559.7805604717</v>
      </c>
    </row>
    <row r="193" spans="2:5" hidden="1" outlineLevel="1" x14ac:dyDescent="0.2">
      <c r="B193" s="1">
        <v>161</v>
      </c>
      <c r="C193" s="82">
        <v>3.0633753640660802E-2</v>
      </c>
      <c r="D193" s="82">
        <v>0.13088655830902829</v>
      </c>
      <c r="E193" s="34">
        <v>5682350.1913419161</v>
      </c>
    </row>
    <row r="194" spans="2:5" hidden="1" outlineLevel="1" x14ac:dyDescent="0.2">
      <c r="B194" s="1">
        <v>162</v>
      </c>
      <c r="C194" s="82">
        <v>4.1107921464249686E-2</v>
      </c>
      <c r="D194" s="82">
        <v>1.3180305969789141E-2</v>
      </c>
      <c r="E194" s="34">
        <v>1377079.272533325</v>
      </c>
    </row>
    <row r="195" spans="2:5" hidden="1" outlineLevel="1" x14ac:dyDescent="0.2">
      <c r="B195" s="1">
        <v>163</v>
      </c>
      <c r="C195" s="82">
        <v>2.0804012558936026E-2</v>
      </c>
      <c r="D195" s="82">
        <v>0.1066413266300188</v>
      </c>
      <c r="E195" s="34">
        <v>4576113.1406009756</v>
      </c>
    </row>
    <row r="196" spans="2:5" hidden="1" outlineLevel="1" x14ac:dyDescent="0.2">
      <c r="B196" s="1">
        <v>164</v>
      </c>
      <c r="C196" s="82">
        <v>2.152415787487505E-2</v>
      </c>
      <c r="D196" s="82">
        <v>-5.1802589005038882E-2</v>
      </c>
      <c r="E196" s="34">
        <v>-1053839.9216651767</v>
      </c>
    </row>
    <row r="197" spans="2:5" hidden="1" outlineLevel="1" x14ac:dyDescent="0.2">
      <c r="B197" s="1">
        <v>165</v>
      </c>
      <c r="C197" s="82">
        <v>9.4898855666882331E-2</v>
      </c>
      <c r="D197" s="82">
        <v>7.9547369614171595E-2</v>
      </c>
      <c r="E197" s="34">
        <v>5034517.6176394019</v>
      </c>
    </row>
    <row r="198" spans="2:5" hidden="1" outlineLevel="1" x14ac:dyDescent="0.2">
      <c r="B198" s="1">
        <v>166</v>
      </c>
      <c r="C198" s="82">
        <v>4.5337807712023781E-2</v>
      </c>
      <c r="D198" s="82">
        <v>0.11252658392920811</v>
      </c>
      <c r="E198" s="34">
        <v>5341713.4465315975</v>
      </c>
    </row>
    <row r="199" spans="2:5" hidden="1" outlineLevel="1" x14ac:dyDescent="0.2">
      <c r="B199" s="1">
        <v>167</v>
      </c>
      <c r="C199" s="82">
        <v>8.6694701301321245E-2</v>
      </c>
      <c r="D199" s="82">
        <v>6.17064470667242E-2</v>
      </c>
      <c r="E199" s="34">
        <v>4002772.0001427368</v>
      </c>
    </row>
    <row r="200" spans="2:5" hidden="1" outlineLevel="1" x14ac:dyDescent="0.2">
      <c r="B200" s="1">
        <v>168</v>
      </c>
      <c r="C200" s="82">
        <v>3.2930374859420188E-3</v>
      </c>
      <c r="D200" s="82">
        <v>8.3870445353706177E-2</v>
      </c>
      <c r="E200" s="34">
        <v>3482339.1898414572</v>
      </c>
    </row>
    <row r="201" spans="2:5" hidden="1" outlineLevel="1" x14ac:dyDescent="0.2">
      <c r="B201" s="1">
        <v>169</v>
      </c>
      <c r="C201" s="82">
        <v>4.0488140784308936E-2</v>
      </c>
      <c r="D201" s="82">
        <v>6.2184718969158816E-2</v>
      </c>
      <c r="E201" s="34">
        <v>3274134.3410860589</v>
      </c>
    </row>
    <row r="202" spans="2:5" hidden="1" outlineLevel="1" x14ac:dyDescent="0.2">
      <c r="B202" s="1">
        <v>170</v>
      </c>
      <c r="C202" s="82">
        <v>6.7257009583299041E-2</v>
      </c>
      <c r="D202" s="82">
        <v>0.17260788337849434</v>
      </c>
      <c r="E202" s="34">
        <v>8519403.3206950743</v>
      </c>
    </row>
    <row r="203" spans="2:5" hidden="1" outlineLevel="1" x14ac:dyDescent="0.2">
      <c r="B203" s="1">
        <v>171</v>
      </c>
      <c r="C203" s="82">
        <v>2.7592301769892025E-3</v>
      </c>
      <c r="D203" s="82">
        <v>8.9622564650759545E-2</v>
      </c>
      <c r="E203" s="34">
        <v>3662338.8991820919</v>
      </c>
    </row>
    <row r="204" spans="2:5" hidden="1" outlineLevel="1" x14ac:dyDescent="0.2">
      <c r="B204" s="1">
        <v>172</v>
      </c>
      <c r="C204" s="82">
        <v>2.9083028407704648E-2</v>
      </c>
      <c r="D204" s="82">
        <v>8.8870301839075322E-2</v>
      </c>
      <c r="E204" s="34">
        <v>4094408.1428377992</v>
      </c>
    </row>
    <row r="205" spans="2:5" hidden="1" outlineLevel="1" x14ac:dyDescent="0.2">
      <c r="B205" s="1">
        <v>173</v>
      </c>
      <c r="C205" s="82">
        <v>9.5557024326574397E-2</v>
      </c>
      <c r="D205" s="82">
        <v>3.4938284212987433E-2</v>
      </c>
      <c r="E205" s="34">
        <v>2836024.9180864263</v>
      </c>
    </row>
    <row r="206" spans="2:5" hidden="1" outlineLevel="1" x14ac:dyDescent="0.2">
      <c r="B206" s="1">
        <v>174</v>
      </c>
      <c r="C206" s="82">
        <v>3.0412196668293246E-2</v>
      </c>
      <c r="D206" s="82">
        <v>0.13019030188487529</v>
      </c>
      <c r="E206" s="34">
        <v>5650890.2956139874</v>
      </c>
    </row>
    <row r="207" spans="2:5" hidden="1" outlineLevel="1" x14ac:dyDescent="0.2">
      <c r="B207" s="1">
        <v>175</v>
      </c>
      <c r="C207" s="82">
        <v>5.3292791123608879E-2</v>
      </c>
      <c r="D207" s="82">
        <v>6.7991454012085076E-2</v>
      </c>
      <c r="E207" s="34">
        <v>3705939.9188669152</v>
      </c>
    </row>
    <row r="208" spans="2:5" hidden="1" outlineLevel="1" x14ac:dyDescent="0.2">
      <c r="B208" s="1">
        <v>176</v>
      </c>
      <c r="C208" s="82">
        <v>1.2091085748949038E-2</v>
      </c>
      <c r="D208" s="82">
        <v>0.15120734748646425</v>
      </c>
      <c r="E208" s="34">
        <v>5922292.8660746878</v>
      </c>
    </row>
    <row r="209" spans="2:5" hidden="1" outlineLevel="1" x14ac:dyDescent="0.2">
      <c r="B209" s="1">
        <v>177</v>
      </c>
      <c r="C209" s="82">
        <v>8.9914634163075227E-2</v>
      </c>
      <c r="D209" s="82">
        <v>0.21177391887688402</v>
      </c>
      <c r="E209" s="34">
        <v>11321316.329681747</v>
      </c>
    </row>
    <row r="210" spans="2:5" hidden="1" outlineLevel="1" x14ac:dyDescent="0.2">
      <c r="B210" s="1">
        <v>178</v>
      </c>
      <c r="C210" s="82">
        <v>8.7597652011249083E-2</v>
      </c>
      <c r="D210" s="82">
        <v>-6.2442182236548543E-3</v>
      </c>
      <c r="E210" s="34">
        <v>765107.49299894506</v>
      </c>
    </row>
    <row r="211" spans="2:5" hidden="1" outlineLevel="1" x14ac:dyDescent="0.2">
      <c r="B211" s="1">
        <v>179</v>
      </c>
      <c r="C211" s="82">
        <v>7.7187188577359137E-2</v>
      </c>
      <c r="D211" s="82">
        <v>4.9113983612225895E-2</v>
      </c>
      <c r="E211" s="34">
        <v>3260849.5751367202</v>
      </c>
    </row>
    <row r="212" spans="2:5" hidden="1" outlineLevel="1" x14ac:dyDescent="0.2">
      <c r="B212" s="1">
        <v>180</v>
      </c>
      <c r="C212" s="82">
        <v>2.2622989491615952E-2</v>
      </c>
      <c r="D212" s="82">
        <v>9.8520918198219176E-2</v>
      </c>
      <c r="E212" s="34">
        <v>4322911.0912406733</v>
      </c>
    </row>
    <row r="213" spans="2:5" hidden="1" outlineLevel="1" x14ac:dyDescent="0.2">
      <c r="B213" s="1">
        <v>181</v>
      </c>
      <c r="C213" s="82">
        <v>2.9931279230685271E-2</v>
      </c>
      <c r="D213" s="82">
        <v>-3.8390828051279566E-2</v>
      </c>
      <c r="E213" s="34">
        <v>-598179.81266471336</v>
      </c>
    </row>
    <row r="214" spans="2:5" hidden="1" outlineLevel="1" x14ac:dyDescent="0.2">
      <c r="B214" s="1">
        <v>182</v>
      </c>
      <c r="C214" s="82">
        <v>7.5161111464485605E-2</v>
      </c>
      <c r="D214" s="82">
        <v>7.6122337227595482E-2</v>
      </c>
      <c r="E214" s="34">
        <v>4454935.4729939457</v>
      </c>
    </row>
    <row r="215" spans="2:5" hidden="1" outlineLevel="1" x14ac:dyDescent="0.2">
      <c r="B215" s="1">
        <v>183</v>
      </c>
      <c r="C215" s="82">
        <v>2.5258571068760474E-2</v>
      </c>
      <c r="D215" s="82">
        <v>0.14102017940734735</v>
      </c>
      <c r="E215" s="34">
        <v>5914054.1039652135</v>
      </c>
    </row>
    <row r="216" spans="2:5" hidden="1" outlineLevel="1" x14ac:dyDescent="0.2">
      <c r="B216" s="1">
        <v>184</v>
      </c>
      <c r="C216" s="82">
        <v>8.9771402120592925E-2</v>
      </c>
      <c r="D216" s="82">
        <v>9.2767525067605244E-2</v>
      </c>
      <c r="E216" s="34">
        <v>5559937.6311247181</v>
      </c>
    </row>
    <row r="217" spans="2:5" hidden="1" outlineLevel="1" x14ac:dyDescent="0.2">
      <c r="B217" s="1">
        <v>185</v>
      </c>
      <c r="C217" s="82">
        <v>1.1723276724712052E-2</v>
      </c>
      <c r="D217" s="82">
        <v>3.4176552043437447E-2</v>
      </c>
      <c r="E217" s="34">
        <v>1922730.5879446755</v>
      </c>
    </row>
    <row r="218" spans="2:5" hidden="1" outlineLevel="1" x14ac:dyDescent="0.2">
      <c r="B218" s="1">
        <v>186</v>
      </c>
      <c r="C218" s="82">
        <v>7.2769564878333803E-2</v>
      </c>
      <c r="D218" s="82">
        <v>-5.0496961337766905E-3</v>
      </c>
      <c r="E218" s="34">
        <v>769636.61427109886</v>
      </c>
    </row>
    <row r="219" spans="2:5" hidden="1" outlineLevel="1" x14ac:dyDescent="0.2">
      <c r="B219" s="1">
        <v>187</v>
      </c>
      <c r="C219" s="82">
        <v>1.6075119786961366E-2</v>
      </c>
      <c r="D219" s="82">
        <v>6.7195229257986239E-2</v>
      </c>
      <c r="E219" s="34">
        <v>3108595.1815659986</v>
      </c>
    </row>
    <row r="220" spans="2:5" hidden="1" outlineLevel="1" x14ac:dyDescent="0.2">
      <c r="B220" s="1">
        <v>188</v>
      </c>
      <c r="C220" s="82">
        <v>9.5150504134928274E-2</v>
      </c>
      <c r="D220" s="82">
        <v>8.9980640155928465E-2</v>
      </c>
      <c r="E220" s="34">
        <v>5556879.0237000389</v>
      </c>
    </row>
    <row r="221" spans="2:5" hidden="1" outlineLevel="1" x14ac:dyDescent="0.2">
      <c r="B221" s="1">
        <v>189</v>
      </c>
      <c r="C221" s="82">
        <v>7.5700619528656518E-2</v>
      </c>
      <c r="D221" s="82">
        <v>0.18727903327162604</v>
      </c>
      <c r="E221" s="34">
        <v>9513146.5956009235</v>
      </c>
    </row>
    <row r="222" spans="2:5" hidden="1" outlineLevel="1" x14ac:dyDescent="0.2">
      <c r="B222" s="1">
        <v>190</v>
      </c>
      <c r="C222" s="82">
        <v>4.2326591562267479E-2</v>
      </c>
      <c r="D222" s="82">
        <v>1.7667757629265098E-2</v>
      </c>
      <c r="E222" s="34">
        <v>1560128.1185423066</v>
      </c>
    </row>
    <row r="223" spans="2:5" hidden="1" outlineLevel="1" x14ac:dyDescent="0.2">
      <c r="B223" s="1">
        <v>191</v>
      </c>
      <c r="C223" s="82">
        <v>4.2672864971496485E-2</v>
      </c>
      <c r="D223" s="82">
        <v>0.17966440522961019</v>
      </c>
      <c r="E223" s="34">
        <v>7908204.0651740609</v>
      </c>
    </row>
    <row r="224" spans="2:5" hidden="1" outlineLevel="1" x14ac:dyDescent="0.2">
      <c r="B224" s="1">
        <v>192</v>
      </c>
      <c r="C224" s="82">
        <v>7.2425890597424034E-2</v>
      </c>
      <c r="D224" s="82">
        <v>4.9240998315530679E-2</v>
      </c>
      <c r="E224" s="34">
        <v>3197917.8950208267</v>
      </c>
    </row>
    <row r="225" spans="2:5" hidden="1" outlineLevel="1" x14ac:dyDescent="0.2">
      <c r="B225" s="1">
        <v>193</v>
      </c>
      <c r="C225" s="82">
        <v>3.2728962852851928E-2</v>
      </c>
      <c r="D225" s="82">
        <v>3.9455621606269149E-2</v>
      </c>
      <c r="E225" s="34">
        <v>2310675.0172557863</v>
      </c>
    </row>
    <row r="226" spans="2:5" hidden="1" outlineLevel="1" x14ac:dyDescent="0.2">
      <c r="B226" s="1">
        <v>194</v>
      </c>
      <c r="C226" s="82">
        <v>1.7071480324628342E-2</v>
      </c>
      <c r="D226" s="82">
        <v>9.9888866592190872E-2</v>
      </c>
      <c r="E226" s="34">
        <v>4264233.4845932592</v>
      </c>
    </row>
    <row r="227" spans="2:5" hidden="1" outlineLevel="1" x14ac:dyDescent="0.2">
      <c r="B227" s="1">
        <v>195</v>
      </c>
      <c r="C227" s="82">
        <v>4.4941465217582847E-2</v>
      </c>
      <c r="D227" s="82">
        <v>9.5710584617842792E-2</v>
      </c>
      <c r="E227" s="34">
        <v>4666800.0551087586</v>
      </c>
    </row>
    <row r="228" spans="2:5" hidden="1" outlineLevel="1" x14ac:dyDescent="0.2">
      <c r="B228" s="1">
        <v>196</v>
      </c>
      <c r="C228" s="82">
        <v>2.6274822517658118E-3</v>
      </c>
      <c r="D228" s="82">
        <v>0.16196150071447063</v>
      </c>
      <c r="E228" s="34">
        <v>6027491.7105026022</v>
      </c>
    </row>
    <row r="229" spans="2:5" hidden="1" outlineLevel="1" x14ac:dyDescent="0.2">
      <c r="B229" s="1">
        <v>197</v>
      </c>
      <c r="C229" s="82">
        <v>1.2322848160037281E-2</v>
      </c>
      <c r="D229" s="82">
        <v>5.9743161185679426E-2</v>
      </c>
      <c r="E229" s="34">
        <v>2801880.4121608054</v>
      </c>
    </row>
    <row r="230" spans="2:5" hidden="1" outlineLevel="1" x14ac:dyDescent="0.2">
      <c r="B230" s="1">
        <v>198</v>
      </c>
      <c r="C230" s="82">
        <v>3.8563962698349233E-2</v>
      </c>
      <c r="D230" s="82">
        <v>0.14443744004995471</v>
      </c>
      <c r="E230" s="34">
        <v>6409190.28371525</v>
      </c>
    </row>
    <row r="231" spans="2:5" hidden="1" outlineLevel="1" x14ac:dyDescent="0.2">
      <c r="B231" s="1">
        <v>199</v>
      </c>
      <c r="C231" s="82">
        <v>8.4312551661965621E-2</v>
      </c>
      <c r="D231" s="82">
        <v>7.9898918810203626E-2</v>
      </c>
      <c r="E231" s="34">
        <v>4818924.7899456928</v>
      </c>
    </row>
    <row r="232" spans="2:5" hidden="1" outlineLevel="1" x14ac:dyDescent="0.2">
      <c r="B232" s="1">
        <v>200</v>
      </c>
      <c r="C232" s="82">
        <v>6.6881244034131995E-2</v>
      </c>
      <c r="D232" s="82">
        <v>0.13455597216824949</v>
      </c>
      <c r="E232" s="34">
        <v>6843988.8884671284</v>
      </c>
    </row>
    <row r="233" spans="2:5" hidden="1" outlineLevel="1" x14ac:dyDescent="0.2">
      <c r="B233" s="1">
        <v>201</v>
      </c>
      <c r="C233" s="82">
        <v>1.4893118228020552E-2</v>
      </c>
      <c r="D233" s="82">
        <v>6.5935939469349947E-2</v>
      </c>
      <c r="E233" s="34">
        <v>3048582.5767953941</v>
      </c>
    </row>
    <row r="234" spans="2:5" hidden="1" outlineLevel="1" x14ac:dyDescent="0.2">
      <c r="B234" s="1">
        <v>202</v>
      </c>
      <c r="C234" s="82">
        <v>9.0307820582163884E-2</v>
      </c>
      <c r="D234" s="82">
        <v>4.7347187883087921E-3</v>
      </c>
      <c r="E234" s="34">
        <v>1306533.0189831825</v>
      </c>
    </row>
    <row r="235" spans="2:5" hidden="1" outlineLevel="1" x14ac:dyDescent="0.2">
      <c r="B235" s="1">
        <v>203</v>
      </c>
      <c r="C235" s="82">
        <v>6.1593220527043982E-2</v>
      </c>
      <c r="D235" s="82">
        <v>0.17112393663592368</v>
      </c>
      <c r="E235" s="34">
        <v>8243101.1793258637</v>
      </c>
    </row>
    <row r="236" spans="2:5" hidden="1" outlineLevel="1" x14ac:dyDescent="0.2">
      <c r="B236" s="1">
        <v>204</v>
      </c>
      <c r="C236" s="82">
        <v>3.5394615914799026E-2</v>
      </c>
      <c r="D236" s="82">
        <v>9.6434517428133887E-2</v>
      </c>
      <c r="E236" s="34">
        <v>4498771.8119253209</v>
      </c>
    </row>
    <row r="237" spans="2:5" hidden="1" outlineLevel="1" x14ac:dyDescent="0.2">
      <c r="B237" s="1">
        <v>205</v>
      </c>
      <c r="C237" s="82">
        <v>8.8852626550534997E-2</v>
      </c>
      <c r="D237" s="82">
        <v>5.635698483567031E-2</v>
      </c>
      <c r="E237" s="34">
        <v>3783892.1628737901</v>
      </c>
    </row>
    <row r="238" spans="2:5" hidden="1" outlineLevel="1" x14ac:dyDescent="0.2">
      <c r="B238" s="1">
        <v>206</v>
      </c>
      <c r="C238" s="82">
        <v>3.8975076370709252E-2</v>
      </c>
      <c r="D238" s="82">
        <v>2.9821625284072971E-2</v>
      </c>
      <c r="E238" s="34">
        <v>2005129.4274533433</v>
      </c>
    </row>
    <row r="239" spans="2:5" hidden="1" outlineLevel="1" x14ac:dyDescent="0.2">
      <c r="B239" s="1">
        <v>207</v>
      </c>
      <c r="C239" s="82">
        <v>8.9654813843521627E-2</v>
      </c>
      <c r="D239" s="82">
        <v>8.5694328295098765E-2</v>
      </c>
      <c r="E239" s="34">
        <v>5215224.759191433</v>
      </c>
    </row>
    <row r="240" spans="2:5" hidden="1" outlineLevel="1" x14ac:dyDescent="0.2">
      <c r="B240" s="1">
        <v>208</v>
      </c>
      <c r="C240" s="82">
        <v>1.6110896453437797E-2</v>
      </c>
      <c r="D240" s="82">
        <v>4.9419094601416108E-2</v>
      </c>
      <c r="E240" s="34">
        <v>2491008.7244476778</v>
      </c>
    </row>
    <row r="241" spans="2:5" hidden="1" outlineLevel="1" x14ac:dyDescent="0.2">
      <c r="B241" s="1">
        <v>209</v>
      </c>
      <c r="C241" s="82">
        <v>6.474022061462548E-3</v>
      </c>
      <c r="D241" s="82">
        <v>0.19848138648165642</v>
      </c>
      <c r="E241" s="34">
        <v>7348670.5717706885</v>
      </c>
    </row>
    <row r="242" spans="2:5" hidden="1" outlineLevel="1" x14ac:dyDescent="0.2">
      <c r="B242" s="1">
        <v>210</v>
      </c>
      <c r="C242" s="82">
        <v>6.0392842530368279E-2</v>
      </c>
      <c r="D242" s="82">
        <v>5.8128458251489823E-2</v>
      </c>
      <c r="E242" s="34">
        <v>3407320.0906383544</v>
      </c>
    </row>
    <row r="243" spans="2:5" hidden="1" outlineLevel="1" x14ac:dyDescent="0.2">
      <c r="B243" s="1">
        <v>211</v>
      </c>
      <c r="C243" s="82">
        <v>1.4095558595398417E-2</v>
      </c>
      <c r="D243" s="82">
        <v>5.7474582471314054E-2</v>
      </c>
      <c r="E243" s="34">
        <v>2746122.5363590671</v>
      </c>
    </row>
    <row r="244" spans="2:5" hidden="1" outlineLevel="1" x14ac:dyDescent="0.2">
      <c r="B244" s="1">
        <v>212</v>
      </c>
      <c r="C244" s="82">
        <v>1.5719624747271545E-2</v>
      </c>
      <c r="D244" s="82">
        <v>3.2596705883594174E-2</v>
      </c>
      <c r="E244" s="34">
        <v>1902737.0331109765</v>
      </c>
    </row>
    <row r="245" spans="2:5" hidden="1" outlineLevel="1" x14ac:dyDescent="0.2">
      <c r="B245" s="1">
        <v>213</v>
      </c>
      <c r="C245" s="82">
        <v>5.6679104362508087E-2</v>
      </c>
      <c r="D245" s="82">
        <v>3.3765938629902327E-2</v>
      </c>
      <c r="E245" s="34">
        <v>2335091.81651138</v>
      </c>
    </row>
    <row r="246" spans="2:5" hidden="1" outlineLevel="1" x14ac:dyDescent="0.2">
      <c r="B246" s="1">
        <v>214</v>
      </c>
      <c r="C246" s="82">
        <v>4.5735558004747615E-2</v>
      </c>
      <c r="D246" s="82">
        <v>2.3605496899115175E-2</v>
      </c>
      <c r="E246" s="34">
        <v>1819942.6933445695</v>
      </c>
    </row>
    <row r="247" spans="2:5" hidden="1" outlineLevel="1" x14ac:dyDescent="0.2">
      <c r="B247" s="1">
        <v>215</v>
      </c>
      <c r="C247" s="82">
        <v>4.1206514484844907E-2</v>
      </c>
      <c r="D247" s="82">
        <v>0.13129621745766459</v>
      </c>
      <c r="E247" s="34">
        <v>5974163.5103082834</v>
      </c>
    </row>
    <row r="248" spans="2:5" hidden="1" outlineLevel="1" x14ac:dyDescent="0.2">
      <c r="B248" s="1">
        <v>216</v>
      </c>
      <c r="C248" s="82">
        <v>3.9536320500257918E-2</v>
      </c>
      <c r="D248" s="82">
        <v>6.3735065887396289E-2</v>
      </c>
      <c r="E248" s="34">
        <v>3320077.9859862193</v>
      </c>
    </row>
    <row r="249" spans="2:5" hidden="1" outlineLevel="1" x14ac:dyDescent="0.2">
      <c r="B249" s="1">
        <v>217</v>
      </c>
      <c r="C249" s="82">
        <v>4.950056046892063E-2</v>
      </c>
      <c r="D249" s="82">
        <v>0.18541391259478812</v>
      </c>
      <c r="E249" s="34">
        <v>8386013.8224406401</v>
      </c>
    </row>
    <row r="250" spans="2:5" hidden="1" outlineLevel="1" x14ac:dyDescent="0.2">
      <c r="B250" s="1">
        <v>218</v>
      </c>
      <c r="C250" s="82">
        <v>6.5535470238268542E-2</v>
      </c>
      <c r="D250" s="82">
        <v>0.13920522085467613</v>
      </c>
      <c r="E250" s="34">
        <v>7004678.7827680539</v>
      </c>
    </row>
    <row r="251" spans="2:5" hidden="1" outlineLevel="1" x14ac:dyDescent="0.2">
      <c r="B251" s="1">
        <v>219</v>
      </c>
      <c r="C251" s="82">
        <v>2.0564695190540175E-2</v>
      </c>
      <c r="D251" s="82">
        <v>8.1424296779138552E-2</v>
      </c>
      <c r="E251" s="34">
        <v>3676669.9727545818</v>
      </c>
    </row>
    <row r="252" spans="2:5" hidden="1" outlineLevel="1" x14ac:dyDescent="0.2">
      <c r="B252" s="1">
        <v>220</v>
      </c>
      <c r="C252" s="82">
        <v>8.5083880494165362E-2</v>
      </c>
      <c r="D252" s="82">
        <v>8.8446932961862179E-2</v>
      </c>
      <c r="E252" s="34">
        <v>5240296.388741211</v>
      </c>
    </row>
    <row r="253" spans="2:5" hidden="1" outlineLevel="1" x14ac:dyDescent="0.2">
      <c r="B253" s="1">
        <v>221</v>
      </c>
      <c r="C253" s="82">
        <v>4.167111861679499E-2</v>
      </c>
      <c r="D253" s="82">
        <v>0.15734915429150137</v>
      </c>
      <c r="E253" s="34">
        <v>7002577.2650442515</v>
      </c>
    </row>
    <row r="254" spans="2:5" hidden="1" outlineLevel="1" x14ac:dyDescent="0.2">
      <c r="B254" s="1">
        <v>222</v>
      </c>
      <c r="C254" s="82">
        <v>6.2788045057231054E-2</v>
      </c>
      <c r="D254" s="82">
        <v>3.7651275432169479E-2</v>
      </c>
      <c r="E254" s="34">
        <v>2566317.3184817089</v>
      </c>
    </row>
    <row r="255" spans="2:5" hidden="1" outlineLevel="1" x14ac:dyDescent="0.2">
      <c r="B255" s="1">
        <v>223</v>
      </c>
      <c r="C255" s="82">
        <v>7.6665633200421829E-2</v>
      </c>
      <c r="D255" s="82">
        <v>0.14594588633338323</v>
      </c>
      <c r="E255" s="34">
        <v>7669249.9146739496</v>
      </c>
    </row>
    <row r="256" spans="2:5" hidden="1" outlineLevel="1" x14ac:dyDescent="0.2">
      <c r="B256" s="1">
        <v>224</v>
      </c>
      <c r="C256" s="82">
        <v>7.0665226356600261E-2</v>
      </c>
      <c r="D256" s="82">
        <v>-5.2363217546445032E-2</v>
      </c>
      <c r="E256" s="34">
        <v>-1338214.8585036697</v>
      </c>
    </row>
    <row r="257" spans="2:5" hidden="1" outlineLevel="1" x14ac:dyDescent="0.2">
      <c r="B257" s="1">
        <v>225</v>
      </c>
      <c r="C257" s="82">
        <v>4.9119874483218862E-3</v>
      </c>
      <c r="D257" s="82">
        <v>0.13918027246476108</v>
      </c>
      <c r="E257" s="34">
        <v>5336525.6500489023</v>
      </c>
    </row>
    <row r="258" spans="2:5" hidden="1" outlineLevel="1" x14ac:dyDescent="0.2">
      <c r="B258" s="1">
        <v>226</v>
      </c>
      <c r="C258" s="82">
        <v>1.6921355717139177E-2</v>
      </c>
      <c r="D258" s="82">
        <v>0.15600610374559215</v>
      </c>
      <c r="E258" s="34">
        <v>6219703.8435946181</v>
      </c>
    </row>
    <row r="259" spans="2:5" hidden="1" outlineLevel="1" x14ac:dyDescent="0.2">
      <c r="B259" s="1">
        <v>227</v>
      </c>
      <c r="C259" s="82">
        <v>1.14458842477704E-2</v>
      </c>
      <c r="D259" s="82">
        <v>3.3582567247349489E-2</v>
      </c>
      <c r="E259" s="34">
        <v>1900110.0551646489</v>
      </c>
    </row>
    <row r="260" spans="2:5" hidden="1" outlineLevel="1" x14ac:dyDescent="0.2">
      <c r="B260" s="1">
        <v>228</v>
      </c>
      <c r="C260" s="82">
        <v>3.1409358171375912E-3</v>
      </c>
      <c r="D260" s="82">
        <v>0.17271274541588438</v>
      </c>
      <c r="E260" s="34">
        <v>6394083.314144861</v>
      </c>
    </row>
    <row r="261" spans="2:5" hidden="1" outlineLevel="1" x14ac:dyDescent="0.2">
      <c r="B261" s="1">
        <v>229</v>
      </c>
      <c r="C261" s="82">
        <v>3.8434064767380871E-3</v>
      </c>
      <c r="D261" s="82">
        <v>0.10300619888755173</v>
      </c>
      <c r="E261" s="34">
        <v>4120631.9188689925</v>
      </c>
    </row>
    <row r="262" spans="2:5" hidden="1" outlineLevel="1" x14ac:dyDescent="0.2">
      <c r="B262" s="1">
        <v>230</v>
      </c>
      <c r="C262" s="82">
        <v>6.43619468183904E-2</v>
      </c>
      <c r="D262" s="82">
        <v>0.17606467936084025</v>
      </c>
      <c r="E262" s="34">
        <v>8559063.2609538734</v>
      </c>
    </row>
    <row r="263" spans="2:5" hidden="1" outlineLevel="1" x14ac:dyDescent="0.2">
      <c r="B263" s="1">
        <v>231</v>
      </c>
      <c r="C263" s="82">
        <v>3.5034040716156199E-2</v>
      </c>
      <c r="D263" s="82">
        <v>3.9159779272932495E-2</v>
      </c>
      <c r="E263" s="34">
        <v>2323487.7727507269</v>
      </c>
    </row>
    <row r="264" spans="2:5" hidden="1" outlineLevel="1" x14ac:dyDescent="0.2">
      <c r="B264" s="1">
        <v>232</v>
      </c>
      <c r="C264" s="82">
        <v>6.6098924518743565E-2</v>
      </c>
      <c r="D264" s="82">
        <v>0.11597513775008819</v>
      </c>
      <c r="E264" s="34">
        <v>6011800.7170972554</v>
      </c>
    </row>
    <row r="265" spans="2:5" hidden="1" outlineLevel="1" x14ac:dyDescent="0.2">
      <c r="B265" s="1">
        <v>233</v>
      </c>
      <c r="C265" s="82">
        <v>4.7221033439240785E-3</v>
      </c>
      <c r="D265" s="82">
        <v>9.1264546026465498E-2</v>
      </c>
      <c r="E265" s="34">
        <v>3749062.4124791962</v>
      </c>
    </row>
    <row r="266" spans="2:5" hidden="1" outlineLevel="1" x14ac:dyDescent="0.2">
      <c r="B266" s="1">
        <v>234</v>
      </c>
      <c r="C266" s="82">
        <v>2.1588665244301732E-2</v>
      </c>
      <c r="D266" s="82">
        <v>0.15057672291256452</v>
      </c>
      <c r="E266" s="34">
        <v>6157975.7731109736</v>
      </c>
    </row>
    <row r="267" spans="2:5" hidden="1" outlineLevel="1" x14ac:dyDescent="0.2">
      <c r="B267" s="1">
        <v>235</v>
      </c>
      <c r="C267" s="82">
        <v>1.9306899043721949E-2</v>
      </c>
      <c r="D267" s="82">
        <v>5.3794738845143748E-2</v>
      </c>
      <c r="E267" s="34">
        <v>2681372.6753317667</v>
      </c>
    </row>
    <row r="268" spans="2:5" hidden="1" outlineLevel="1" x14ac:dyDescent="0.2">
      <c r="B268" s="1">
        <v>236</v>
      </c>
      <c r="C268" s="82">
        <v>1.2746979150015925E-2</v>
      </c>
      <c r="D268" s="82">
        <v>6.6165639714745636E-2</v>
      </c>
      <c r="E268" s="34">
        <v>3027189.4501103056</v>
      </c>
    </row>
    <row r="269" spans="2:5" hidden="1" outlineLevel="1" x14ac:dyDescent="0.2">
      <c r="B269" s="1">
        <v>237</v>
      </c>
      <c r="C269" s="82">
        <v>8.9096677254361109E-4</v>
      </c>
      <c r="D269" s="82">
        <v>7.810920512627853E-2</v>
      </c>
      <c r="E269" s="34">
        <v>3257836.2118050042</v>
      </c>
    </row>
    <row r="270" spans="2:5" hidden="1" outlineLevel="1" x14ac:dyDescent="0.2">
      <c r="B270" s="1">
        <v>238</v>
      </c>
      <c r="C270" s="82">
        <v>5.8696363664202181E-2</v>
      </c>
      <c r="D270" s="82">
        <v>6.4869952620852656E-2</v>
      </c>
      <c r="E270" s="34">
        <v>3665275.8413121519</v>
      </c>
    </row>
    <row r="271" spans="2:5" hidden="1" outlineLevel="1" x14ac:dyDescent="0.2">
      <c r="B271" s="1">
        <v>239</v>
      </c>
      <c r="C271" s="82">
        <v>8.750711450159554E-2</v>
      </c>
      <c r="D271" s="82">
        <v>4.8009677994664192E-2</v>
      </c>
      <c r="E271" s="34">
        <v>3361699.9264871352</v>
      </c>
    </row>
    <row r="272" spans="2:5" hidden="1" outlineLevel="1" x14ac:dyDescent="0.2">
      <c r="B272" s="1">
        <v>240</v>
      </c>
      <c r="C272" s="82">
        <v>7.2254023723450468E-3</v>
      </c>
      <c r="D272" s="82">
        <v>8.9151076715469152E-2</v>
      </c>
      <c r="E272" s="34">
        <v>3720898.8569683023</v>
      </c>
    </row>
    <row r="273" spans="2:5" hidden="1" outlineLevel="1" x14ac:dyDescent="0.2">
      <c r="B273" s="1">
        <v>241</v>
      </c>
      <c r="C273" s="82">
        <v>2.9000281889218361E-2</v>
      </c>
      <c r="D273" s="82">
        <v>-1.371517874290816E-2</v>
      </c>
      <c r="E273" s="34">
        <v>313417.83421016374</v>
      </c>
    </row>
    <row r="274" spans="2:5" hidden="1" outlineLevel="1" x14ac:dyDescent="0.2">
      <c r="B274" s="1">
        <v>242</v>
      </c>
      <c r="C274" s="82">
        <v>3.6729110219142873E-2</v>
      </c>
      <c r="D274" s="82">
        <v>0.10011445041919317</v>
      </c>
      <c r="E274" s="34">
        <v>4666130.5249357736</v>
      </c>
    </row>
    <row r="275" spans="2:5" hidden="1" outlineLevel="1" x14ac:dyDescent="0.2">
      <c r="B275" s="1">
        <v>243</v>
      </c>
      <c r="C275" s="82">
        <v>5.8515640582359356E-2</v>
      </c>
      <c r="D275" s="82">
        <v>7.9372778257574036E-2</v>
      </c>
      <c r="E275" s="34">
        <v>4272172.0212154882</v>
      </c>
    </row>
    <row r="276" spans="2:5" hidden="1" outlineLevel="1" x14ac:dyDescent="0.2">
      <c r="B276" s="1">
        <v>244</v>
      </c>
      <c r="C276" s="82">
        <v>2.7415783425758455E-2</v>
      </c>
      <c r="D276" s="82">
        <v>3.0392171409106092E-2</v>
      </c>
      <c r="E276" s="34">
        <v>1924694.0667554853</v>
      </c>
    </row>
    <row r="277" spans="2:5" hidden="1" outlineLevel="1" x14ac:dyDescent="0.2">
      <c r="B277" s="1">
        <v>245</v>
      </c>
      <c r="C277" s="82">
        <v>4.5740371516314084E-2</v>
      </c>
      <c r="D277" s="82">
        <v>0.14138402508218689</v>
      </c>
      <c r="E277" s="34">
        <v>6497386.7425859217</v>
      </c>
    </row>
    <row r="278" spans="2:5" hidden="1" outlineLevel="1" x14ac:dyDescent="0.2">
      <c r="B278" s="1">
        <v>246</v>
      </c>
      <c r="C278" s="82">
        <v>8.5001864651189959E-2</v>
      </c>
      <c r="D278" s="82">
        <v>0.12868835091579819</v>
      </c>
      <c r="E278" s="34">
        <v>7143153.6342193522</v>
      </c>
    </row>
    <row r="279" spans="2:5" hidden="1" outlineLevel="1" x14ac:dyDescent="0.2">
      <c r="B279" s="1">
        <v>247</v>
      </c>
      <c r="C279" s="82">
        <v>9.7224053693864224E-3</v>
      </c>
      <c r="D279" s="82">
        <v>0.17934429753974052</v>
      </c>
      <c r="E279" s="34">
        <v>6810217.8176246798</v>
      </c>
    </row>
    <row r="280" spans="2:5" hidden="1" outlineLevel="1" x14ac:dyDescent="0.2">
      <c r="B280" s="1">
        <v>248</v>
      </c>
      <c r="C280" s="82">
        <v>5.0361687475913075E-2</v>
      </c>
      <c r="D280" s="82">
        <v>7.296419819450177E-2</v>
      </c>
      <c r="E280" s="34">
        <v>3859243.6126513816</v>
      </c>
    </row>
    <row r="281" spans="2:5" hidden="1" outlineLevel="1" x14ac:dyDescent="0.2">
      <c r="B281" s="1">
        <v>249</v>
      </c>
      <c r="C281" s="82">
        <v>7.6134600991678569E-4</v>
      </c>
      <c r="D281" s="82">
        <v>0.10202045092998666</v>
      </c>
      <c r="E281" s="34">
        <v>4031899.9090643474</v>
      </c>
    </row>
    <row r="282" spans="2:5" hidden="1" outlineLevel="1" x14ac:dyDescent="0.2">
      <c r="B282" s="1">
        <v>250</v>
      </c>
      <c r="C282" s="82">
        <v>5.6034474855643106E-2</v>
      </c>
      <c r="D282" s="82">
        <v>0.18405537008768807</v>
      </c>
      <c r="E282" s="34">
        <v>8578415.116597889</v>
      </c>
    </row>
    <row r="283" spans="2:5" hidden="1" outlineLevel="1" x14ac:dyDescent="0.2">
      <c r="B283" s="1">
        <v>251</v>
      </c>
      <c r="C283" s="82">
        <v>6.3470608057574304E-2</v>
      </c>
      <c r="D283" s="82">
        <v>0.22319286553308743</v>
      </c>
      <c r="E283" s="34">
        <v>10551217.273487162</v>
      </c>
    </row>
    <row r="284" spans="2:5" hidden="1" outlineLevel="1" x14ac:dyDescent="0.2">
      <c r="B284" s="1">
        <v>252</v>
      </c>
      <c r="C284" s="82">
        <v>7.8473345175443365E-3</v>
      </c>
      <c r="D284" s="82">
        <v>0.14079375627580826</v>
      </c>
      <c r="E284" s="34">
        <v>5461494.4744218029</v>
      </c>
    </row>
    <row r="285" spans="2:5" hidden="1" outlineLevel="1" x14ac:dyDescent="0.2">
      <c r="B285" s="1">
        <v>253</v>
      </c>
      <c r="C285" s="82">
        <v>5.8442641105319562E-2</v>
      </c>
      <c r="D285" s="82">
        <v>0.21525825575013918</v>
      </c>
      <c r="E285" s="34">
        <v>9983032.2438397147</v>
      </c>
    </row>
    <row r="286" spans="2:5" hidden="1" outlineLevel="1" x14ac:dyDescent="0.2">
      <c r="B286" s="1">
        <v>254</v>
      </c>
      <c r="C286" s="82">
        <v>3.1520854902679675E-2</v>
      </c>
      <c r="D286" s="82">
        <v>0.18349201475893973</v>
      </c>
      <c r="E286" s="34">
        <v>7665148.2662758948</v>
      </c>
    </row>
    <row r="287" spans="2:5" hidden="1" outlineLevel="1" x14ac:dyDescent="0.2">
      <c r="B287" s="1">
        <v>255</v>
      </c>
      <c r="C287" s="82">
        <v>6.9435346743486018E-2</v>
      </c>
      <c r="D287" s="82">
        <v>0.13528257604857769</v>
      </c>
      <c r="E287" s="34">
        <v>6954648.4569949238</v>
      </c>
    </row>
    <row r="288" spans="2:5" hidden="1" outlineLevel="1" x14ac:dyDescent="0.2">
      <c r="B288" s="1">
        <v>256</v>
      </c>
      <c r="C288" s="82">
        <v>7.437529923237661E-2</v>
      </c>
      <c r="D288" s="82">
        <v>0.11816591839232626</v>
      </c>
      <c r="E288" s="34">
        <v>6337196.378124726</v>
      </c>
    </row>
    <row r="289" spans="2:5" hidden="1" outlineLevel="1" x14ac:dyDescent="0.2">
      <c r="B289" s="1">
        <v>257</v>
      </c>
      <c r="C289" s="82">
        <v>5.2160517949090636E-2</v>
      </c>
      <c r="D289" s="82">
        <v>3.1284717038547398E-2</v>
      </c>
      <c r="E289" s="34">
        <v>2186929.9819610827</v>
      </c>
    </row>
    <row r="290" spans="2:5" hidden="1" outlineLevel="1" x14ac:dyDescent="0.2">
      <c r="B290" s="1">
        <v>258</v>
      </c>
      <c r="C290" s="82">
        <v>4.6065112208687087E-2</v>
      </c>
      <c r="D290" s="82">
        <v>7.305271543860202E-2</v>
      </c>
      <c r="E290" s="34">
        <v>3789215.0804484254</v>
      </c>
    </row>
    <row r="291" spans="2:5" hidden="1" outlineLevel="1" x14ac:dyDescent="0.2">
      <c r="B291" s="1">
        <v>259</v>
      </c>
      <c r="C291" s="82">
        <v>5.2491342718157807E-3</v>
      </c>
      <c r="D291" s="82">
        <v>0.11269577786260179</v>
      </c>
      <c r="E291" s="34">
        <v>4467626.0343380729</v>
      </c>
    </row>
    <row r="292" spans="2:5" hidden="1" outlineLevel="1" x14ac:dyDescent="0.2">
      <c r="B292" s="1">
        <v>260</v>
      </c>
      <c r="C292" s="82">
        <v>9.5305955271260179E-2</v>
      </c>
      <c r="D292" s="82">
        <v>1.0556201390961778E-2</v>
      </c>
      <c r="E292" s="34">
        <v>1624486.1226342646</v>
      </c>
    </row>
    <row r="293" spans="2:5" hidden="1" outlineLevel="1" x14ac:dyDescent="0.2">
      <c r="B293" s="1">
        <v>261</v>
      </c>
      <c r="C293" s="82">
        <v>8.2135912916317791E-2</v>
      </c>
      <c r="D293" s="82">
        <v>7.1032010910475063E-2</v>
      </c>
      <c r="E293" s="34">
        <v>4357970.5886861077</v>
      </c>
    </row>
    <row r="294" spans="2:5" hidden="1" outlineLevel="1" x14ac:dyDescent="0.2">
      <c r="B294" s="1">
        <v>262</v>
      </c>
      <c r="C294" s="82">
        <v>7.7670451272367297E-2</v>
      </c>
      <c r="D294" s="82">
        <v>3.9392826065704982E-2</v>
      </c>
      <c r="E294" s="34">
        <v>2822570.1690551396</v>
      </c>
    </row>
    <row r="295" spans="2:5" hidden="1" outlineLevel="1" x14ac:dyDescent="0.2">
      <c r="B295" s="1">
        <v>263</v>
      </c>
      <c r="C295" s="82">
        <v>1.9222337189159912E-2</v>
      </c>
      <c r="D295" s="82">
        <v>0.1529267711047631</v>
      </c>
      <c r="E295" s="34">
        <v>6175745.3137483373</v>
      </c>
    </row>
    <row r="296" spans="2:5" hidden="1" outlineLevel="1" x14ac:dyDescent="0.2">
      <c r="B296" s="1">
        <v>264</v>
      </c>
      <c r="C296" s="82">
        <v>8.7793184181031436E-3</v>
      </c>
      <c r="D296" s="82">
        <v>2.4993587085869948E-2</v>
      </c>
      <c r="E296" s="34">
        <v>1588505.2271657353</v>
      </c>
    </row>
    <row r="297" spans="2:5" hidden="1" outlineLevel="1" x14ac:dyDescent="0.2">
      <c r="B297" s="1">
        <v>265</v>
      </c>
      <c r="C297" s="82">
        <v>3.7509691252543491E-2</v>
      </c>
      <c r="D297" s="82">
        <v>5.4629048623325432E-2</v>
      </c>
      <c r="E297" s="34">
        <v>2941515.4914715234</v>
      </c>
    </row>
    <row r="298" spans="2:5" hidden="1" outlineLevel="1" x14ac:dyDescent="0.2">
      <c r="B298" s="1">
        <v>266</v>
      </c>
      <c r="C298" s="82">
        <v>6.4202872059766387E-3</v>
      </c>
      <c r="D298" s="82">
        <v>0.11615030826531264</v>
      </c>
      <c r="E298" s="34">
        <v>4606215.7955543604</v>
      </c>
    </row>
    <row r="299" spans="2:5" hidden="1" outlineLevel="1" x14ac:dyDescent="0.2">
      <c r="B299" s="1">
        <v>267</v>
      </c>
      <c r="C299" s="82">
        <v>8.8538066302508697E-2</v>
      </c>
      <c r="D299" s="82">
        <v>0.1087005980133896</v>
      </c>
      <c r="E299" s="34">
        <v>6295599.7941750493</v>
      </c>
    </row>
    <row r="300" spans="2:5" hidden="1" outlineLevel="1" x14ac:dyDescent="0.2">
      <c r="B300" s="1">
        <v>268</v>
      </c>
      <c r="C300" s="82">
        <v>7.2606822583207345E-2</v>
      </c>
      <c r="D300" s="82">
        <v>5.6805758754528729E-2</v>
      </c>
      <c r="E300" s="34">
        <v>3539294.2132960386</v>
      </c>
    </row>
    <row r="301" spans="2:5" hidden="1" outlineLevel="1" x14ac:dyDescent="0.2">
      <c r="B301" s="1">
        <v>269</v>
      </c>
      <c r="C301" s="82">
        <v>8.644866933504787E-2</v>
      </c>
      <c r="D301" s="82">
        <v>0.14181240300821621</v>
      </c>
      <c r="E301" s="34">
        <v>7814646.6755959261</v>
      </c>
    </row>
    <row r="302" spans="2:5" hidden="1" outlineLevel="1" x14ac:dyDescent="0.2">
      <c r="B302" s="1">
        <v>270</v>
      </c>
      <c r="C302" s="82">
        <v>6.4409634110502975E-2</v>
      </c>
      <c r="D302" s="82">
        <v>0.12570222933467612</v>
      </c>
      <c r="E302" s="34">
        <v>6386527.3706187187</v>
      </c>
    </row>
    <row r="303" spans="2:5" hidden="1" outlineLevel="1" x14ac:dyDescent="0.2">
      <c r="B303" s="1">
        <v>271</v>
      </c>
      <c r="C303" s="82">
        <v>7.692527709305938E-2</v>
      </c>
      <c r="D303" s="82">
        <v>0.21936194813667498</v>
      </c>
      <c r="E303" s="34">
        <v>11030146.638125794</v>
      </c>
    </row>
    <row r="304" spans="2:5" hidden="1" outlineLevel="1" x14ac:dyDescent="0.2">
      <c r="B304" s="1">
        <v>272</v>
      </c>
      <c r="C304" s="82">
        <v>8.8448424350704533E-2</v>
      </c>
      <c r="D304" s="82">
        <v>-4.5852501841775903E-2</v>
      </c>
      <c r="E304" s="34">
        <v>-1135839.5020659785</v>
      </c>
    </row>
    <row r="305" spans="2:5" hidden="1" outlineLevel="1" x14ac:dyDescent="0.2">
      <c r="B305" s="1">
        <v>273</v>
      </c>
      <c r="C305" s="82">
        <v>1.422456869752964E-3</v>
      </c>
      <c r="D305" s="82">
        <v>0.10186377790421841</v>
      </c>
      <c r="E305" s="34">
        <v>4038811.8830185654</v>
      </c>
    </row>
    <row r="306" spans="2:5" hidden="1" outlineLevel="1" x14ac:dyDescent="0.2">
      <c r="B306" s="1">
        <v>274</v>
      </c>
      <c r="C306" s="82">
        <v>1.0513683293042354E-2</v>
      </c>
      <c r="D306" s="82">
        <v>8.0058404279851211E-2</v>
      </c>
      <c r="E306" s="34">
        <v>3468013.9524355521</v>
      </c>
    </row>
    <row r="307" spans="2:5" hidden="1" outlineLevel="1" x14ac:dyDescent="0.2">
      <c r="B307" s="1">
        <v>275</v>
      </c>
      <c r="C307" s="82">
        <v>1.546946917461669E-2</v>
      </c>
      <c r="D307" s="82">
        <v>7.4850317675259972E-2</v>
      </c>
      <c r="E307" s="34">
        <v>3365553.5146665764</v>
      </c>
    </row>
    <row r="308" spans="2:5" hidden="1" outlineLevel="1" x14ac:dyDescent="0.2">
      <c r="B308" s="1">
        <v>276</v>
      </c>
      <c r="C308" s="82">
        <v>3.6617771383399979E-2</v>
      </c>
      <c r="D308" s="82">
        <v>2.8896006043399598E-2</v>
      </c>
      <c r="E308" s="34">
        <v>1948763.8492632839</v>
      </c>
    </row>
    <row r="309" spans="2:5" hidden="1" outlineLevel="1" x14ac:dyDescent="0.2">
      <c r="B309" s="1">
        <v>277</v>
      </c>
      <c r="C309" s="82">
        <v>3.8283022815033388E-2</v>
      </c>
      <c r="D309" s="82">
        <v>0.13405797107262096</v>
      </c>
      <c r="E309" s="34">
        <v>6002465.3483969811</v>
      </c>
    </row>
    <row r="310" spans="2:5" hidden="1" outlineLevel="1" x14ac:dyDescent="0.2">
      <c r="B310" s="1">
        <v>278</v>
      </c>
      <c r="C310" s="82">
        <v>8.3748450646135925E-2</v>
      </c>
      <c r="D310" s="82">
        <v>0.13948448544259201</v>
      </c>
      <c r="E310" s="34">
        <v>7611482.8710743226</v>
      </c>
    </row>
    <row r="311" spans="2:5" hidden="1" outlineLevel="1" x14ac:dyDescent="0.2">
      <c r="B311" s="1">
        <v>279</v>
      </c>
      <c r="C311" s="82">
        <v>2.4897322657676291E-2</v>
      </c>
      <c r="D311" s="82">
        <v>6.6227308169358734E-2</v>
      </c>
      <c r="E311" s="34">
        <v>3199216.4073072216</v>
      </c>
    </row>
    <row r="312" spans="2:5" hidden="1" outlineLevel="1" x14ac:dyDescent="0.2">
      <c r="B312" s="1">
        <v>280</v>
      </c>
      <c r="C312" s="82">
        <v>6.2837057456882842E-3</v>
      </c>
      <c r="D312" s="82">
        <v>6.252129786791108E-2</v>
      </c>
      <c r="E312" s="34">
        <v>2819253.5877775913</v>
      </c>
    </row>
    <row r="313" spans="2:5" hidden="1" outlineLevel="1" x14ac:dyDescent="0.2">
      <c r="B313" s="1">
        <v>281</v>
      </c>
      <c r="C313" s="82">
        <v>6.2900218868202809E-2</v>
      </c>
      <c r="D313" s="82">
        <v>9.2880861443956825E-2</v>
      </c>
      <c r="E313" s="34">
        <v>4936061.2406158792</v>
      </c>
    </row>
    <row r="314" spans="2:5" hidden="1" outlineLevel="1" x14ac:dyDescent="0.2">
      <c r="B314" s="1">
        <v>282</v>
      </c>
      <c r="C314" s="82">
        <v>8.2692108354323016E-2</v>
      </c>
      <c r="D314" s="82">
        <v>9.4612939681472247E-2</v>
      </c>
      <c r="E314" s="34">
        <v>5473528.78378997</v>
      </c>
    </row>
    <row r="315" spans="2:5" hidden="1" outlineLevel="1" x14ac:dyDescent="0.2">
      <c r="B315" s="1">
        <v>283</v>
      </c>
      <c r="C315" s="82">
        <v>4.9973970817561643E-2</v>
      </c>
      <c r="D315" s="82">
        <v>7.6578975921668055E-2</v>
      </c>
      <c r="E315" s="34">
        <v>3998853.2637514151</v>
      </c>
    </row>
    <row r="316" spans="2:5" hidden="1" outlineLevel="1" x14ac:dyDescent="0.2">
      <c r="B316" s="1">
        <v>284</v>
      </c>
      <c r="C316" s="82">
        <v>2.9045529794823055E-2</v>
      </c>
      <c r="D316" s="82">
        <v>0.10614258851896211</v>
      </c>
      <c r="E316" s="34">
        <v>4730196.8089724658</v>
      </c>
    </row>
    <row r="317" spans="2:5" hidden="1" outlineLevel="1" x14ac:dyDescent="0.2">
      <c r="B317" s="1">
        <v>285</v>
      </c>
      <c r="C317" s="82">
        <v>4.5785953187758688E-2</v>
      </c>
      <c r="D317" s="82">
        <v>5.1366851412370143E-2</v>
      </c>
      <c r="E317" s="34">
        <v>2923080.9746852117</v>
      </c>
    </row>
    <row r="318" spans="2:5" hidden="1" outlineLevel="1" x14ac:dyDescent="0.2">
      <c r="B318" s="1">
        <v>286</v>
      </c>
      <c r="C318" s="82">
        <v>9.038873333873168E-2</v>
      </c>
      <c r="D318" s="82">
        <v>0.1301704758380651</v>
      </c>
      <c r="E318" s="34">
        <v>7388744.5772314556</v>
      </c>
    </row>
    <row r="319" spans="2:5" hidden="1" outlineLevel="1" x14ac:dyDescent="0.2">
      <c r="B319" s="1">
        <v>287</v>
      </c>
      <c r="C319" s="82">
        <v>3.9905994907129066E-2</v>
      </c>
      <c r="D319" s="82">
        <v>0.14189480888176842</v>
      </c>
      <c r="E319" s="34">
        <v>6349489.9081758689</v>
      </c>
    </row>
    <row r="320" spans="2:5" hidden="1" outlineLevel="1" x14ac:dyDescent="0.2">
      <c r="B320" s="1">
        <v>288</v>
      </c>
      <c r="C320" s="82">
        <v>4.4441249331918765E-2</v>
      </c>
      <c r="D320" s="82">
        <v>7.1379804604871019E-2</v>
      </c>
      <c r="E320" s="34">
        <v>3695698.8707463294</v>
      </c>
    </row>
    <row r="321" spans="2:5" hidden="1" outlineLevel="1" x14ac:dyDescent="0.2">
      <c r="B321" s="1">
        <v>289</v>
      </c>
      <c r="C321" s="82">
        <v>3.2459025855969069E-2</v>
      </c>
      <c r="D321" s="82">
        <v>0.10645335815301643</v>
      </c>
      <c r="E321" s="34">
        <v>4814819.2792159831</v>
      </c>
    </row>
    <row r="322" spans="2:5" hidden="1" outlineLevel="1" x14ac:dyDescent="0.2">
      <c r="B322" s="1">
        <v>290</v>
      </c>
      <c r="C322" s="82">
        <v>5.2773081616274642E-2</v>
      </c>
      <c r="D322" s="82">
        <v>6.3860587361325327E-2</v>
      </c>
      <c r="E322" s="34">
        <v>3528028.6495643165</v>
      </c>
    </row>
    <row r="323" spans="2:5" hidden="1" outlineLevel="1" x14ac:dyDescent="0.2">
      <c r="B323" s="1">
        <v>291</v>
      </c>
      <c r="C323" s="82">
        <v>5.482920567296512E-2</v>
      </c>
      <c r="D323" s="82">
        <v>4.4584429219711869E-2</v>
      </c>
      <c r="E323" s="34">
        <v>2763326.5247248202</v>
      </c>
    </row>
    <row r="324" spans="2:5" hidden="1" outlineLevel="1" x14ac:dyDescent="0.2">
      <c r="B324" s="1">
        <v>292</v>
      </c>
      <c r="C324" s="82">
        <v>5.1693510610406161E-2</v>
      </c>
      <c r="D324" s="82">
        <v>0.11701573324656489</v>
      </c>
      <c r="E324" s="34">
        <v>5679033.5970026832</v>
      </c>
    </row>
    <row r="325" spans="2:5" hidden="1" outlineLevel="1" x14ac:dyDescent="0.2">
      <c r="B325" s="1">
        <v>293</v>
      </c>
      <c r="C325" s="82">
        <v>5.4901486814265599E-2</v>
      </c>
      <c r="D325" s="82">
        <v>3.4271478119039682E-2</v>
      </c>
      <c r="E325" s="34">
        <v>2337507.5037626792</v>
      </c>
    </row>
    <row r="326" spans="2:5" hidden="1" outlineLevel="1" x14ac:dyDescent="0.2">
      <c r="B326" s="1">
        <v>294</v>
      </c>
      <c r="C326" s="82">
        <v>8.4368165260182648E-2</v>
      </c>
      <c r="D326" s="82">
        <v>-2.5149480896833512E-2</v>
      </c>
      <c r="E326" s="34">
        <v>-138166.69501079968</v>
      </c>
    </row>
    <row r="327" spans="2:5" hidden="1" outlineLevel="1" x14ac:dyDescent="0.2">
      <c r="B327" s="1">
        <v>295</v>
      </c>
      <c r="C327" s="82">
        <v>1.1925715299723827E-2</v>
      </c>
      <c r="D327" s="82">
        <v>0.13119756576264388</v>
      </c>
      <c r="E327" s="34">
        <v>5235103.9759344114</v>
      </c>
    </row>
    <row r="328" spans="2:5" hidden="1" outlineLevel="1" x14ac:dyDescent="0.2">
      <c r="B328" s="1">
        <v>296</v>
      </c>
      <c r="C328" s="82">
        <v>8.3528269614363174E-2</v>
      </c>
      <c r="D328" s="82">
        <v>1.9848545072398145E-2</v>
      </c>
      <c r="E328" s="34">
        <v>1978312.6864276177</v>
      </c>
    </row>
    <row r="329" spans="2:5" hidden="1" outlineLevel="1" x14ac:dyDescent="0.2">
      <c r="B329" s="1">
        <v>297</v>
      </c>
      <c r="C329" s="82">
        <v>3.4994617957949184E-2</v>
      </c>
      <c r="D329" s="82">
        <v>3.0269355074191734E-2</v>
      </c>
      <c r="E329" s="34">
        <v>1986608.0581454756</v>
      </c>
    </row>
    <row r="330" spans="2:5" hidden="1" outlineLevel="1" x14ac:dyDescent="0.2">
      <c r="B330" s="1">
        <v>298</v>
      </c>
      <c r="C330" s="82">
        <v>4.6521748030307064E-3</v>
      </c>
      <c r="D330" s="82">
        <v>0.14913537108266789</v>
      </c>
      <c r="E330" s="34">
        <v>5659058.6689812047</v>
      </c>
    </row>
    <row r="331" spans="2:5" hidden="1" outlineLevel="1" x14ac:dyDescent="0.2">
      <c r="B331" s="1">
        <v>299</v>
      </c>
      <c r="C331" s="82">
        <v>9.8644876055657194E-2</v>
      </c>
      <c r="D331" s="82">
        <v>3.4281351107095737E-2</v>
      </c>
      <c r="E331" s="34">
        <v>2842277.7868641666</v>
      </c>
    </row>
    <row r="332" spans="2:5" hidden="1" outlineLevel="1" x14ac:dyDescent="0.2">
      <c r="B332" s="1">
        <v>300</v>
      </c>
      <c r="C332" s="82">
        <v>7.2098595666122761E-3</v>
      </c>
      <c r="D332" s="82">
        <v>4.5039856143555962E-3</v>
      </c>
      <c r="E332" s="34">
        <v>892840.26708052715</v>
      </c>
    </row>
    <row r="333" spans="2:5" hidden="1" outlineLevel="1" x14ac:dyDescent="0.2">
      <c r="B333" s="1">
        <v>301</v>
      </c>
      <c r="C333" s="82">
        <v>2.6158689217575627E-2</v>
      </c>
      <c r="D333" s="82">
        <v>6.264835926416798E-2</v>
      </c>
      <c r="E333" s="34">
        <v>3087195.3271493725</v>
      </c>
    </row>
    <row r="334" spans="2:5" hidden="1" outlineLevel="1" x14ac:dyDescent="0.2">
      <c r="B334" s="1">
        <v>302</v>
      </c>
      <c r="C334" s="82">
        <v>7.0424519221721313E-2</v>
      </c>
      <c r="D334" s="82">
        <v>0.13221862017713365</v>
      </c>
      <c r="E334" s="34">
        <v>6849569.792034612</v>
      </c>
    </row>
    <row r="335" spans="2:5" hidden="1" outlineLevel="1" x14ac:dyDescent="0.2">
      <c r="B335" s="1">
        <v>303</v>
      </c>
      <c r="C335" s="82">
        <v>6.3466818085464735E-4</v>
      </c>
      <c r="D335" s="82">
        <v>8.6613462093181229E-2</v>
      </c>
      <c r="E335" s="34">
        <v>3529902.5443116007</v>
      </c>
    </row>
    <row r="336" spans="2:5" hidden="1" outlineLevel="1" x14ac:dyDescent="0.2">
      <c r="B336" s="1">
        <v>304</v>
      </c>
      <c r="C336" s="82">
        <v>4.8344696691682822E-2</v>
      </c>
      <c r="D336" s="82">
        <v>0.12360449017400529</v>
      </c>
      <c r="E336" s="34">
        <v>5859246.7367923809</v>
      </c>
    </row>
    <row r="337" spans="2:5" hidden="1" outlineLevel="1" x14ac:dyDescent="0.2">
      <c r="B337" s="1">
        <v>305</v>
      </c>
      <c r="C337" s="82">
        <v>1.1390931542007288E-2</v>
      </c>
      <c r="D337" s="82">
        <v>3.1298393468807591E-2</v>
      </c>
      <c r="E337" s="34">
        <v>1821885.6284463594</v>
      </c>
    </row>
    <row r="338" spans="2:5" hidden="1" outlineLevel="1" x14ac:dyDescent="0.2">
      <c r="B338" s="1">
        <v>306</v>
      </c>
      <c r="C338" s="82">
        <v>5.3447729200488542E-2</v>
      </c>
      <c r="D338" s="82">
        <v>0.10382535816530386</v>
      </c>
      <c r="E338" s="34">
        <v>5181573.9262413299</v>
      </c>
    </row>
    <row r="339" spans="2:5" hidden="1" outlineLevel="1" x14ac:dyDescent="0.2">
      <c r="B339" s="1">
        <v>307</v>
      </c>
      <c r="C339" s="82">
        <v>8.8857422054128277E-3</v>
      </c>
      <c r="D339" s="82">
        <v>0.12254658402999039</v>
      </c>
      <c r="E339" s="34">
        <v>4872860.8132269308</v>
      </c>
    </row>
    <row r="340" spans="2:5" hidden="1" outlineLevel="1" x14ac:dyDescent="0.2">
      <c r="B340" s="1">
        <v>308</v>
      </c>
      <c r="C340" s="82">
        <v>1.2750244148620339E-2</v>
      </c>
      <c r="D340" s="82">
        <v>0.12824132321353904</v>
      </c>
      <c r="E340" s="34">
        <v>5153290.6337735411</v>
      </c>
    </row>
    <row r="341" spans="2:5" hidden="1" outlineLevel="1" x14ac:dyDescent="0.2">
      <c r="B341" s="1">
        <v>309</v>
      </c>
      <c r="C341" s="82">
        <v>4.2623471376518229E-2</v>
      </c>
      <c r="D341" s="82">
        <v>0.17091739228396641</v>
      </c>
      <c r="E341" s="34">
        <v>7563896.0776292514</v>
      </c>
    </row>
    <row r="342" spans="2:5" hidden="1" outlineLevel="1" x14ac:dyDescent="0.2">
      <c r="B342" s="1">
        <v>310</v>
      </c>
      <c r="C342" s="82">
        <v>9.1001744163864529E-2</v>
      </c>
      <c r="D342" s="82">
        <v>5.9951706933660164E-2</v>
      </c>
      <c r="E342" s="34">
        <v>3995101.3702625004</v>
      </c>
    </row>
    <row r="343" spans="2:5" hidden="1" outlineLevel="1" x14ac:dyDescent="0.2">
      <c r="B343" s="1">
        <v>311</v>
      </c>
      <c r="C343" s="82">
        <v>5.8699247444760162E-2</v>
      </c>
      <c r="D343" s="82">
        <v>9.4260176483513883E-2</v>
      </c>
      <c r="E343" s="34">
        <v>4902227.2184056109</v>
      </c>
    </row>
    <row r="344" spans="2:5" hidden="1" outlineLevel="1" x14ac:dyDescent="0.2">
      <c r="B344" s="1">
        <v>312</v>
      </c>
      <c r="C344" s="82">
        <v>3.6845530659267746E-2</v>
      </c>
      <c r="D344" s="82">
        <v>8.705653508287664E-2</v>
      </c>
      <c r="E344" s="34">
        <v>4170255.4248985332</v>
      </c>
    </row>
    <row r="345" spans="2:5" hidden="1" outlineLevel="1" x14ac:dyDescent="0.2">
      <c r="B345" s="1">
        <v>313</v>
      </c>
      <c r="C345" s="82">
        <v>7.4903969636098314E-2</v>
      </c>
      <c r="D345" s="82">
        <v>7.8660480560477544E-2</v>
      </c>
      <c r="E345" s="34">
        <v>4564665.855650112</v>
      </c>
    </row>
    <row r="346" spans="2:5" hidden="1" outlineLevel="1" x14ac:dyDescent="0.2">
      <c r="B346" s="1">
        <v>314</v>
      </c>
      <c r="C346" s="82">
        <v>1.8204640199404265E-2</v>
      </c>
      <c r="D346" s="82">
        <v>0.11821494900895654</v>
      </c>
      <c r="E346" s="34">
        <v>4929224.6220911499</v>
      </c>
    </row>
    <row r="347" spans="2:5" hidden="1" outlineLevel="1" x14ac:dyDescent="0.2">
      <c r="B347" s="1">
        <v>315</v>
      </c>
      <c r="C347" s="82">
        <v>6.6034628531019629E-2</v>
      </c>
      <c r="D347" s="82">
        <v>-1.1028419472560724E-2</v>
      </c>
      <c r="E347" s="34">
        <v>486807.9347857968</v>
      </c>
    </row>
    <row r="348" spans="2:5" hidden="1" outlineLevel="1" x14ac:dyDescent="0.2">
      <c r="B348" s="1">
        <v>316</v>
      </c>
      <c r="C348" s="82">
        <v>8.3172246638434921E-3</v>
      </c>
      <c r="D348" s="82">
        <v>4.2972020596578502E-2</v>
      </c>
      <c r="E348" s="34">
        <v>2188810.4105475349</v>
      </c>
    </row>
    <row r="349" spans="2:5" hidden="1" outlineLevel="1" x14ac:dyDescent="0.2">
      <c r="B349" s="1">
        <v>317</v>
      </c>
      <c r="C349" s="82">
        <v>4.4486431037382701E-3</v>
      </c>
      <c r="D349" s="82">
        <v>0.12907474729672852</v>
      </c>
      <c r="E349" s="34">
        <v>4991987.4570985455</v>
      </c>
    </row>
    <row r="350" spans="2:5" hidden="1" outlineLevel="1" x14ac:dyDescent="0.2">
      <c r="B350" s="1">
        <v>318</v>
      </c>
      <c r="C350" s="82">
        <v>7.3103684298343741E-2</v>
      </c>
      <c r="D350" s="82">
        <v>5.9875068003724073E-2</v>
      </c>
      <c r="E350" s="34">
        <v>3684924.6191194053</v>
      </c>
    </row>
    <row r="351" spans="2:5" hidden="1" outlineLevel="1" x14ac:dyDescent="0.2">
      <c r="B351" s="1">
        <v>319</v>
      </c>
      <c r="C351" s="82">
        <v>6.7066549715796772E-2</v>
      </c>
      <c r="D351" s="82">
        <v>7.8253650449883291E-2</v>
      </c>
      <c r="E351" s="34">
        <v>4389804.3299211664</v>
      </c>
    </row>
    <row r="352" spans="2:5" hidden="1" outlineLevel="1" x14ac:dyDescent="0.2">
      <c r="B352" s="1">
        <v>320</v>
      </c>
      <c r="C352" s="82">
        <v>4.2874253221866367E-2</v>
      </c>
      <c r="D352" s="82">
        <v>-4.1721811710438983E-3</v>
      </c>
      <c r="E352" s="34">
        <v>707685.68376373569</v>
      </c>
    </row>
    <row r="353" spans="2:5" hidden="1" outlineLevel="1" x14ac:dyDescent="0.2">
      <c r="B353" s="1">
        <v>321</v>
      </c>
      <c r="C353" s="82">
        <v>1.9205620144794013E-2</v>
      </c>
      <c r="D353" s="82">
        <v>0.11730991126279006</v>
      </c>
      <c r="E353" s="34">
        <v>4919527.1174179828</v>
      </c>
    </row>
    <row r="354" spans="2:5" hidden="1" outlineLevel="1" x14ac:dyDescent="0.2">
      <c r="B354" s="1">
        <v>322</v>
      </c>
      <c r="C354" s="82">
        <v>3.2134529825830739E-2</v>
      </c>
      <c r="D354" s="82">
        <v>8.4217655160957014E-2</v>
      </c>
      <c r="E354" s="34">
        <v>3977004.5831430834</v>
      </c>
    </row>
    <row r="355" spans="2:5" hidden="1" outlineLevel="1" x14ac:dyDescent="0.2">
      <c r="B355" s="1">
        <v>323</v>
      </c>
      <c r="C355" s="82">
        <v>9.1027963258593081E-3</v>
      </c>
      <c r="D355" s="82">
        <v>5.2233506101801774E-2</v>
      </c>
      <c r="E355" s="34">
        <v>2508597.2545178207</v>
      </c>
    </row>
    <row r="356" spans="2:5" hidden="1" outlineLevel="1" x14ac:dyDescent="0.2">
      <c r="B356" s="1">
        <v>324</v>
      </c>
      <c r="C356" s="82">
        <v>6.7241235999455362E-2</v>
      </c>
      <c r="D356" s="82">
        <v>8.7335276817240667E-2</v>
      </c>
      <c r="E356" s="34">
        <v>4790320.8380350685</v>
      </c>
    </row>
    <row r="357" spans="2:5" hidden="1" outlineLevel="1" x14ac:dyDescent="0.2">
      <c r="B357" s="1">
        <v>325</v>
      </c>
      <c r="C357" s="82">
        <v>6.8170985966882494E-2</v>
      </c>
      <c r="D357" s="82">
        <v>0.13228736072635555</v>
      </c>
      <c r="E357" s="34">
        <v>6783951.3766191741</v>
      </c>
    </row>
    <row r="358" spans="2:5" hidden="1" outlineLevel="1" x14ac:dyDescent="0.2">
      <c r="B358" s="1">
        <v>326</v>
      </c>
      <c r="C358" s="82">
        <v>4.537304924922049E-2</v>
      </c>
      <c r="D358" s="82">
        <v>0.13060511097302085</v>
      </c>
      <c r="E358" s="34">
        <v>6059339.1041393913</v>
      </c>
    </row>
    <row r="359" spans="2:5" hidden="1" outlineLevel="1" x14ac:dyDescent="0.2">
      <c r="B359" s="1">
        <v>327</v>
      </c>
      <c r="C359" s="82">
        <v>4.9734431918229176E-2</v>
      </c>
      <c r="D359" s="82">
        <v>5.9073181060427651E-2</v>
      </c>
      <c r="E359" s="34">
        <v>3286801.1642136006</v>
      </c>
    </row>
    <row r="360" spans="2:5" hidden="1" outlineLevel="1" x14ac:dyDescent="0.2">
      <c r="B360" s="1">
        <v>328</v>
      </c>
      <c r="C360" s="82">
        <v>7.4440358526963901E-2</v>
      </c>
      <c r="D360" s="82">
        <v>1.2692556049355846E-2</v>
      </c>
      <c r="E360" s="34">
        <v>1576530.0007349178</v>
      </c>
    </row>
    <row r="361" spans="2:5" hidden="1" outlineLevel="1" x14ac:dyDescent="0.2">
      <c r="B361" s="1">
        <v>329</v>
      </c>
      <c r="C361" s="82">
        <v>7.1735371970689146E-2</v>
      </c>
      <c r="D361" s="82">
        <v>0.12103624444432248</v>
      </c>
      <c r="E361" s="34">
        <v>6390946.5203877613</v>
      </c>
    </row>
    <row r="362" spans="2:5" hidden="1" outlineLevel="1" x14ac:dyDescent="0.2">
      <c r="B362" s="1">
        <v>330</v>
      </c>
      <c r="C362" s="82">
        <v>9.6905376461161208E-2</v>
      </c>
      <c r="D362" s="82">
        <v>-3.0071264357240959E-2</v>
      </c>
      <c r="E362" s="34">
        <v>-391778.53420038312</v>
      </c>
    </row>
    <row r="363" spans="2:5" hidden="1" outlineLevel="1" x14ac:dyDescent="0.2">
      <c r="B363" s="1">
        <v>331</v>
      </c>
      <c r="C363" s="82">
        <v>6.7159222481901856E-2</v>
      </c>
      <c r="D363" s="82">
        <v>6.7576301353948681E-2</v>
      </c>
      <c r="E363" s="34">
        <v>3924935.0754110757</v>
      </c>
    </row>
    <row r="364" spans="2:5" hidden="1" outlineLevel="1" x14ac:dyDescent="0.2">
      <c r="B364" s="1">
        <v>332</v>
      </c>
      <c r="C364" s="82">
        <v>6.0195887220149291E-2</v>
      </c>
      <c r="D364" s="82">
        <v>0.1798924164162288</v>
      </c>
      <c r="E364" s="34">
        <v>8563248.2918634173</v>
      </c>
    </row>
    <row r="365" spans="2:5" hidden="1" outlineLevel="1" x14ac:dyDescent="0.2">
      <c r="B365" s="1">
        <v>333</v>
      </c>
      <c r="C365" s="82">
        <v>5.6306504166664953E-2</v>
      </c>
      <c r="D365" s="82">
        <v>3.7555615498470925E-2</v>
      </c>
      <c r="E365" s="34">
        <v>2488994.1195671917</v>
      </c>
    </row>
    <row r="366" spans="2:5" hidden="1" outlineLevel="1" x14ac:dyDescent="0.2">
      <c r="B366" s="1">
        <v>334</v>
      </c>
      <c r="C366" s="82">
        <v>4.8731022827920113E-2</v>
      </c>
      <c r="D366" s="82">
        <v>8.0307761374607323E-2</v>
      </c>
      <c r="E366" s="34">
        <v>4126738.50043419</v>
      </c>
    </row>
    <row r="367" spans="2:5" hidden="1" outlineLevel="1" x14ac:dyDescent="0.2">
      <c r="B367" s="1">
        <v>335</v>
      </c>
      <c r="C367" s="82">
        <v>1.7300230232427782E-2</v>
      </c>
      <c r="D367" s="82">
        <v>5.7601357650716667E-2</v>
      </c>
      <c r="E367" s="34">
        <v>2790380.0482156924</v>
      </c>
    </row>
    <row r="368" spans="2:5" hidden="1" outlineLevel="1" x14ac:dyDescent="0.2">
      <c r="B368" s="1">
        <v>336</v>
      </c>
      <c r="C368" s="82">
        <v>5.5248135239335187E-2</v>
      </c>
      <c r="D368" s="82">
        <v>0.24160037903314535</v>
      </c>
      <c r="E368" s="34">
        <v>10932984.764044821</v>
      </c>
    </row>
    <row r="369" spans="2:5" hidden="1" outlineLevel="1" x14ac:dyDescent="0.2">
      <c r="B369" s="1">
        <v>337</v>
      </c>
      <c r="C369" s="82">
        <v>9.3113522822155181E-2</v>
      </c>
      <c r="D369" s="82">
        <v>0.13612944457792273</v>
      </c>
      <c r="E369" s="34">
        <v>7771517.7781416336</v>
      </c>
    </row>
    <row r="370" spans="2:5" hidden="1" outlineLevel="1" x14ac:dyDescent="0.2">
      <c r="B370" s="1">
        <v>338</v>
      </c>
      <c r="C370" s="82">
        <v>7.6844860883413038E-2</v>
      </c>
      <c r="D370" s="82">
        <v>5.6766974786901972E-2</v>
      </c>
      <c r="E370" s="34">
        <v>3605160.0566562167</v>
      </c>
    </row>
    <row r="371" spans="2:5" hidden="1" outlineLevel="1" x14ac:dyDescent="0.2">
      <c r="B371" s="1">
        <v>339</v>
      </c>
      <c r="C371" s="82">
        <v>6.2552894585385602E-3</v>
      </c>
      <c r="D371" s="82">
        <v>6.5114498898173709E-2</v>
      </c>
      <c r="E371" s="34">
        <v>2905153.1057408745</v>
      </c>
    </row>
    <row r="372" spans="2:5" hidden="1" outlineLevel="1" x14ac:dyDescent="0.2">
      <c r="B372" s="1">
        <v>340</v>
      </c>
      <c r="C372" s="82">
        <v>5.6377592373523855E-2</v>
      </c>
      <c r="D372" s="82">
        <v>0.14104580196565969</v>
      </c>
      <c r="E372" s="34">
        <v>6800219.903806394</v>
      </c>
    </row>
    <row r="373" spans="2:5" hidden="1" outlineLevel="1" x14ac:dyDescent="0.2">
      <c r="B373" s="1">
        <v>341</v>
      </c>
      <c r="C373" s="82">
        <v>8.4547207396205179E-2</v>
      </c>
      <c r="D373" s="82">
        <v>5.3202591361474913E-2</v>
      </c>
      <c r="E373" s="34">
        <v>3562898.8184158141</v>
      </c>
    </row>
    <row r="374" spans="2:5" hidden="1" outlineLevel="1" x14ac:dyDescent="0.2">
      <c r="B374" s="1">
        <v>342</v>
      </c>
      <c r="C374" s="82">
        <v>3.2069114840026447E-2</v>
      </c>
      <c r="D374" s="82">
        <v>4.9422428411167285E-2</v>
      </c>
      <c r="E374" s="34">
        <v>2676135.2713534455</v>
      </c>
    </row>
    <row r="375" spans="2:5" hidden="1" outlineLevel="1" x14ac:dyDescent="0.2">
      <c r="B375" s="1">
        <v>343</v>
      </c>
      <c r="C375" s="82">
        <v>1.2163079329386662E-2</v>
      </c>
      <c r="D375" s="82">
        <v>9.0377574754478537E-2</v>
      </c>
      <c r="E375" s="34">
        <v>3846315.1844247156</v>
      </c>
    </row>
    <row r="376" spans="2:5" hidden="1" outlineLevel="1" x14ac:dyDescent="0.2">
      <c r="B376" s="1">
        <v>344</v>
      </c>
      <c r="C376" s="82">
        <v>7.8395088432642812E-2</v>
      </c>
      <c r="D376" s="82">
        <v>4.1055065880716876E-2</v>
      </c>
      <c r="E376" s="34">
        <v>2908111.2982386923</v>
      </c>
    </row>
    <row r="377" spans="2:5" hidden="1" outlineLevel="1" x14ac:dyDescent="0.2">
      <c r="B377" s="1">
        <v>345</v>
      </c>
      <c r="C377" s="82">
        <v>4.3549577227984373E-2</v>
      </c>
      <c r="D377" s="82">
        <v>5.4066971285590973E-2</v>
      </c>
      <c r="E377" s="34">
        <v>3000125.0970828733</v>
      </c>
    </row>
    <row r="378" spans="2:5" hidden="1" outlineLevel="1" x14ac:dyDescent="0.2">
      <c r="B378" s="1">
        <v>346</v>
      </c>
      <c r="C378" s="82">
        <v>1.7840573312137922E-2</v>
      </c>
      <c r="D378" s="82">
        <v>6.7558582218609442E-2</v>
      </c>
      <c r="E378" s="34">
        <v>3146080.3009802969</v>
      </c>
    </row>
    <row r="379" spans="2:5" hidden="1" outlineLevel="1" x14ac:dyDescent="0.2">
      <c r="B379" s="1">
        <v>347</v>
      </c>
      <c r="C379" s="82">
        <v>7.2420045824614337E-2</v>
      </c>
      <c r="D379" s="82">
        <v>7.8862941506149684E-2</v>
      </c>
      <c r="E379" s="34">
        <v>4523356.3579888958</v>
      </c>
    </row>
    <row r="380" spans="2:5" hidden="1" outlineLevel="1" x14ac:dyDescent="0.2">
      <c r="B380" s="1">
        <v>348</v>
      </c>
      <c r="C380" s="82">
        <v>5.0418784484307956E-2</v>
      </c>
      <c r="D380" s="82">
        <v>9.9552597645931509E-2</v>
      </c>
      <c r="E380" s="34">
        <v>4938507.5435084039</v>
      </c>
    </row>
    <row r="381" spans="2:5" hidden="1" outlineLevel="1" x14ac:dyDescent="0.2">
      <c r="B381" s="1">
        <v>349</v>
      </c>
      <c r="C381" s="82">
        <v>5.7420168168652447E-2</v>
      </c>
      <c r="D381" s="82">
        <v>7.7477261606800449E-2</v>
      </c>
      <c r="E381" s="34">
        <v>4171965.7478099237</v>
      </c>
    </row>
    <row r="382" spans="2:5" hidden="1" outlineLevel="1" x14ac:dyDescent="0.2">
      <c r="B382" s="1">
        <v>350</v>
      </c>
      <c r="C382" s="82">
        <v>1.2063584647306603E-2</v>
      </c>
      <c r="D382" s="82">
        <v>8.2350874347276698E-2</v>
      </c>
      <c r="E382" s="34">
        <v>3570532.7472587805</v>
      </c>
    </row>
    <row r="383" spans="2:5" hidden="1" outlineLevel="1" x14ac:dyDescent="0.2">
      <c r="B383" s="1">
        <v>351</v>
      </c>
      <c r="C383" s="82">
        <v>2.720616593485016E-2</v>
      </c>
      <c r="D383" s="82">
        <v>0.11916952722926105</v>
      </c>
      <c r="E383" s="34">
        <v>5167406.9026661832</v>
      </c>
    </row>
    <row r="384" spans="2:5" hidden="1" outlineLevel="1" x14ac:dyDescent="0.2">
      <c r="B384" s="1">
        <v>352</v>
      </c>
      <c r="C384" s="82">
        <v>8.3965754225837935E-2</v>
      </c>
      <c r="D384" s="82">
        <v>6.1893700636544126E-2</v>
      </c>
      <c r="E384" s="34">
        <v>3963150.8533914695</v>
      </c>
    </row>
    <row r="385" spans="2:5" hidden="1" outlineLevel="1" x14ac:dyDescent="0.2">
      <c r="B385" s="1">
        <v>353</v>
      </c>
      <c r="C385" s="82">
        <v>5.4188306591793481E-2</v>
      </c>
      <c r="D385" s="82">
        <v>8.6265527097028338E-3</v>
      </c>
      <c r="E385" s="34">
        <v>1272344.4179155107</v>
      </c>
    </row>
    <row r="386" spans="2:5" hidden="1" outlineLevel="1" x14ac:dyDescent="0.2">
      <c r="B386" s="1">
        <v>354</v>
      </c>
      <c r="C386" s="82">
        <v>2.9208308748684821E-2</v>
      </c>
      <c r="D386" s="82">
        <v>6.2924517218744383E-2</v>
      </c>
      <c r="E386" s="34">
        <v>3139919.01633657</v>
      </c>
    </row>
    <row r="387" spans="2:5" hidden="1" outlineLevel="1" x14ac:dyDescent="0.2">
      <c r="B387" s="1">
        <v>355</v>
      </c>
      <c r="C387" s="82">
        <v>1.626959067560161E-2</v>
      </c>
      <c r="D387" s="82">
        <v>7.8439841818971914E-2</v>
      </c>
      <c r="E387" s="34">
        <v>3502572.7028021347</v>
      </c>
    </row>
    <row r="388" spans="2:5" hidden="1" outlineLevel="1" x14ac:dyDescent="0.2">
      <c r="B388" s="1">
        <v>356</v>
      </c>
      <c r="C388" s="82">
        <v>9.1437207588293989E-2</v>
      </c>
      <c r="D388" s="82">
        <v>9.8780311900082615E-2</v>
      </c>
      <c r="E388" s="34">
        <v>5894290.8227794413</v>
      </c>
    </row>
    <row r="389" spans="2:5" hidden="1" outlineLevel="1" x14ac:dyDescent="0.2">
      <c r="B389" s="1">
        <v>357</v>
      </c>
      <c r="C389" s="82">
        <v>9.0762954935558304E-2</v>
      </c>
      <c r="D389" s="82">
        <v>8.102061362771644E-2</v>
      </c>
      <c r="E389" s="34">
        <v>5014079.3949611112</v>
      </c>
    </row>
    <row r="390" spans="2:5" hidden="1" outlineLevel="1" x14ac:dyDescent="0.2">
      <c r="B390" s="1">
        <v>358</v>
      </c>
      <c r="C390" s="82">
        <v>4.2520896028004823E-2</v>
      </c>
      <c r="D390" s="82">
        <v>6.4349410947391605E-2</v>
      </c>
      <c r="E390" s="34">
        <v>3388833.1583399046</v>
      </c>
    </row>
    <row r="391" spans="2:5" hidden="1" outlineLevel="1" x14ac:dyDescent="0.2">
      <c r="B391" s="1">
        <v>359</v>
      </c>
      <c r="C391" s="82">
        <v>4.8484676323508891E-2</v>
      </c>
      <c r="D391" s="82">
        <v>8.5074263944848683E-2</v>
      </c>
      <c r="E391" s="34">
        <v>4313824.2662093919</v>
      </c>
    </row>
    <row r="392" spans="2:5" hidden="1" outlineLevel="1" x14ac:dyDescent="0.2">
      <c r="B392" s="1">
        <v>360</v>
      </c>
      <c r="C392" s="82">
        <v>9.3716495979724576E-2</v>
      </c>
      <c r="D392" s="82">
        <v>7.4319631616224749E-2</v>
      </c>
      <c r="E392" s="34">
        <v>4750795.5307365917</v>
      </c>
    </row>
    <row r="393" spans="2:5" hidden="1" outlineLevel="1" x14ac:dyDescent="0.2">
      <c r="B393" s="1">
        <v>361</v>
      </c>
      <c r="C393" s="82">
        <v>4.176243437963612E-3</v>
      </c>
      <c r="D393" s="82">
        <v>7.3473911733503705E-2</v>
      </c>
      <c r="E393" s="34">
        <v>3153592.1162346094</v>
      </c>
    </row>
    <row r="394" spans="2:5" hidden="1" outlineLevel="1" x14ac:dyDescent="0.2">
      <c r="B394" s="1">
        <v>362</v>
      </c>
      <c r="C394" s="82">
        <v>1.928073858057272E-2</v>
      </c>
      <c r="D394" s="82">
        <v>-5.1177885568256212E-2</v>
      </c>
      <c r="E394" s="34">
        <v>-1021243.1737242056</v>
      </c>
    </row>
    <row r="395" spans="2:5" hidden="1" outlineLevel="1" x14ac:dyDescent="0.2">
      <c r="B395" s="1">
        <v>363</v>
      </c>
      <c r="C395" s="82">
        <v>8.2807090945286724E-2</v>
      </c>
      <c r="D395" s="82">
        <v>1.4087674527044111E-2</v>
      </c>
      <c r="E395" s="34">
        <v>1701930.1213211867</v>
      </c>
    </row>
    <row r="396" spans="2:5" hidden="1" outlineLevel="1" x14ac:dyDescent="0.2">
      <c r="B396" s="1">
        <v>364</v>
      </c>
      <c r="C396" s="82">
        <v>9.8227544578777137E-2</v>
      </c>
      <c r="D396" s="82">
        <v>4.7183796003032963E-2</v>
      </c>
      <c r="E396" s="34">
        <v>3484817.8762180191</v>
      </c>
    </row>
    <row r="397" spans="2:5" hidden="1" outlineLevel="1" x14ac:dyDescent="0.2">
      <c r="B397" s="1">
        <v>365</v>
      </c>
      <c r="C397" s="82">
        <v>6.77133557465395E-2</v>
      </c>
      <c r="D397" s="82">
        <v>0.13185460494277249</v>
      </c>
      <c r="E397" s="34">
        <v>6751127.5002191942</v>
      </c>
    </row>
    <row r="398" spans="2:5" hidden="1" outlineLevel="1" x14ac:dyDescent="0.2">
      <c r="B398" s="1">
        <v>366</v>
      </c>
      <c r="C398" s="82">
        <v>6.5777969797225846E-2</v>
      </c>
      <c r="D398" s="82">
        <v>2.9628044213934848E-2</v>
      </c>
      <c r="E398" s="34">
        <v>2252333.4184873085</v>
      </c>
    </row>
    <row r="399" spans="2:5" hidden="1" outlineLevel="1" x14ac:dyDescent="0.2">
      <c r="B399" s="1">
        <v>367</v>
      </c>
      <c r="C399" s="82">
        <v>1.92873241880273E-2</v>
      </c>
      <c r="D399" s="82">
        <v>0.15993241208177583</v>
      </c>
      <c r="E399" s="34">
        <v>6424638.8336115042</v>
      </c>
    </row>
    <row r="400" spans="2:5" hidden="1" outlineLevel="1" x14ac:dyDescent="0.2">
      <c r="B400" s="1">
        <v>368</v>
      </c>
      <c r="C400" s="82">
        <v>5.0872683171430018E-3</v>
      </c>
      <c r="D400" s="82">
        <v>0.16796767640131827</v>
      </c>
      <c r="E400" s="34">
        <v>6293296.4469337901</v>
      </c>
    </row>
    <row r="401" spans="2:5" hidden="1" outlineLevel="1" x14ac:dyDescent="0.2">
      <c r="B401" s="1">
        <v>369</v>
      </c>
      <c r="C401" s="82">
        <v>9.1163072400418668E-2</v>
      </c>
      <c r="D401" s="82">
        <v>0.11434631764396395</v>
      </c>
      <c r="E401" s="34">
        <v>6644416.6567518627</v>
      </c>
    </row>
    <row r="402" spans="2:5" hidden="1" outlineLevel="1" x14ac:dyDescent="0.2">
      <c r="B402" s="1">
        <v>370</v>
      </c>
      <c r="C402" s="82">
        <v>1.2914708675029231E-2</v>
      </c>
      <c r="D402" s="82">
        <v>8.796868654539769E-5</v>
      </c>
      <c r="E402" s="34">
        <v>764676.31234198727</v>
      </c>
    </row>
    <row r="403" spans="2:5" hidden="1" outlineLevel="1" x14ac:dyDescent="0.2">
      <c r="B403" s="1">
        <v>371</v>
      </c>
      <c r="C403" s="82">
        <v>2.2470754523291447E-2</v>
      </c>
      <c r="D403" s="82">
        <v>0.13657614944085211</v>
      </c>
      <c r="E403" s="34">
        <v>5681500.2974248081</v>
      </c>
    </row>
    <row r="404" spans="2:5" hidden="1" outlineLevel="1" x14ac:dyDescent="0.2">
      <c r="B404" s="1">
        <v>372</v>
      </c>
      <c r="C404" s="82">
        <v>5.4731636705509137E-2</v>
      </c>
      <c r="D404" s="82">
        <v>9.4925061846949488E-2</v>
      </c>
      <c r="E404" s="34">
        <v>4843452.9294859488</v>
      </c>
    </row>
    <row r="405" spans="2:5" hidden="1" outlineLevel="1" x14ac:dyDescent="0.2">
      <c r="B405" s="1">
        <v>373</v>
      </c>
      <c r="C405" s="82">
        <v>3.0847251604681049E-3</v>
      </c>
      <c r="D405" s="82">
        <v>0.14783904667681486</v>
      </c>
      <c r="E405" s="34">
        <v>5576788.0095136687</v>
      </c>
    </row>
    <row r="406" spans="2:5" hidden="1" outlineLevel="1" x14ac:dyDescent="0.2">
      <c r="B406" s="1">
        <v>374</v>
      </c>
      <c r="C406" s="82">
        <v>1.9587087707830686E-2</v>
      </c>
      <c r="D406" s="82">
        <v>-3.5028511237259891E-2</v>
      </c>
      <c r="E406" s="34">
        <v>-452289.4851401663</v>
      </c>
    </row>
    <row r="407" spans="2:5" hidden="1" outlineLevel="1" x14ac:dyDescent="0.2">
      <c r="B407" s="1">
        <v>375</v>
      </c>
      <c r="C407" s="82">
        <v>5.4132808698692692E-2</v>
      </c>
      <c r="D407" s="82">
        <v>0.13973066668060016</v>
      </c>
      <c r="E407" s="34">
        <v>6678018.0637263684</v>
      </c>
    </row>
    <row r="408" spans="2:5" hidden="1" outlineLevel="1" x14ac:dyDescent="0.2">
      <c r="B408" s="1">
        <v>376</v>
      </c>
      <c r="C408" s="82">
        <v>9.344222750524496E-2</v>
      </c>
      <c r="D408" s="82">
        <v>0.17629644702484204</v>
      </c>
      <c r="E408" s="34">
        <v>9757105.9319075346</v>
      </c>
    </row>
    <row r="409" spans="2:5" hidden="1" outlineLevel="1" x14ac:dyDescent="0.2">
      <c r="B409" s="1">
        <v>377</v>
      </c>
      <c r="C409" s="82">
        <v>3.9933392559637806E-2</v>
      </c>
      <c r="D409" s="82">
        <v>0.12482359181235136</v>
      </c>
      <c r="E409" s="34">
        <v>5689723.7688345136</v>
      </c>
    </row>
    <row r="410" spans="2:5" hidden="1" outlineLevel="1" x14ac:dyDescent="0.2">
      <c r="B410" s="1">
        <v>378</v>
      </c>
      <c r="C410" s="82">
        <v>7.107630747035093E-2</v>
      </c>
      <c r="D410" s="82">
        <v>0.10907133466434404</v>
      </c>
      <c r="E410" s="34">
        <v>5839953.7085088808</v>
      </c>
    </row>
    <row r="411" spans="2:5" hidden="1" outlineLevel="1" x14ac:dyDescent="0.2">
      <c r="B411" s="1">
        <v>379</v>
      </c>
      <c r="C411" s="82">
        <v>5.7889662203266107E-2</v>
      </c>
      <c r="D411" s="82">
        <v>8.5365128635003437E-2</v>
      </c>
      <c r="E411" s="34">
        <v>4511503.747911999</v>
      </c>
    </row>
    <row r="412" spans="2:5" hidden="1" outlineLevel="1" x14ac:dyDescent="0.2">
      <c r="B412" s="1">
        <v>380</v>
      </c>
      <c r="C412" s="82">
        <v>5.5082754869917316E-2</v>
      </c>
      <c r="D412" s="82">
        <v>6.8693798005777726E-2</v>
      </c>
      <c r="E412" s="34">
        <v>3764833.0951021407</v>
      </c>
    </row>
    <row r="413" spans="2:5" hidden="1" outlineLevel="1" x14ac:dyDescent="0.2">
      <c r="B413" s="1">
        <v>381</v>
      </c>
      <c r="C413" s="82">
        <v>9.9443940549569509E-2</v>
      </c>
      <c r="D413" s="82">
        <v>2.7886173448577335E-2</v>
      </c>
      <c r="E413" s="34">
        <v>2529574.1918182308</v>
      </c>
    </row>
    <row r="414" spans="2:5" hidden="1" outlineLevel="1" x14ac:dyDescent="0.2">
      <c r="B414" s="1">
        <v>382</v>
      </c>
      <c r="C414" s="82">
        <v>3.9834444026709576E-2</v>
      </c>
      <c r="D414" s="82">
        <v>7.4372165848287625E-2</v>
      </c>
      <c r="E414" s="34">
        <v>3735922.0191663993</v>
      </c>
    </row>
    <row r="415" spans="2:5" hidden="1" outlineLevel="1" x14ac:dyDescent="0.2">
      <c r="B415" s="1">
        <v>383</v>
      </c>
      <c r="C415" s="82">
        <v>5.9814284524988263E-2</v>
      </c>
      <c r="D415" s="82">
        <v>9.9286439004551752E-2</v>
      </c>
      <c r="E415" s="34">
        <v>5139332.0193542885</v>
      </c>
    </row>
    <row r="416" spans="2:5" hidden="1" outlineLevel="1" x14ac:dyDescent="0.2">
      <c r="B416" s="1">
        <v>384</v>
      </c>
      <c r="C416" s="82">
        <v>6.0985700934448377E-2</v>
      </c>
      <c r="D416" s="82">
        <v>3.0714489047184046E-2</v>
      </c>
      <c r="E416" s="34">
        <v>2250774.4715571804</v>
      </c>
    </row>
    <row r="417" spans="2:5" hidden="1" outlineLevel="1" x14ac:dyDescent="0.2">
      <c r="B417" s="1">
        <v>385</v>
      </c>
      <c r="C417" s="82">
        <v>2.1189565814930145E-2</v>
      </c>
      <c r="D417" s="82">
        <v>0.14367403286648653</v>
      </c>
      <c r="E417" s="34">
        <v>5901401.5458878363</v>
      </c>
    </row>
    <row r="418" spans="2:5" hidden="1" outlineLevel="1" x14ac:dyDescent="0.2">
      <c r="B418" s="1">
        <v>386</v>
      </c>
      <c r="C418" s="82">
        <v>5.5106287368189392E-2</v>
      </c>
      <c r="D418" s="82">
        <v>-5.1754996374003367E-2</v>
      </c>
      <c r="E418" s="34">
        <v>-1223081.2074338826</v>
      </c>
    </row>
    <row r="419" spans="2:5" hidden="1" outlineLevel="1" x14ac:dyDescent="0.2">
      <c r="B419" s="1">
        <v>387</v>
      </c>
      <c r="C419" s="82">
        <v>8.1099374902449561E-2</v>
      </c>
      <c r="D419" s="82">
        <v>0.11326248387388115</v>
      </c>
      <c r="E419" s="34">
        <v>6302265.2932096496</v>
      </c>
    </row>
    <row r="420" spans="2:5" hidden="1" outlineLevel="1" x14ac:dyDescent="0.2">
      <c r="B420" s="1">
        <v>388</v>
      </c>
      <c r="C420" s="82">
        <v>1.0738690544057062E-2</v>
      </c>
      <c r="D420" s="82">
        <v>2.4667668574619099E-2</v>
      </c>
      <c r="E420" s="34">
        <v>1591497.4545718781</v>
      </c>
    </row>
    <row r="421" spans="2:5" hidden="1" outlineLevel="1" x14ac:dyDescent="0.2">
      <c r="B421" s="1">
        <v>389</v>
      </c>
      <c r="C421" s="82">
        <v>2.7884451881115659E-3</v>
      </c>
      <c r="D421" s="82">
        <v>0.14803143733710034</v>
      </c>
      <c r="E421" s="34">
        <v>5575660.4642538205</v>
      </c>
    </row>
    <row r="422" spans="2:5" hidden="1" outlineLevel="1" x14ac:dyDescent="0.2">
      <c r="B422" s="1">
        <v>390</v>
      </c>
      <c r="C422" s="82">
        <v>6.1673487929781116E-3</v>
      </c>
      <c r="D422" s="82">
        <v>5.6859376217420154E-2</v>
      </c>
      <c r="E422" s="34">
        <v>2629516.0320664505</v>
      </c>
    </row>
    <row r="423" spans="2:5" hidden="1" outlineLevel="1" x14ac:dyDescent="0.2">
      <c r="B423" s="1">
        <v>391</v>
      </c>
      <c r="C423" s="82">
        <v>5.8913559693475007E-3</v>
      </c>
      <c r="D423" s="82">
        <v>5.5579813122122623E-2</v>
      </c>
      <c r="E423" s="34">
        <v>2583760.6986156083</v>
      </c>
    </row>
    <row r="424" spans="2:5" hidden="1" outlineLevel="1" x14ac:dyDescent="0.2">
      <c r="B424" s="1">
        <v>392</v>
      </c>
      <c r="C424" s="82">
        <v>3.6290090558096642E-2</v>
      </c>
      <c r="D424" s="82">
        <v>0.11837259336597761</v>
      </c>
      <c r="E424" s="34">
        <v>5351982.1858546454</v>
      </c>
    </row>
    <row r="425" spans="2:5" hidden="1" outlineLevel="1" x14ac:dyDescent="0.2">
      <c r="B425" s="1">
        <v>393</v>
      </c>
      <c r="C425" s="82">
        <v>6.0259952834792976E-2</v>
      </c>
      <c r="D425" s="82">
        <v>0.11237195549063156</v>
      </c>
      <c r="E425" s="34">
        <v>5704157.3375785379</v>
      </c>
    </row>
    <row r="426" spans="2:5" hidden="1" outlineLevel="1" x14ac:dyDescent="0.2">
      <c r="B426" s="1">
        <v>394</v>
      </c>
      <c r="C426" s="82">
        <v>4.1190615763196874E-2</v>
      </c>
      <c r="D426" s="82">
        <v>0.1426040925592367</v>
      </c>
      <c r="E426" s="34">
        <v>6413751.9853349328</v>
      </c>
    </row>
    <row r="427" spans="2:5" hidden="1" outlineLevel="1" x14ac:dyDescent="0.2">
      <c r="B427" s="1">
        <v>395</v>
      </c>
      <c r="C427" s="82">
        <v>3.3022124184116979E-2</v>
      </c>
      <c r="D427" s="82">
        <v>0.11643058307405491</v>
      </c>
      <c r="E427" s="34">
        <v>5201270.0378616173</v>
      </c>
    </row>
    <row r="428" spans="2:5" hidden="1" outlineLevel="1" x14ac:dyDescent="0.2">
      <c r="B428" s="1">
        <v>396</v>
      </c>
      <c r="C428" s="82">
        <v>6.4430622756870434E-2</v>
      </c>
      <c r="D428" s="82">
        <v>7.4683425100479317E-2</v>
      </c>
      <c r="E428" s="34">
        <v>4184221.3683774774</v>
      </c>
    </row>
    <row r="429" spans="2:5" hidden="1" outlineLevel="1" x14ac:dyDescent="0.2">
      <c r="B429" s="1">
        <v>397</v>
      </c>
      <c r="C429" s="82">
        <v>6.4952514185584792E-3</v>
      </c>
      <c r="D429" s="82">
        <v>8.5106169599607678E-2</v>
      </c>
      <c r="E429" s="34">
        <v>3574007.2492377115</v>
      </c>
    </row>
    <row r="430" spans="2:5" hidden="1" outlineLevel="1" x14ac:dyDescent="0.2">
      <c r="B430" s="1">
        <v>398</v>
      </c>
      <c r="C430" s="82">
        <v>5.38545563460349E-2</v>
      </c>
      <c r="D430" s="82">
        <v>0.14173243327921337</v>
      </c>
      <c r="E430" s="34">
        <v>6752145.1228518784</v>
      </c>
    </row>
    <row r="431" spans="2:5" hidden="1" outlineLevel="1" x14ac:dyDescent="0.2">
      <c r="B431" s="1">
        <v>399</v>
      </c>
      <c r="C431" s="82">
        <v>6.666821061238376E-2</v>
      </c>
      <c r="D431" s="82">
        <v>0.14284355022421513</v>
      </c>
      <c r="E431" s="34">
        <v>7198915.7506096708</v>
      </c>
    </row>
    <row r="432" spans="2:5" hidden="1" outlineLevel="1" x14ac:dyDescent="0.2">
      <c r="B432" s="1">
        <v>400</v>
      </c>
      <c r="C432" s="82">
        <v>3.3919180490113464E-2</v>
      </c>
      <c r="D432" s="82">
        <v>0.104236072637056</v>
      </c>
      <c r="E432" s="34">
        <v>4762942.6694690064</v>
      </c>
    </row>
    <row r="433" spans="2:5" hidden="1" outlineLevel="1" x14ac:dyDescent="0.2">
      <c r="B433" s="1">
        <v>401</v>
      </c>
      <c r="C433" s="82">
        <v>4.5362253027541981E-2</v>
      </c>
      <c r="D433" s="82">
        <v>0.11476173000452841</v>
      </c>
      <c r="E433" s="34">
        <v>5430913.8205344435</v>
      </c>
    </row>
    <row r="434" spans="2:5" hidden="1" outlineLevel="1" x14ac:dyDescent="0.2">
      <c r="B434" s="1">
        <v>402</v>
      </c>
      <c r="C434" s="82">
        <v>3.0459392709863545E-2</v>
      </c>
      <c r="D434" s="82">
        <v>0.14008779026343154</v>
      </c>
      <c r="E434" s="34">
        <v>6019126.7443551188</v>
      </c>
    </row>
    <row r="435" spans="2:5" hidden="1" outlineLevel="1" x14ac:dyDescent="0.2">
      <c r="B435" s="1">
        <v>403</v>
      </c>
      <c r="C435" s="82">
        <v>8.947431020333288E-2</v>
      </c>
      <c r="D435" s="82">
        <v>2.0151363794950736E-2</v>
      </c>
      <c r="E435" s="34">
        <v>2046117.4671379772</v>
      </c>
    </row>
    <row r="436" spans="2:5" hidden="1" outlineLevel="1" x14ac:dyDescent="0.2">
      <c r="B436" s="1">
        <v>404</v>
      </c>
      <c r="C436" s="82">
        <v>4.0855925453683488E-2</v>
      </c>
      <c r="D436" s="82">
        <v>-5.9577025043264439E-2</v>
      </c>
      <c r="E436" s="34">
        <v>-1451378.3495675894</v>
      </c>
    </row>
    <row r="437" spans="2:5" hidden="1" outlineLevel="1" x14ac:dyDescent="0.2">
      <c r="B437" s="1">
        <v>405</v>
      </c>
      <c r="C437" s="82">
        <v>2.3293065593791906E-2</v>
      </c>
      <c r="D437" s="82">
        <v>7.9238047801638192E-2</v>
      </c>
      <c r="E437" s="34">
        <v>3643480.060248001</v>
      </c>
    </row>
    <row r="438" spans="2:5" hidden="1" outlineLevel="1" x14ac:dyDescent="0.2">
      <c r="B438" s="1">
        <v>406</v>
      </c>
      <c r="C438" s="82">
        <v>4.4828311429557226E-2</v>
      </c>
      <c r="D438" s="82">
        <v>0.12050272230858662</v>
      </c>
      <c r="E438" s="34">
        <v>5645004.4816072285</v>
      </c>
    </row>
    <row r="439" spans="2:5" hidden="1" outlineLevel="1" x14ac:dyDescent="0.2">
      <c r="B439" s="1">
        <v>407</v>
      </c>
      <c r="C439" s="82">
        <v>4.9713718842298318E-2</v>
      </c>
      <c r="D439" s="82">
        <v>0.13711221561031139</v>
      </c>
      <c r="E439" s="34">
        <v>6441348.7708656639</v>
      </c>
    </row>
    <row r="440" spans="2:5" hidden="1" outlineLevel="1" x14ac:dyDescent="0.2">
      <c r="B440" s="1">
        <v>408</v>
      </c>
      <c r="C440" s="82">
        <v>2.2075307209551399E-2</v>
      </c>
      <c r="D440" s="82">
        <v>0.12974779934701422</v>
      </c>
      <c r="E440" s="34">
        <v>5427549.5743400771</v>
      </c>
    </row>
    <row r="441" spans="2:5" hidden="1" outlineLevel="1" x14ac:dyDescent="0.2">
      <c r="B441" s="1">
        <v>409</v>
      </c>
      <c r="C441" s="82">
        <v>3.9610185799434698E-2</v>
      </c>
      <c r="D441" s="82">
        <v>0.10540648808789349</v>
      </c>
      <c r="E441" s="34">
        <v>4931258.2621873394</v>
      </c>
    </row>
    <row r="442" spans="2:5" hidden="1" outlineLevel="1" x14ac:dyDescent="0.2">
      <c r="B442" s="1">
        <v>410</v>
      </c>
      <c r="C442" s="82">
        <v>2.9860399023413288E-2</v>
      </c>
      <c r="D442" s="82">
        <v>0.13639736288118925</v>
      </c>
      <c r="E442" s="34">
        <v>5866483.8346806644</v>
      </c>
    </row>
    <row r="443" spans="2:5" hidden="1" outlineLevel="1" x14ac:dyDescent="0.2">
      <c r="B443" s="1">
        <v>411</v>
      </c>
      <c r="C443" s="82">
        <v>3.5259810965123539E-2</v>
      </c>
      <c r="D443" s="82">
        <v>0.19032092643099063</v>
      </c>
      <c r="E443" s="34">
        <v>8053527.3713711295</v>
      </c>
    </row>
    <row r="444" spans="2:5" hidden="1" outlineLevel="1" x14ac:dyDescent="0.2">
      <c r="B444" s="1">
        <v>412</v>
      </c>
      <c r="C444" s="82">
        <v>8.5279859722563259E-2</v>
      </c>
      <c r="D444" s="82">
        <v>8.2198132546501199E-2</v>
      </c>
      <c r="E444" s="34">
        <v>4948734.9392951056</v>
      </c>
    </row>
    <row r="445" spans="2:5" hidden="1" outlineLevel="1" x14ac:dyDescent="0.2">
      <c r="B445" s="1">
        <v>413</v>
      </c>
      <c r="C445" s="82">
        <v>1.5861050791236921E-2</v>
      </c>
      <c r="D445" s="82">
        <v>7.1655692532749504E-2</v>
      </c>
      <c r="E445" s="34">
        <v>3260525.6620298014</v>
      </c>
    </row>
    <row r="446" spans="2:5" hidden="1" outlineLevel="1" x14ac:dyDescent="0.2">
      <c r="B446" s="1">
        <v>414</v>
      </c>
      <c r="C446" s="82">
        <v>3.1004060129327063E-2</v>
      </c>
      <c r="D446" s="82">
        <v>0.12299806139513488</v>
      </c>
      <c r="E446" s="34">
        <v>5398544.1045882953</v>
      </c>
    </row>
    <row r="447" spans="2:5" hidden="1" outlineLevel="1" x14ac:dyDescent="0.2">
      <c r="B447" s="1">
        <v>415</v>
      </c>
      <c r="C447" s="82">
        <v>4.1120553109827984E-2</v>
      </c>
      <c r="D447" s="82">
        <v>0.1325311328676885</v>
      </c>
      <c r="E447" s="34">
        <v>6019900.6349362163</v>
      </c>
    </row>
    <row r="448" spans="2:5" hidden="1" outlineLevel="1" x14ac:dyDescent="0.2">
      <c r="B448" s="1">
        <v>416</v>
      </c>
      <c r="C448" s="82">
        <v>6.5689395442253759E-2</v>
      </c>
      <c r="D448" s="82">
        <v>1.9951980558809881E-2</v>
      </c>
      <c r="E448" s="34">
        <v>1831287.7802026297</v>
      </c>
    </row>
    <row r="449" spans="2:5" hidden="1" outlineLevel="1" x14ac:dyDescent="0.2">
      <c r="B449" s="1">
        <v>417</v>
      </c>
      <c r="C449" s="82">
        <v>7.367899690220947E-3</v>
      </c>
      <c r="D449" s="82">
        <v>3.0313210063091095E-3</v>
      </c>
      <c r="E449" s="34">
        <v>844242.8380765313</v>
      </c>
    </row>
    <row r="450" spans="2:5" hidden="1" outlineLevel="1" x14ac:dyDescent="0.2">
      <c r="B450" s="1">
        <v>418</v>
      </c>
      <c r="C450" s="82">
        <v>3.8170812027804091E-2</v>
      </c>
      <c r="D450" s="82">
        <v>5.2673557709041335E-3</v>
      </c>
      <c r="E450" s="34">
        <v>1055298.5306500553</v>
      </c>
    </row>
    <row r="451" spans="2:5" hidden="1" outlineLevel="1" x14ac:dyDescent="0.2">
      <c r="B451" s="1">
        <v>419</v>
      </c>
      <c r="C451" s="82">
        <v>5.1275357680568012E-3</v>
      </c>
      <c r="D451" s="82">
        <v>7.1955014872253045E-2</v>
      </c>
      <c r="E451" s="34">
        <v>3116845.9915009635</v>
      </c>
    </row>
    <row r="452" spans="2:5" hidden="1" outlineLevel="1" x14ac:dyDescent="0.2">
      <c r="B452" s="1">
        <v>420</v>
      </c>
      <c r="C452" s="82">
        <v>3.3553223033130866E-2</v>
      </c>
      <c r="D452" s="82">
        <v>0.16823807944876235</v>
      </c>
      <c r="E452" s="34">
        <v>7161759.0440522684</v>
      </c>
    </row>
    <row r="453" spans="2:5" hidden="1" outlineLevel="1" x14ac:dyDescent="0.2">
      <c r="B453" s="1">
        <v>421</v>
      </c>
      <c r="C453" s="82">
        <v>7.8314240619404576E-2</v>
      </c>
      <c r="D453" s="82">
        <v>8.204705541570903E-2</v>
      </c>
      <c r="E453" s="34">
        <v>4790300.476191476</v>
      </c>
    </row>
    <row r="454" spans="2:5" hidden="1" outlineLevel="1" x14ac:dyDescent="0.2">
      <c r="B454" s="1">
        <v>422</v>
      </c>
      <c r="C454" s="82">
        <v>9.0797334213315067E-2</v>
      </c>
      <c r="D454" s="82">
        <v>2.9100346770482406E-2</v>
      </c>
      <c r="E454" s="34">
        <v>2492908.0062470343</v>
      </c>
    </row>
    <row r="455" spans="2:5" hidden="1" outlineLevel="1" x14ac:dyDescent="0.2">
      <c r="B455" s="1">
        <v>423</v>
      </c>
      <c r="C455" s="82">
        <v>3.374385966730923E-2</v>
      </c>
      <c r="D455" s="82">
        <v>9.4148974767172017E-2</v>
      </c>
      <c r="E455" s="34">
        <v>4379575.8804259878</v>
      </c>
    </row>
    <row r="456" spans="2:5" hidden="1" outlineLevel="1" x14ac:dyDescent="0.2">
      <c r="B456" s="1">
        <v>424</v>
      </c>
      <c r="C456" s="82">
        <v>5.4726163054742982E-3</v>
      </c>
      <c r="D456" s="82">
        <v>9.8694766230625633E-2</v>
      </c>
      <c r="E456" s="34">
        <v>4008028.1473466647</v>
      </c>
    </row>
    <row r="457" spans="2:5" hidden="1" outlineLevel="1" x14ac:dyDescent="0.2">
      <c r="B457" s="1">
        <v>425</v>
      </c>
      <c r="C457" s="82">
        <v>3.7884188133346389E-2</v>
      </c>
      <c r="D457" s="82">
        <v>1.0695671969965737E-2</v>
      </c>
      <c r="E457" s="34">
        <v>1262063.687794873</v>
      </c>
    </row>
    <row r="458" spans="2:5" hidden="1" outlineLevel="1" x14ac:dyDescent="0.2">
      <c r="B458" s="1">
        <v>426</v>
      </c>
      <c r="C458" s="82">
        <v>6.7637938536761727E-2</v>
      </c>
      <c r="D458" s="82">
        <v>0.19255438280417422</v>
      </c>
      <c r="E458" s="34">
        <v>9407615.4706288576</v>
      </c>
    </row>
    <row r="459" spans="2:5" hidden="1" outlineLevel="1" x14ac:dyDescent="0.2">
      <c r="B459" s="1">
        <v>427</v>
      </c>
      <c r="C459" s="82">
        <v>2.1848884302092475E-2</v>
      </c>
      <c r="D459" s="82">
        <v>0.15361555602936794</v>
      </c>
      <c r="E459" s="34">
        <v>6273595.6992618553</v>
      </c>
    </row>
    <row r="460" spans="2:5" hidden="1" outlineLevel="1" x14ac:dyDescent="0.2">
      <c r="B460" s="1">
        <v>428</v>
      </c>
      <c r="C460" s="82">
        <v>7.7653091501741114E-2</v>
      </c>
      <c r="D460" s="82">
        <v>0.13195786861099834</v>
      </c>
      <c r="E460" s="34">
        <v>7062404.4660773939</v>
      </c>
    </row>
    <row r="461" spans="2:5" hidden="1" outlineLevel="1" x14ac:dyDescent="0.2">
      <c r="B461" s="1">
        <v>429</v>
      </c>
      <c r="C461" s="82">
        <v>2.5977831899534842E-2</v>
      </c>
      <c r="D461" s="82">
        <v>3.1318722542370531E-2</v>
      </c>
      <c r="E461" s="34">
        <v>1945989.2005770709</v>
      </c>
    </row>
    <row r="462" spans="2:5" hidden="1" outlineLevel="1" x14ac:dyDescent="0.2">
      <c r="B462" s="1">
        <v>430</v>
      </c>
      <c r="C462" s="82">
        <v>5.3037659276243834E-2</v>
      </c>
      <c r="D462" s="82">
        <v>0.17419505421147169</v>
      </c>
      <c r="E462" s="34">
        <v>8059529.7806745023</v>
      </c>
    </row>
    <row r="463" spans="2:5" hidden="1" outlineLevel="1" x14ac:dyDescent="0.2">
      <c r="B463" s="1">
        <v>431</v>
      </c>
      <c r="C463" s="82">
        <v>2.7076188102409197E-3</v>
      </c>
      <c r="D463" s="82">
        <v>0.11847013748659871</v>
      </c>
      <c r="E463" s="34">
        <v>4605878.3097904921</v>
      </c>
    </row>
    <row r="464" spans="2:5" hidden="1" outlineLevel="1" x14ac:dyDescent="0.2">
      <c r="B464" s="1">
        <v>432</v>
      </c>
      <c r="C464" s="82">
        <v>2.7049810415129107E-3</v>
      </c>
      <c r="D464" s="82">
        <v>8.2463976499500616E-2</v>
      </c>
      <c r="E464" s="34">
        <v>3427095.6237170324</v>
      </c>
    </row>
    <row r="465" spans="2:5" hidden="1" outlineLevel="1" x14ac:dyDescent="0.2">
      <c r="B465" s="1">
        <v>433</v>
      </c>
      <c r="C465" s="82">
        <v>3.6598971637884628E-2</v>
      </c>
      <c r="D465" s="82">
        <v>0.1329676652656733</v>
      </c>
      <c r="E465" s="34">
        <v>5915755.7306557437</v>
      </c>
    </row>
    <row r="466" spans="2:5" hidden="1" outlineLevel="1" x14ac:dyDescent="0.2">
      <c r="B466" s="1">
        <v>434</v>
      </c>
      <c r="C466" s="82">
        <v>5.7133546067390188E-3</v>
      </c>
      <c r="D466" s="82">
        <v>6.0961805248724549E-2</v>
      </c>
      <c r="E466" s="34">
        <v>2760282.9453669037</v>
      </c>
    </row>
    <row r="467" spans="2:5" hidden="1" outlineLevel="1" x14ac:dyDescent="0.2">
      <c r="B467" s="1">
        <v>435</v>
      </c>
      <c r="C467" s="82">
        <v>2.8031259081727034E-2</v>
      </c>
      <c r="D467" s="82">
        <v>1.7005636018718864E-2</v>
      </c>
      <c r="E467" s="34">
        <v>1438968.3746056666</v>
      </c>
    </row>
    <row r="468" spans="2:5" hidden="1" outlineLevel="1" x14ac:dyDescent="0.2">
      <c r="B468" s="1">
        <v>436</v>
      </c>
      <c r="C468" s="82">
        <v>4.732724502902308E-2</v>
      </c>
      <c r="D468" s="82">
        <v>0.13455270924510498</v>
      </c>
      <c r="E468" s="34">
        <v>6270502.6639242992</v>
      </c>
    </row>
    <row r="469" spans="2:5" hidden="1" outlineLevel="1" x14ac:dyDescent="0.2">
      <c r="B469" s="1">
        <v>437</v>
      </c>
      <c r="C469" s="82">
        <v>1.0053298464137895E-2</v>
      </c>
      <c r="D469" s="82">
        <v>5.4810757241537937E-2</v>
      </c>
      <c r="E469" s="34">
        <v>2606545.646827573</v>
      </c>
    </row>
    <row r="470" spans="2:5" hidden="1" outlineLevel="1" x14ac:dyDescent="0.2">
      <c r="B470" s="1">
        <v>438</v>
      </c>
      <c r="C470" s="82">
        <v>5.1485936129110711E-2</v>
      </c>
      <c r="D470" s="82">
        <v>0.18022274099925026</v>
      </c>
      <c r="E470" s="34">
        <v>8249358.7464276869</v>
      </c>
    </row>
    <row r="471" spans="2:5" hidden="1" outlineLevel="1" x14ac:dyDescent="0.2">
      <c r="B471" s="1">
        <v>439</v>
      </c>
      <c r="C471" s="82">
        <v>6.320414318970595E-2</v>
      </c>
      <c r="D471" s="82">
        <v>8.5080449442507089E-2</v>
      </c>
      <c r="E471" s="34">
        <v>4607807.8593302434</v>
      </c>
    </row>
    <row r="472" spans="2:5" hidden="1" outlineLevel="1" x14ac:dyDescent="0.2">
      <c r="B472" s="1">
        <v>440</v>
      </c>
      <c r="C472" s="82">
        <v>5.1891844428858976E-3</v>
      </c>
      <c r="D472" s="82">
        <v>0.1366666678610049</v>
      </c>
      <c r="E472" s="34">
        <v>5259970.9917096784</v>
      </c>
    </row>
    <row r="473" spans="2:5" hidden="1" outlineLevel="1" x14ac:dyDescent="0.2">
      <c r="B473" s="1">
        <v>441</v>
      </c>
      <c r="C473" s="82">
        <v>6.3886874000542465E-2</v>
      </c>
      <c r="D473" s="82">
        <v>6.7166624904512306E-2</v>
      </c>
      <c r="E473" s="34">
        <v>3850286.2177016917</v>
      </c>
    </row>
    <row r="474" spans="2:5" hidden="1" outlineLevel="1" x14ac:dyDescent="0.2">
      <c r="B474" s="1">
        <v>442</v>
      </c>
      <c r="C474" s="82">
        <v>3.980917199232295E-2</v>
      </c>
      <c r="D474" s="82">
        <v>8.8692992533858844E-2</v>
      </c>
      <c r="E474" s="34">
        <v>4289313.9753619255</v>
      </c>
    </row>
    <row r="475" spans="2:5" hidden="1" outlineLevel="1" x14ac:dyDescent="0.2">
      <c r="B475" s="1">
        <v>443</v>
      </c>
      <c r="C475" s="82">
        <v>9.6736929400105268E-2</v>
      </c>
      <c r="D475" s="82">
        <v>6.1081302789365507E-2</v>
      </c>
      <c r="E475" s="34">
        <v>4154907.0457561538</v>
      </c>
    </row>
    <row r="476" spans="2:5" hidden="1" outlineLevel="1" x14ac:dyDescent="0.2">
      <c r="B476" s="1">
        <v>444</v>
      </c>
      <c r="C476" s="82">
        <v>7.2298636622313381E-2</v>
      </c>
      <c r="D476" s="82">
        <v>1.0985849880556509E-3</v>
      </c>
      <c r="E476" s="34">
        <v>1042993.0029930217</v>
      </c>
    </row>
    <row r="477" spans="2:5" hidden="1" outlineLevel="1" x14ac:dyDescent="0.2">
      <c r="B477" s="1">
        <v>445</v>
      </c>
      <c r="C477" s="82">
        <v>5.0113129304729789E-2</v>
      </c>
      <c r="D477" s="82">
        <v>5.6012899721648107E-2</v>
      </c>
      <c r="E477" s="34">
        <v>3168441.0220113872</v>
      </c>
    </row>
    <row r="478" spans="2:5" hidden="1" outlineLevel="1" x14ac:dyDescent="0.2">
      <c r="B478" s="1">
        <v>446</v>
      </c>
      <c r="C478" s="82">
        <v>6.5806603570573774E-2</v>
      </c>
      <c r="D478" s="82">
        <v>0.13263031082817944</v>
      </c>
      <c r="E478" s="34">
        <v>6727529.2713053534</v>
      </c>
    </row>
    <row r="479" spans="2:5" hidden="1" outlineLevel="1" x14ac:dyDescent="0.2">
      <c r="B479" s="1">
        <v>447</v>
      </c>
      <c r="C479" s="82">
        <v>4.5141790649642632E-2</v>
      </c>
      <c r="D479" s="82">
        <v>5.2401002199333038E-2</v>
      </c>
      <c r="E479" s="34">
        <v>2955618.0869018547</v>
      </c>
    </row>
    <row r="480" spans="2:5" hidden="1" outlineLevel="1" x14ac:dyDescent="0.2">
      <c r="B480" s="1">
        <v>448</v>
      </c>
      <c r="C480" s="82">
        <v>9.4139463727462E-2</v>
      </c>
      <c r="D480" s="82">
        <v>0.10932777934926095</v>
      </c>
      <c r="E480" s="34">
        <v>6485754.2259477917</v>
      </c>
    </row>
    <row r="481" spans="2:5" hidden="1" outlineLevel="1" x14ac:dyDescent="0.2">
      <c r="B481" s="1">
        <v>449</v>
      </c>
      <c r="C481" s="82">
        <v>9.281878958668846E-2</v>
      </c>
      <c r="D481" s="82">
        <v>8.5425848603819368E-2</v>
      </c>
      <c r="E481" s="34">
        <v>5276169.7291546846</v>
      </c>
    </row>
    <row r="482" spans="2:5" hidden="1" outlineLevel="1" x14ac:dyDescent="0.2">
      <c r="B482" s="1">
        <v>450</v>
      </c>
      <c r="C482" s="82">
        <v>4.1346917706766045E-2</v>
      </c>
      <c r="D482" s="82">
        <v>6.1399047243586122E-2</v>
      </c>
      <c r="E482" s="34">
        <v>3256166.3144009113</v>
      </c>
    </row>
    <row r="483" spans="2:5" hidden="1" outlineLevel="1" x14ac:dyDescent="0.2">
      <c r="B483" s="1">
        <v>451</v>
      </c>
      <c r="C483" s="82">
        <v>2.1265934550436752E-2</v>
      </c>
      <c r="D483" s="82">
        <v>9.9146103173726824E-2</v>
      </c>
      <c r="E483" s="34">
        <v>4318897.2957940409</v>
      </c>
    </row>
    <row r="484" spans="2:5" hidden="1" outlineLevel="1" x14ac:dyDescent="0.2">
      <c r="B484" s="1">
        <v>452</v>
      </c>
      <c r="C484" s="82">
        <v>1.8384891114740665E-2</v>
      </c>
      <c r="D484" s="82">
        <v>8.5778485745042349E-2</v>
      </c>
      <c r="E484" s="34">
        <v>3793802.89937856</v>
      </c>
    </row>
    <row r="485" spans="2:5" hidden="1" outlineLevel="1" x14ac:dyDescent="0.2">
      <c r="B485" s="1">
        <v>453</v>
      </c>
      <c r="C485" s="82">
        <v>2.3077776297158528E-2</v>
      </c>
      <c r="D485" s="82">
        <v>6.7506742510516152E-2</v>
      </c>
      <c r="E485" s="34">
        <v>3219091.1067973995</v>
      </c>
    </row>
    <row r="486" spans="2:5" hidden="1" outlineLevel="1" x14ac:dyDescent="0.2">
      <c r="B486" s="1">
        <v>454</v>
      </c>
      <c r="C486" s="82">
        <v>3.2296974387879165E-2</v>
      </c>
      <c r="D486" s="82">
        <v>-9.1911992867893533E-4</v>
      </c>
      <c r="E486" s="34">
        <v>796546.30742937489</v>
      </c>
    </row>
    <row r="487" spans="2:5" hidden="1" outlineLevel="1" x14ac:dyDescent="0.2">
      <c r="B487" s="1">
        <v>455</v>
      </c>
      <c r="C487" s="82">
        <v>4.1518375403191858E-2</v>
      </c>
      <c r="D487" s="82">
        <v>-1.5508931996257719E-3</v>
      </c>
      <c r="E487" s="34">
        <v>805548.92774373433</v>
      </c>
    </row>
    <row r="488" spans="2:5" hidden="1" outlineLevel="1" x14ac:dyDescent="0.2">
      <c r="B488" s="1">
        <v>456</v>
      </c>
      <c r="C488" s="82">
        <v>8.887911964849822E-2</v>
      </c>
      <c r="D488" s="82">
        <v>0.19999933642937279</v>
      </c>
      <c r="E488" s="34">
        <v>10702090.480206702</v>
      </c>
    </row>
    <row r="489" spans="2:5" hidden="1" outlineLevel="1" x14ac:dyDescent="0.2">
      <c r="B489" s="1">
        <v>457</v>
      </c>
      <c r="C489" s="82">
        <v>9.2729197889534723E-2</v>
      </c>
      <c r="D489" s="82">
        <v>0.19187466696208266</v>
      </c>
      <c r="E489" s="34">
        <v>10489369.445778228</v>
      </c>
    </row>
    <row r="490" spans="2:5" hidden="1" outlineLevel="1" x14ac:dyDescent="0.2">
      <c r="B490" s="1">
        <v>458</v>
      </c>
      <c r="C490" s="82">
        <v>6.0925357621146717E-2</v>
      </c>
      <c r="D490" s="82">
        <v>2.0836442515881876E-2</v>
      </c>
      <c r="E490" s="34">
        <v>1830283.5056031605</v>
      </c>
    </row>
    <row r="491" spans="2:5" hidden="1" outlineLevel="1" x14ac:dyDescent="0.2">
      <c r="B491" s="1">
        <v>459</v>
      </c>
      <c r="C491" s="82">
        <v>7.4573754372868103E-2</v>
      </c>
      <c r="D491" s="82">
        <v>0.10940982785842934</v>
      </c>
      <c r="E491" s="34">
        <v>5947211.2771857055</v>
      </c>
    </row>
    <row r="492" spans="2:5" hidden="1" outlineLevel="1" x14ac:dyDescent="0.2">
      <c r="B492" s="1">
        <v>460</v>
      </c>
      <c r="C492" s="82">
        <v>2.7657374687139937E-2</v>
      </c>
      <c r="D492" s="82">
        <v>7.0670039647328126E-2</v>
      </c>
      <c r="E492" s="34">
        <v>3401790.2105528098</v>
      </c>
    </row>
    <row r="493" spans="2:5" hidden="1" outlineLevel="1" x14ac:dyDescent="0.2">
      <c r="B493" s="1">
        <v>461</v>
      </c>
      <c r="C493" s="82">
        <v>7.8811795481597228E-3</v>
      </c>
      <c r="D493" s="82">
        <v>0.17533611742447325</v>
      </c>
      <c r="E493" s="34">
        <v>6619768.2134763347</v>
      </c>
    </row>
    <row r="494" spans="2:5" hidden="1" outlineLevel="1" x14ac:dyDescent="0.2">
      <c r="B494" s="1">
        <v>462</v>
      </c>
      <c r="C494" s="82">
        <v>7.6197407336094883E-2</v>
      </c>
      <c r="D494" s="82">
        <v>0.14360505992035133</v>
      </c>
      <c r="E494" s="34">
        <v>7546700.3954635793</v>
      </c>
    </row>
    <row r="495" spans="2:5" hidden="1" outlineLevel="1" x14ac:dyDescent="0.2">
      <c r="B495" s="1">
        <v>463</v>
      </c>
      <c r="C495" s="82">
        <v>1.6928038754154186E-2</v>
      </c>
      <c r="D495" s="82">
        <v>5.3088059417573261E-2</v>
      </c>
      <c r="E495" s="34">
        <v>2628211.3619092428</v>
      </c>
    </row>
    <row r="496" spans="2:5" hidden="1" outlineLevel="1" x14ac:dyDescent="0.2">
      <c r="B496" s="1">
        <v>464</v>
      </c>
      <c r="C496" s="82">
        <v>7.236929835686802E-2</v>
      </c>
      <c r="D496" s="82">
        <v>-3.0833102709434304E-2</v>
      </c>
      <c r="E496" s="34">
        <v>-385232.11235129408</v>
      </c>
    </row>
    <row r="497" spans="2:5" hidden="1" outlineLevel="1" x14ac:dyDescent="0.2">
      <c r="B497" s="1">
        <v>465</v>
      </c>
      <c r="C497" s="82">
        <v>9.5091531602802926E-2</v>
      </c>
      <c r="D497" s="82">
        <v>0.14150046336194474</v>
      </c>
      <c r="E497" s="34">
        <v>8106281.8565395484</v>
      </c>
    </row>
    <row r="498" spans="2:5" hidden="1" outlineLevel="1" x14ac:dyDescent="0.2">
      <c r="B498" s="1">
        <v>466</v>
      </c>
      <c r="C498" s="82">
        <v>8.6538104330616997E-2</v>
      </c>
      <c r="D498" s="82">
        <v>9.6601471152103699E-2</v>
      </c>
      <c r="E498" s="34">
        <v>5663046.7892032359</v>
      </c>
    </row>
    <row r="499" spans="2:5" hidden="1" outlineLevel="1" x14ac:dyDescent="0.2">
      <c r="B499" s="1">
        <v>467</v>
      </c>
      <c r="C499" s="82">
        <v>3.4211381097747798E-3</v>
      </c>
      <c r="D499" s="82">
        <v>2.1551020931100985E-2</v>
      </c>
      <c r="E499" s="34">
        <v>1437621.9394032371</v>
      </c>
    </row>
    <row r="500" spans="2:5" hidden="1" outlineLevel="1" x14ac:dyDescent="0.2">
      <c r="B500" s="1">
        <v>468</v>
      </c>
      <c r="C500" s="82">
        <v>1.1426931480684889E-2</v>
      </c>
      <c r="D500" s="82">
        <v>0.18233472826885852</v>
      </c>
      <c r="E500" s="34">
        <v>6964413.1241464345</v>
      </c>
    </row>
    <row r="501" spans="2:5" hidden="1" outlineLevel="1" x14ac:dyDescent="0.2">
      <c r="B501" s="1">
        <v>469</v>
      </c>
      <c r="C501" s="82">
        <v>2.3183855908243457E-3</v>
      </c>
      <c r="D501" s="82">
        <v>7.8793709303310436E-2</v>
      </c>
      <c r="E501" s="34">
        <v>3301196.0866875211</v>
      </c>
    </row>
    <row r="502" spans="2:5" hidden="1" outlineLevel="1" x14ac:dyDescent="0.2">
      <c r="B502" s="1">
        <v>470</v>
      </c>
      <c r="C502" s="82">
        <v>1.8843642352470637E-2</v>
      </c>
      <c r="D502" s="82">
        <v>0.12748484780165886</v>
      </c>
      <c r="E502" s="34">
        <v>5269693.4947442105</v>
      </c>
    </row>
    <row r="503" spans="2:5" hidden="1" outlineLevel="1" x14ac:dyDescent="0.2">
      <c r="B503" s="1">
        <v>471</v>
      </c>
      <c r="C503" s="82">
        <v>8.7073633221493807E-2</v>
      </c>
      <c r="D503" s="82">
        <v>4.4581877082240498E-2</v>
      </c>
      <c r="E503" s="34">
        <v>3191448.2463681553</v>
      </c>
    </row>
    <row r="504" spans="2:5" hidden="1" outlineLevel="1" x14ac:dyDescent="0.2">
      <c r="B504" s="1">
        <v>472</v>
      </c>
      <c r="C504" s="82">
        <v>3.3415739461394867E-2</v>
      </c>
      <c r="D504" s="82">
        <v>0.16260159563602009</v>
      </c>
      <c r="E504" s="34">
        <v>6945529.8716231957</v>
      </c>
    </row>
    <row r="505" spans="2:5" hidden="1" outlineLevel="1" x14ac:dyDescent="0.2">
      <c r="B505" s="1">
        <v>473</v>
      </c>
      <c r="C505" s="82">
        <v>2.4709668929053564E-2</v>
      </c>
      <c r="D505" s="82">
        <v>0.12975683750590228</v>
      </c>
      <c r="E505" s="34">
        <v>5492448.7250223672</v>
      </c>
    </row>
    <row r="506" spans="2:5" hidden="1" outlineLevel="1" x14ac:dyDescent="0.2">
      <c r="B506" s="1">
        <v>474</v>
      </c>
      <c r="C506" s="82">
        <v>2.4086824311502476E-2</v>
      </c>
      <c r="D506" s="82">
        <v>7.5275181142861372E-2</v>
      </c>
      <c r="E506" s="34">
        <v>3513670.4726038827</v>
      </c>
    </row>
    <row r="507" spans="2:5" hidden="1" outlineLevel="1" x14ac:dyDescent="0.2">
      <c r="B507" s="1">
        <v>475</v>
      </c>
      <c r="C507" s="82">
        <v>5.4060302817624785E-2</v>
      </c>
      <c r="D507" s="82">
        <v>4.0673538860011259E-2</v>
      </c>
      <c r="E507" s="34">
        <v>2592622.7598478151</v>
      </c>
    </row>
    <row r="508" spans="2:5" hidden="1" outlineLevel="1" x14ac:dyDescent="0.2">
      <c r="B508" s="1">
        <v>476</v>
      </c>
      <c r="C508" s="82">
        <v>1.789867095562464E-2</v>
      </c>
      <c r="D508" s="82">
        <v>2.5685959166871816E-2</v>
      </c>
      <c r="E508" s="34">
        <v>1679226.7170345713</v>
      </c>
    </row>
    <row r="509" spans="2:5" hidden="1" outlineLevel="1" x14ac:dyDescent="0.2">
      <c r="B509" s="1">
        <v>477</v>
      </c>
      <c r="C509" s="82">
        <v>4.156289626034422E-2</v>
      </c>
      <c r="D509" s="82">
        <v>0.10873827552035351</v>
      </c>
      <c r="E509" s="34">
        <v>5104468.0473424662</v>
      </c>
    </row>
    <row r="510" spans="2:5" hidden="1" outlineLevel="1" x14ac:dyDescent="0.2">
      <c r="B510" s="1">
        <v>478</v>
      </c>
      <c r="C510" s="82">
        <v>6.3483628529446404E-2</v>
      </c>
      <c r="D510" s="82">
        <v>0.17484267141081777</v>
      </c>
      <c r="E510" s="34">
        <v>8472973.6581924222</v>
      </c>
    </row>
    <row r="511" spans="2:5" hidden="1" outlineLevel="1" x14ac:dyDescent="0.2">
      <c r="B511" s="1">
        <v>479</v>
      </c>
      <c r="C511" s="82">
        <v>4.4360988935931135E-2</v>
      </c>
      <c r="D511" s="82">
        <v>5.0510792682368029E-2</v>
      </c>
      <c r="E511" s="34">
        <v>2870693.0176116382</v>
      </c>
    </row>
    <row r="512" spans="2:5" hidden="1" outlineLevel="1" x14ac:dyDescent="0.2">
      <c r="B512" s="1">
        <v>480</v>
      </c>
      <c r="C512" s="82">
        <v>7.2311066985043651E-2</v>
      </c>
      <c r="D512" s="82">
        <v>7.8418340500451794E-2</v>
      </c>
      <c r="E512" s="34">
        <v>4501269.2453649035</v>
      </c>
    </row>
    <row r="513" spans="2:5" hidden="1" outlineLevel="1" x14ac:dyDescent="0.2">
      <c r="B513" s="1">
        <v>481</v>
      </c>
      <c r="C513" s="82">
        <v>3.1830878024402952E-2</v>
      </c>
      <c r="D513" s="82">
        <v>7.5090474086733042E-2</v>
      </c>
      <c r="E513" s="34">
        <v>3631028.765465586</v>
      </c>
    </row>
    <row r="514" spans="2:5" hidden="1" outlineLevel="1" x14ac:dyDescent="0.2">
      <c r="B514" s="1">
        <v>482</v>
      </c>
      <c r="C514" s="82">
        <v>1.0721712994807887E-2</v>
      </c>
      <c r="D514" s="82">
        <v>0.13330630860133458</v>
      </c>
      <c r="E514" s="34">
        <v>5278416.4599400405</v>
      </c>
    </row>
    <row r="515" spans="2:5" hidden="1" outlineLevel="1" x14ac:dyDescent="0.2">
      <c r="B515" s="1">
        <v>483</v>
      </c>
      <c r="C515" s="82">
        <v>2.9805937275752183E-2</v>
      </c>
      <c r="D515" s="82">
        <v>0.12165589506361954</v>
      </c>
      <c r="E515" s="34">
        <v>5319976.275752184</v>
      </c>
    </row>
    <row r="516" spans="2:5" hidden="1" outlineLevel="1" x14ac:dyDescent="0.2">
      <c r="B516" s="1">
        <v>484</v>
      </c>
      <c r="C516" s="82">
        <v>2.6760477164244179E-2</v>
      </c>
      <c r="D516" s="82">
        <v>0.1212535072084764</v>
      </c>
      <c r="E516" s="34">
        <v>5233091.8508288069</v>
      </c>
    </row>
    <row r="517" spans="2:5" hidden="1" outlineLevel="1" x14ac:dyDescent="0.2">
      <c r="B517" s="1">
        <v>485</v>
      </c>
      <c r="C517" s="82">
        <v>3.450823153422411E-2</v>
      </c>
      <c r="D517" s="82">
        <v>9.1496981064619079E-2</v>
      </c>
      <c r="E517" s="34">
        <v>4294465.4479183815</v>
      </c>
    </row>
    <row r="518" spans="2:5" hidden="1" outlineLevel="1" x14ac:dyDescent="0.2">
      <c r="B518" s="1">
        <v>486</v>
      </c>
      <c r="C518" s="82">
        <v>6.4134918853194764E-2</v>
      </c>
      <c r="D518" s="82">
        <v>-5.624129161803125E-2</v>
      </c>
      <c r="E518" s="34">
        <v>-1466944.843424547</v>
      </c>
    </row>
    <row r="519" spans="2:5" hidden="1" outlineLevel="1" x14ac:dyDescent="0.2">
      <c r="B519" s="1">
        <v>487</v>
      </c>
      <c r="C519" s="82">
        <v>5.7736951060700148E-2</v>
      </c>
      <c r="D519" s="82">
        <v>5.2600243081614997E-2</v>
      </c>
      <c r="E519" s="34">
        <v>3135417.5894714268</v>
      </c>
    </row>
    <row r="520" spans="2:5" hidden="1" outlineLevel="1" x14ac:dyDescent="0.2">
      <c r="B520" s="1">
        <v>488</v>
      </c>
      <c r="C520" s="82">
        <v>7.9370309550845702E-2</v>
      </c>
      <c r="D520" s="82">
        <v>0.20385867639413385</v>
      </c>
      <c r="E520" s="34">
        <v>10435614.290474275</v>
      </c>
    </row>
    <row r="521" spans="2:5" hidden="1" outlineLevel="1" x14ac:dyDescent="0.2">
      <c r="B521" s="1">
        <v>489</v>
      </c>
      <c r="C521" s="82">
        <v>3.7660028788311477E-2</v>
      </c>
      <c r="D521" s="82">
        <v>7.5276995977173175E-2</v>
      </c>
      <c r="E521" s="34">
        <v>3734340.6138715963</v>
      </c>
    </row>
    <row r="522" spans="2:5" hidden="1" outlineLevel="1" x14ac:dyDescent="0.2">
      <c r="B522" s="1">
        <v>490</v>
      </c>
      <c r="C522" s="82">
        <v>7.0128593888207538E-2</v>
      </c>
      <c r="D522" s="82">
        <v>-1.699651357283026E-2</v>
      </c>
      <c r="E522" s="34">
        <v>231457.91023980823</v>
      </c>
    </row>
    <row r="523" spans="2:5" hidden="1" outlineLevel="1" x14ac:dyDescent="0.2">
      <c r="B523" s="1">
        <v>491</v>
      </c>
      <c r="C523" s="82">
        <v>8.8490419890707037E-2</v>
      </c>
      <c r="D523" s="82">
        <v>0.12177367945863557</v>
      </c>
      <c r="E523" s="34">
        <v>6922765.0524217365</v>
      </c>
    </row>
    <row r="524" spans="2:5" hidden="1" outlineLevel="1" x14ac:dyDescent="0.2">
      <c r="B524" s="1">
        <v>492</v>
      </c>
      <c r="C524" s="82">
        <v>2.4925516192849807E-2</v>
      </c>
      <c r="D524" s="82">
        <v>5.2224533427130959E-4</v>
      </c>
      <c r="E524" s="34">
        <v>822770.71226177411</v>
      </c>
    </row>
    <row r="525" spans="2:5" hidden="1" outlineLevel="1" x14ac:dyDescent="0.2">
      <c r="B525" s="1">
        <v>493</v>
      </c>
      <c r="C525" s="82">
        <v>8.1318230726100171E-2</v>
      </c>
      <c r="D525" s="82">
        <v>7.6758736037021283E-2</v>
      </c>
      <c r="E525" s="34">
        <v>4608741.3048421685</v>
      </c>
    </row>
    <row r="526" spans="2:5" hidden="1" outlineLevel="1" x14ac:dyDescent="0.2">
      <c r="B526" s="1">
        <v>494</v>
      </c>
      <c r="C526" s="82">
        <v>5.4247086139448564E-2</v>
      </c>
      <c r="D526" s="82">
        <v>-2.5357488896268571E-2</v>
      </c>
      <c r="E526" s="34">
        <v>-129346.74609723195</v>
      </c>
    </row>
    <row r="527" spans="2:5" hidden="1" outlineLevel="1" x14ac:dyDescent="0.2">
      <c r="B527" s="1">
        <v>495</v>
      </c>
      <c r="C527" s="82">
        <v>9.4258750166346938E-2</v>
      </c>
      <c r="D527" s="82">
        <v>0.15265945597353078</v>
      </c>
      <c r="E527" s="34">
        <v>8626703.8828133661</v>
      </c>
    </row>
    <row r="528" spans="2:5" hidden="1" outlineLevel="1" x14ac:dyDescent="0.2">
      <c r="B528" s="1">
        <v>496</v>
      </c>
      <c r="C528" s="82">
        <v>7.1755472124426636E-2</v>
      </c>
      <c r="D528" s="82">
        <v>0.13420498420850976</v>
      </c>
      <c r="E528" s="34">
        <v>6979047.8633980239</v>
      </c>
    </row>
    <row r="529" spans="2:5" hidden="1" outlineLevel="1" x14ac:dyDescent="0.2">
      <c r="B529" s="1">
        <v>497</v>
      </c>
      <c r="C529" s="82">
        <v>8.0751637998316209E-2</v>
      </c>
      <c r="D529" s="82">
        <v>0.1504544359930825</v>
      </c>
      <c r="E529" s="34">
        <v>8019843.7485618489</v>
      </c>
    </row>
    <row r="530" spans="2:5" hidden="1" outlineLevel="1" x14ac:dyDescent="0.2">
      <c r="B530" s="1">
        <v>498</v>
      </c>
      <c r="C530" s="82">
        <v>9.2068413182075537E-2</v>
      </c>
      <c r="D530" s="82">
        <v>5.7867753179434586E-2</v>
      </c>
      <c r="E530" s="34">
        <v>3912349.2796890489</v>
      </c>
    </row>
    <row r="531" spans="2:5" hidden="1" outlineLevel="1" x14ac:dyDescent="0.2">
      <c r="B531" s="1">
        <v>499</v>
      </c>
      <c r="C531" s="82">
        <v>3.830157676832751E-2</v>
      </c>
      <c r="D531" s="82">
        <v>0.12191208498840347</v>
      </c>
      <c r="E531" s="34">
        <v>5536422.296842142</v>
      </c>
    </row>
    <row r="532" spans="2:5" hidden="1" outlineLevel="1" x14ac:dyDescent="0.2">
      <c r="B532" s="1">
        <v>500</v>
      </c>
      <c r="C532" s="82">
        <v>9.048020989078942E-2</v>
      </c>
      <c r="D532" s="82">
        <v>6.5716939817510575E-2</v>
      </c>
      <c r="E532" s="34">
        <v>4265461.1536315791</v>
      </c>
    </row>
    <row r="533" spans="2:5" hidden="1" outlineLevel="1" x14ac:dyDescent="0.2">
      <c r="B533" s="1">
        <v>501</v>
      </c>
      <c r="C533" s="82">
        <v>9.1107520933679353E-2</v>
      </c>
      <c r="D533" s="82">
        <v>0.14762657201849633</v>
      </c>
      <c r="E533" s="34">
        <v>8261541.2406751178</v>
      </c>
    </row>
    <row r="534" spans="2:5" hidden="1" outlineLevel="1" x14ac:dyDescent="0.2">
      <c r="B534" s="1">
        <v>502</v>
      </c>
      <c r="C534" s="82">
        <v>4.8832166894289146E-2</v>
      </c>
      <c r="D534" s="82">
        <v>0.10430804411596632</v>
      </c>
      <c r="E534" s="34">
        <v>5095035.2483953154</v>
      </c>
    </row>
    <row r="535" spans="2:5" hidden="1" outlineLevel="1" x14ac:dyDescent="0.2">
      <c r="B535" s="1">
        <v>503</v>
      </c>
      <c r="C535" s="82">
        <v>2.0635594818809166E-2</v>
      </c>
      <c r="D535" s="82">
        <v>0.13224458505010925</v>
      </c>
      <c r="E535" s="34">
        <v>5481171.2818259001</v>
      </c>
    </row>
    <row r="536" spans="2:5" hidden="1" outlineLevel="1" x14ac:dyDescent="0.2">
      <c r="B536" s="1">
        <v>504</v>
      </c>
      <c r="C536" s="82">
        <v>5.22247177936972E-3</v>
      </c>
      <c r="D536" s="82">
        <v>0.152474312733517</v>
      </c>
      <c r="E536" s="34">
        <v>5784144.4359367425</v>
      </c>
    </row>
    <row r="537" spans="2:5" hidden="1" outlineLevel="1" x14ac:dyDescent="0.2">
      <c r="B537" s="1">
        <v>505</v>
      </c>
      <c r="C537" s="82">
        <v>1.0865930138249625E-2</v>
      </c>
      <c r="D537" s="82">
        <v>2.295349944151065E-3</v>
      </c>
      <c r="E537" s="34">
        <v>832631.02363894891</v>
      </c>
    </row>
    <row r="538" spans="2:5" hidden="1" outlineLevel="1" x14ac:dyDescent="0.2">
      <c r="B538" s="1">
        <v>506</v>
      </c>
      <c r="C538" s="82">
        <v>7.3098016345476899E-2</v>
      </c>
      <c r="D538" s="82">
        <v>0.12684343724165001</v>
      </c>
      <c r="E538" s="34">
        <v>6690620.4643373042</v>
      </c>
    </row>
    <row r="539" spans="2:5" hidden="1" outlineLevel="1" x14ac:dyDescent="0.2">
      <c r="B539" s="1">
        <v>507</v>
      </c>
      <c r="C539" s="82">
        <v>9.2924142403904439E-2</v>
      </c>
      <c r="D539" s="82">
        <v>3.8590975565837633E-2</v>
      </c>
      <c r="E539" s="34">
        <v>2982046.0566208758</v>
      </c>
    </row>
    <row r="540" spans="2:5" hidden="1" outlineLevel="1" x14ac:dyDescent="0.2">
      <c r="B540" s="1">
        <v>508</v>
      </c>
      <c r="C540" s="82">
        <v>2.8663062658427808E-2</v>
      </c>
      <c r="D540" s="82">
        <v>-8.6154403480265748E-2</v>
      </c>
      <c r="E540" s="34">
        <v>-2351838.1635216475</v>
      </c>
    </row>
    <row r="541" spans="2:5" hidden="1" outlineLevel="1" x14ac:dyDescent="0.2">
      <c r="B541" s="1">
        <v>509</v>
      </c>
      <c r="C541" s="82">
        <v>9.5728594517269297E-2</v>
      </c>
      <c r="D541" s="82">
        <v>7.4349965675901505E-2</v>
      </c>
      <c r="E541" s="34">
        <v>4795105.563235797</v>
      </c>
    </row>
    <row r="542" spans="2:5" hidden="1" outlineLevel="1" x14ac:dyDescent="0.2">
      <c r="B542" s="1">
        <v>510</v>
      </c>
      <c r="C542" s="82">
        <v>6.5469464795727961E-2</v>
      </c>
      <c r="D542" s="82">
        <v>-2.9931892829344608E-3</v>
      </c>
      <c r="E542" s="34">
        <v>834142.29645769752</v>
      </c>
    </row>
    <row r="543" spans="2:5" hidden="1" outlineLevel="1" x14ac:dyDescent="0.2">
      <c r="B543" s="1">
        <v>511</v>
      </c>
      <c r="C543" s="82">
        <v>6.845812294220302E-2</v>
      </c>
      <c r="D543" s="82">
        <v>0.11528737747041064</v>
      </c>
      <c r="E543" s="34">
        <v>6045297.4631864298</v>
      </c>
    </row>
    <row r="544" spans="2:5" hidden="1" outlineLevel="1" x14ac:dyDescent="0.2">
      <c r="B544" s="1">
        <v>512</v>
      </c>
      <c r="C544" s="82">
        <v>9.8154530543385063E-2</v>
      </c>
      <c r="D544" s="82">
        <v>9.4897909227089461E-2</v>
      </c>
      <c r="E544" s="34">
        <v>5878590.4044776019</v>
      </c>
    </row>
    <row r="545" spans="2:5" hidden="1" outlineLevel="1" x14ac:dyDescent="0.2">
      <c r="B545" s="1">
        <v>513</v>
      </c>
      <c r="C545" s="82">
        <v>4.6484763124491096E-2</v>
      </c>
      <c r="D545" s="82">
        <v>5.5451596474338227E-3</v>
      </c>
      <c r="E545" s="34">
        <v>1106424.7277678114</v>
      </c>
    </row>
    <row r="546" spans="2:5" hidden="1" outlineLevel="1" x14ac:dyDescent="0.2">
      <c r="B546" s="1">
        <v>514</v>
      </c>
      <c r="C546" s="82">
        <v>5.6800303510478857E-2</v>
      </c>
      <c r="D546" s="82">
        <v>-1.8823932800205806E-2</v>
      </c>
      <c r="E546" s="34">
        <v>141808.95281996741</v>
      </c>
    </row>
    <row r="547" spans="2:5" hidden="1" outlineLevel="1" x14ac:dyDescent="0.2">
      <c r="B547" s="1">
        <v>515</v>
      </c>
      <c r="C547" s="82">
        <v>3.8500926976384756E-2</v>
      </c>
      <c r="D547" s="82">
        <v>0.11546996693404654</v>
      </c>
      <c r="E547" s="34">
        <v>5293699.1209781589</v>
      </c>
    </row>
    <row r="548" spans="2:5" hidden="1" outlineLevel="1" x14ac:dyDescent="0.2">
      <c r="B548" s="1">
        <v>516</v>
      </c>
      <c r="C548" s="82">
        <v>5.8433289655910173E-2</v>
      </c>
      <c r="D548" s="82">
        <v>0.17773984944909521</v>
      </c>
      <c r="E548" s="34">
        <v>8405508.9983688686</v>
      </c>
    </row>
    <row r="549" spans="2:5" hidden="1" outlineLevel="1" x14ac:dyDescent="0.2">
      <c r="B549" s="1">
        <v>517</v>
      </c>
      <c r="C549" s="82">
        <v>1.1107395181976055E-2</v>
      </c>
      <c r="D549" s="82">
        <v>7.4716195570749849E-2</v>
      </c>
      <c r="E549" s="34">
        <v>3295660.2705427632</v>
      </c>
    </row>
    <row r="550" spans="2:5" hidden="1" outlineLevel="1" x14ac:dyDescent="0.2">
      <c r="B550" s="1">
        <v>518</v>
      </c>
      <c r="C550" s="82">
        <v>1.9885463687527485E-2</v>
      </c>
      <c r="D550" s="82">
        <v>1.7904357878750631E-2</v>
      </c>
      <c r="E550" s="34">
        <v>1419081.4234909648</v>
      </c>
    </row>
    <row r="551" spans="2:5" hidden="1" outlineLevel="1" x14ac:dyDescent="0.2">
      <c r="B551" s="1">
        <v>519</v>
      </c>
      <c r="C551" s="82">
        <v>1.4528233307453287E-2</v>
      </c>
      <c r="D551" s="82">
        <v>0.11777270539162436</v>
      </c>
      <c r="E551" s="34">
        <v>4833210.1820000159</v>
      </c>
    </row>
    <row r="552" spans="2:5" hidden="1" outlineLevel="1" x14ac:dyDescent="0.2">
      <c r="B552" s="1">
        <v>520</v>
      </c>
      <c r="C552" s="82">
        <v>4.9125127298341689E-2</v>
      </c>
      <c r="D552" s="82">
        <v>0.14621953845741156</v>
      </c>
      <c r="E552" s="34">
        <v>6791603.0134999966</v>
      </c>
    </row>
    <row r="553" spans="2:5" hidden="1" outlineLevel="1" x14ac:dyDescent="0.2">
      <c r="B553" s="1">
        <v>521</v>
      </c>
      <c r="C553" s="82">
        <v>1.5403906825898995E-2</v>
      </c>
      <c r="D553" s="82">
        <v>0.11510873614099801</v>
      </c>
      <c r="E553" s="34">
        <v>4759930.6533198683</v>
      </c>
    </row>
    <row r="554" spans="2:5" hidden="1" outlineLevel="1" x14ac:dyDescent="0.2">
      <c r="B554" s="1">
        <v>522</v>
      </c>
      <c r="C554" s="82">
        <v>7.4993985084894119E-2</v>
      </c>
      <c r="D554" s="82">
        <v>6.6730502822720861E-2</v>
      </c>
      <c r="E554" s="34">
        <v>4026485.602211833</v>
      </c>
    </row>
    <row r="555" spans="2:5" hidden="1" outlineLevel="1" x14ac:dyDescent="0.2">
      <c r="B555" s="1">
        <v>523</v>
      </c>
      <c r="C555" s="82">
        <v>9.9520431744851368E-2</v>
      </c>
      <c r="D555" s="82">
        <v>5.7220636110790472E-2</v>
      </c>
      <c r="E555" s="34">
        <v>4011804.8710287032</v>
      </c>
    </row>
    <row r="556" spans="2:5" hidden="1" outlineLevel="1" x14ac:dyDescent="0.2">
      <c r="B556" s="1">
        <v>524</v>
      </c>
      <c r="C556" s="82">
        <v>1.4966225525291999E-2</v>
      </c>
      <c r="D556" s="82">
        <v>0.15068716535662627</v>
      </c>
      <c r="E556" s="34">
        <v>5981314.9728765078</v>
      </c>
    </row>
    <row r="557" spans="2:5" hidden="1" outlineLevel="1" x14ac:dyDescent="0.2">
      <c r="B557" s="1">
        <v>525</v>
      </c>
      <c r="C557" s="82">
        <v>4.892743587533091E-2</v>
      </c>
      <c r="D557" s="82">
        <v>5.0353098964348544E-2</v>
      </c>
      <c r="E557" s="34">
        <v>2923661.0240081991</v>
      </c>
    </row>
    <row r="558" spans="2:5" hidden="1" outlineLevel="1" x14ac:dyDescent="0.2">
      <c r="B558" s="1">
        <v>526</v>
      </c>
      <c r="C558" s="82">
        <v>4.3982628306887928E-2</v>
      </c>
      <c r="D558" s="82">
        <v>0.10966229112255292</v>
      </c>
      <c r="E558" s="34">
        <v>5196522.0698916754</v>
      </c>
    </row>
    <row r="559" spans="2:5" hidden="1" outlineLevel="1" x14ac:dyDescent="0.2">
      <c r="B559" s="1">
        <v>527</v>
      </c>
      <c r="C559" s="82">
        <v>5.4726754571382645E-2</v>
      </c>
      <c r="D559" s="82">
        <v>0.14715718638535474</v>
      </c>
      <c r="E559" s="34">
        <v>7002836.4224030562</v>
      </c>
    </row>
    <row r="560" spans="2:5" hidden="1" outlineLevel="1" x14ac:dyDescent="0.2">
      <c r="B560" s="1">
        <v>528</v>
      </c>
      <c r="C560" s="82">
        <v>9.0356853181048968E-2</v>
      </c>
      <c r="D560" s="82">
        <v>5.6734259242951238E-2</v>
      </c>
      <c r="E560" s="34">
        <v>3827652.7926283139</v>
      </c>
    </row>
    <row r="561" spans="2:5" hidden="1" outlineLevel="1" x14ac:dyDescent="0.2">
      <c r="B561" s="1">
        <v>529</v>
      </c>
      <c r="C561" s="82">
        <v>6.5425402487298889E-2</v>
      </c>
      <c r="D561" s="82">
        <v>6.105116668667479E-2</v>
      </c>
      <c r="E561" s="34">
        <v>3611631.1233971696</v>
      </c>
    </row>
    <row r="562" spans="2:5" hidden="1" outlineLevel="1" x14ac:dyDescent="0.2">
      <c r="B562" s="1">
        <v>530</v>
      </c>
      <c r="C562" s="82">
        <v>3.9126001250105881E-2</v>
      </c>
      <c r="D562" s="82">
        <v>7.7727953430791155E-2</v>
      </c>
      <c r="E562" s="34">
        <v>3853455.8341471734</v>
      </c>
    </row>
    <row r="563" spans="2:5" hidden="1" outlineLevel="1" x14ac:dyDescent="0.2">
      <c r="B563" s="1">
        <v>531</v>
      </c>
      <c r="C563" s="82">
        <v>4.8354701384215607E-4</v>
      </c>
      <c r="D563" s="82">
        <v>0.20209831422188546</v>
      </c>
      <c r="E563" s="34">
        <v>7270513.9906071033</v>
      </c>
    </row>
    <row r="564" spans="2:5" hidden="1" outlineLevel="1" x14ac:dyDescent="0.2">
      <c r="B564" s="1">
        <v>532</v>
      </c>
      <c r="C564" s="82">
        <v>6.4134028379337946E-2</v>
      </c>
      <c r="D564" s="82">
        <v>3.3112942452230745E-2</v>
      </c>
      <c r="E564" s="34">
        <v>2386112.0460048392</v>
      </c>
    </row>
    <row r="565" spans="2:5" hidden="1" outlineLevel="1" x14ac:dyDescent="0.2">
      <c r="B565" s="1">
        <v>533</v>
      </c>
      <c r="C565" s="82">
        <v>7.8300556336445615E-2</v>
      </c>
      <c r="D565" s="82">
        <v>0.1390735659744827</v>
      </c>
      <c r="E565" s="34">
        <v>7409738.516346653</v>
      </c>
    </row>
    <row r="566" spans="2:5" hidden="1" outlineLevel="1" x14ac:dyDescent="0.2">
      <c r="B566" s="1">
        <v>534</v>
      </c>
      <c r="C566" s="82">
        <v>4.0827562842993159E-2</v>
      </c>
      <c r="D566" s="82">
        <v>5.2128061664545436E-2</v>
      </c>
      <c r="E566" s="34">
        <v>2888428.482296831</v>
      </c>
    </row>
    <row r="567" spans="2:5" hidden="1" outlineLevel="1" x14ac:dyDescent="0.2">
      <c r="B567" s="1">
        <v>535</v>
      </c>
      <c r="C567" s="82">
        <v>2.109956850932948E-2</v>
      </c>
      <c r="D567" s="82">
        <v>8.3651167500626719E-2</v>
      </c>
      <c r="E567" s="34">
        <v>3764695.7936549396</v>
      </c>
    </row>
    <row r="568" spans="2:5" hidden="1" outlineLevel="1" x14ac:dyDescent="0.2">
      <c r="B568" s="1">
        <v>536</v>
      </c>
      <c r="C568" s="82">
        <v>2.0878245539826625E-2</v>
      </c>
      <c r="D568" s="82">
        <v>0.14602804161442695</v>
      </c>
      <c r="E568" s="34">
        <v>5976778.9466706337</v>
      </c>
    </row>
    <row r="569" spans="2:5" hidden="1" outlineLevel="1" x14ac:dyDescent="0.2">
      <c r="B569" s="1">
        <v>537</v>
      </c>
      <c r="C569" s="82">
        <v>6.3779484373134063E-2</v>
      </c>
      <c r="D569" s="82">
        <v>-2.9403588648044404E-3</v>
      </c>
      <c r="E569" s="34">
        <v>830137.69816188852</v>
      </c>
    </row>
    <row r="570" spans="2:5" hidden="1" outlineLevel="1" x14ac:dyDescent="0.2">
      <c r="B570" s="1">
        <v>538</v>
      </c>
      <c r="C570" s="82">
        <v>3.2870427988697993E-3</v>
      </c>
      <c r="D570" s="82">
        <v>8.6140438688186341E-2</v>
      </c>
      <c r="E570" s="34">
        <v>3556752.5384472664</v>
      </c>
    </row>
    <row r="571" spans="2:5" hidden="1" outlineLevel="1" x14ac:dyDescent="0.2">
      <c r="B571" s="1">
        <v>539</v>
      </c>
      <c r="C571" s="82">
        <v>9.3866390078195902E-2</v>
      </c>
      <c r="D571" s="82">
        <v>0.10088045980763254</v>
      </c>
      <c r="E571" s="34">
        <v>6061895.4243075615</v>
      </c>
    </row>
    <row r="572" spans="2:5" hidden="1" outlineLevel="1" x14ac:dyDescent="0.2">
      <c r="B572" s="1">
        <v>540</v>
      </c>
      <c r="C572" s="82">
        <v>3.1293179665318763E-2</v>
      </c>
      <c r="D572" s="82">
        <v>7.6194002803494129E-2</v>
      </c>
      <c r="E572" s="34">
        <v>3663357.9404729852</v>
      </c>
    </row>
    <row r="573" spans="2:5" hidden="1" outlineLevel="1" x14ac:dyDescent="0.2">
      <c r="B573" s="1">
        <v>541</v>
      </c>
      <c r="C573" s="82">
        <v>1.5461386965276248E-2</v>
      </c>
      <c r="D573" s="82">
        <v>4.0213744346326664E-2</v>
      </c>
      <c r="E573" s="34">
        <v>2164607.5853622202</v>
      </c>
    </row>
    <row r="574" spans="2:5" hidden="1" outlineLevel="1" x14ac:dyDescent="0.2">
      <c r="B574" s="1">
        <v>542</v>
      </c>
      <c r="C574" s="82">
        <v>7.2864396754179148E-2</v>
      </c>
      <c r="D574" s="82">
        <v>0.14109858827990857</v>
      </c>
      <c r="E574" s="34">
        <v>7322798.0063348068</v>
      </c>
    </row>
    <row r="575" spans="2:5" hidden="1" outlineLevel="1" x14ac:dyDescent="0.2">
      <c r="B575" s="1">
        <v>543</v>
      </c>
      <c r="C575" s="82">
        <v>8.47496318806015E-2</v>
      </c>
      <c r="D575" s="82">
        <v>9.0287954296289649E-2</v>
      </c>
      <c r="E575" s="34">
        <v>5319530.8562416956</v>
      </c>
    </row>
    <row r="576" spans="2:5" hidden="1" outlineLevel="1" x14ac:dyDescent="0.2">
      <c r="B576" s="1">
        <v>544</v>
      </c>
      <c r="C576" s="82">
        <v>2.552922249933989E-2</v>
      </c>
      <c r="D576" s="82">
        <v>0.11167021804130466</v>
      </c>
      <c r="E576" s="34">
        <v>4856640.7083851378</v>
      </c>
    </row>
    <row r="577" spans="2:5" hidden="1" outlineLevel="1" x14ac:dyDescent="0.2">
      <c r="B577" s="1">
        <v>545</v>
      </c>
      <c r="C577" s="82">
        <v>1.2653358259390846E-2</v>
      </c>
      <c r="D577" s="82">
        <v>0.12366125349529233</v>
      </c>
      <c r="E577" s="34">
        <v>4994250.7203591811</v>
      </c>
    </row>
    <row r="578" spans="2:5" hidden="1" outlineLevel="1" x14ac:dyDescent="0.2">
      <c r="B578" s="1">
        <v>546</v>
      </c>
      <c r="C578" s="82">
        <v>6.941925208367633E-2</v>
      </c>
      <c r="D578" s="82">
        <v>0.2010674426426208</v>
      </c>
      <c r="E578" s="34">
        <v>9858680.1759587526</v>
      </c>
    </row>
    <row r="579" spans="2:5" hidden="1" outlineLevel="1" x14ac:dyDescent="0.2">
      <c r="B579" s="1">
        <v>547</v>
      </c>
      <c r="C579" s="82">
        <v>3.7320348412663573E-2</v>
      </c>
      <c r="D579" s="82">
        <v>5.3405767901976278E-2</v>
      </c>
      <c r="E579" s="34">
        <v>2892237.7282429626</v>
      </c>
    </row>
    <row r="580" spans="2:5" hidden="1" outlineLevel="1" x14ac:dyDescent="0.2">
      <c r="B580" s="1">
        <v>548</v>
      </c>
      <c r="C580" s="82">
        <v>6.0908617043053649E-2</v>
      </c>
      <c r="D580" s="82">
        <v>2.7507874701535304E-2</v>
      </c>
      <c r="E580" s="34">
        <v>2113706.0721747596</v>
      </c>
    </row>
    <row r="581" spans="2:5" hidden="1" outlineLevel="1" x14ac:dyDescent="0.2">
      <c r="B581" s="1">
        <v>549</v>
      </c>
      <c r="C581" s="82">
        <v>7.2670481624445893E-2</v>
      </c>
      <c r="D581" s="82">
        <v>5.1218850999243601E-2</v>
      </c>
      <c r="E581" s="34">
        <v>3290018.2530055377</v>
      </c>
    </row>
    <row r="582" spans="2:5" hidden="1" outlineLevel="1" x14ac:dyDescent="0.2">
      <c r="B582" s="1">
        <v>550</v>
      </c>
      <c r="C582" s="82">
        <v>4.6887098697533748E-2</v>
      </c>
      <c r="D582" s="82">
        <v>0.1659077023376008</v>
      </c>
      <c r="E582" s="34">
        <v>7509784.2885454837</v>
      </c>
    </row>
    <row r="583" spans="2:5" hidden="1" outlineLevel="1" x14ac:dyDescent="0.2">
      <c r="B583" s="1">
        <v>551</v>
      </c>
      <c r="C583" s="82">
        <v>1.1837624012381665E-2</v>
      </c>
      <c r="D583" s="82">
        <v>0.12279672023829927</v>
      </c>
      <c r="E583" s="34">
        <v>4946485.1833996829</v>
      </c>
    </row>
    <row r="584" spans="2:5" hidden="1" outlineLevel="1" x14ac:dyDescent="0.2">
      <c r="B584" s="1">
        <v>552</v>
      </c>
      <c r="C584" s="82">
        <v>6.6946097982818364E-2</v>
      </c>
      <c r="D584" s="82">
        <v>0.12992128433370759</v>
      </c>
      <c r="E584" s="34">
        <v>6643592.1328390054</v>
      </c>
    </row>
    <row r="585" spans="2:5" hidden="1" outlineLevel="1" x14ac:dyDescent="0.2">
      <c r="B585" s="1">
        <v>553</v>
      </c>
      <c r="C585" s="82">
        <v>3.6048207014244125E-2</v>
      </c>
      <c r="D585" s="82">
        <v>0.12407486527173323</v>
      </c>
      <c r="E585" s="34">
        <v>5563012.2656699969</v>
      </c>
    </row>
    <row r="586" spans="2:5" hidden="1" outlineLevel="1" x14ac:dyDescent="0.2">
      <c r="B586" s="1">
        <v>554</v>
      </c>
      <c r="C586" s="82">
        <v>1.0855339664268894E-2</v>
      </c>
      <c r="D586" s="82">
        <v>0.12745152652496697</v>
      </c>
      <c r="E586" s="34">
        <v>5082765.6668025777</v>
      </c>
    </row>
    <row r="587" spans="2:5" hidden="1" outlineLevel="1" x14ac:dyDescent="0.2">
      <c r="B587" s="1">
        <v>555</v>
      </c>
      <c r="C587" s="82">
        <v>9.5034012599235093E-2</v>
      </c>
      <c r="D587" s="82">
        <v>8.8855727959627678E-2</v>
      </c>
      <c r="E587" s="34">
        <v>5498311.5519542051</v>
      </c>
    </row>
    <row r="588" spans="2:5" hidden="1" outlineLevel="1" x14ac:dyDescent="0.2">
      <c r="B588" s="1">
        <v>556</v>
      </c>
      <c r="C588" s="82">
        <v>5.2558812946680522E-2</v>
      </c>
      <c r="D588" s="82">
        <v>-7.8639424540238312E-3</v>
      </c>
      <c r="E588" s="34">
        <v>587897.37964116398</v>
      </c>
    </row>
    <row r="589" spans="2:5" hidden="1" outlineLevel="1" x14ac:dyDescent="0.2">
      <c r="B589" s="1">
        <v>557</v>
      </c>
      <c r="C589" s="82">
        <v>7.7213360337130338E-3</v>
      </c>
      <c r="D589" s="82">
        <v>9.1355755925266305E-2</v>
      </c>
      <c r="E589" s="34">
        <v>3803026.9786909805</v>
      </c>
    </row>
    <row r="590" spans="2:5" hidden="1" outlineLevel="1" x14ac:dyDescent="0.2">
      <c r="B590" s="1">
        <v>558</v>
      </c>
      <c r="C590" s="82">
        <v>9.5050358473088015E-2</v>
      </c>
      <c r="D590" s="82">
        <v>0.16003807433779957</v>
      </c>
      <c r="E590" s="34">
        <v>9022464.9782525729</v>
      </c>
    </row>
    <row r="591" spans="2:5" hidden="1" outlineLevel="1" x14ac:dyDescent="0.2">
      <c r="B591" s="1">
        <v>559</v>
      </c>
      <c r="C591" s="82">
        <v>1.8798830296290248E-2</v>
      </c>
      <c r="D591" s="82">
        <v>9.4120780078589886E-2</v>
      </c>
      <c r="E591" s="34">
        <v>4094453.0833235979</v>
      </c>
    </row>
    <row r="592" spans="2:5" hidden="1" outlineLevel="1" x14ac:dyDescent="0.2">
      <c r="B592" s="1">
        <v>560</v>
      </c>
      <c r="C592" s="82">
        <v>9.9273440132487317E-2</v>
      </c>
      <c r="D592" s="82">
        <v>8.6502376907024725E-2</v>
      </c>
      <c r="E592" s="34">
        <v>5484471.7475782903</v>
      </c>
    </row>
    <row r="593" spans="2:5" hidden="1" outlineLevel="1" x14ac:dyDescent="0.2">
      <c r="B593" s="1">
        <v>561</v>
      </c>
      <c r="C593" s="82">
        <v>8.3540996471378748E-2</v>
      </c>
      <c r="D593" s="82">
        <v>0.17097200379827815</v>
      </c>
      <c r="E593" s="34">
        <v>9085175.3125482928</v>
      </c>
    </row>
    <row r="594" spans="2:5" hidden="1" outlineLevel="1" x14ac:dyDescent="0.2">
      <c r="B594" s="1">
        <v>562</v>
      </c>
      <c r="C594" s="82">
        <v>8.2335319206426009E-3</v>
      </c>
      <c r="D594" s="82">
        <v>-3.4931445316062737E-2</v>
      </c>
      <c r="E594" s="34">
        <v>-426534.80547084898</v>
      </c>
    </row>
    <row r="595" spans="2:5" hidden="1" outlineLevel="1" x14ac:dyDescent="0.2">
      <c r="B595" s="1">
        <v>563</v>
      </c>
      <c r="C595" s="82">
        <v>7.4751489172480909E-2</v>
      </c>
      <c r="D595" s="82">
        <v>6.1223292422958611E-2</v>
      </c>
      <c r="E595" s="34">
        <v>3773110.2631970854</v>
      </c>
    </row>
    <row r="596" spans="2:5" hidden="1" outlineLevel="1" x14ac:dyDescent="0.2">
      <c r="B596" s="1">
        <v>564</v>
      </c>
      <c r="C596" s="82">
        <v>2.9867824261415877E-4</v>
      </c>
      <c r="D596" s="82">
        <v>0.15667820723775394</v>
      </c>
      <c r="E596" s="34">
        <v>5793568.9933563881</v>
      </c>
    </row>
    <row r="597" spans="2:5" hidden="1" outlineLevel="1" x14ac:dyDescent="0.2">
      <c r="B597" s="1">
        <v>565</v>
      </c>
      <c r="C597" s="82">
        <v>3.6334586363638989E-2</v>
      </c>
      <c r="D597" s="82">
        <v>0.13757390944599479</v>
      </c>
      <c r="E597" s="34">
        <v>6084126.8349792827</v>
      </c>
    </row>
    <row r="598" spans="2:5" hidden="1" outlineLevel="1" x14ac:dyDescent="0.2">
      <c r="B598" s="1">
        <v>566</v>
      </c>
      <c r="C598" s="82">
        <v>7.5765684484938815E-3</v>
      </c>
      <c r="D598" s="82">
        <v>8.2091230475665328E-3</v>
      </c>
      <c r="E598" s="34">
        <v>1018295.2496428726</v>
      </c>
    </row>
    <row r="599" spans="2:5" hidden="1" outlineLevel="1" x14ac:dyDescent="0.2">
      <c r="B599" s="1">
        <v>567</v>
      </c>
      <c r="C599" s="82">
        <v>6.653692958634265E-2</v>
      </c>
      <c r="D599" s="82">
        <v>1.1133037365244139E-2</v>
      </c>
      <c r="E599" s="34">
        <v>1453849.7262649662</v>
      </c>
    </row>
    <row r="600" spans="2:5" hidden="1" outlineLevel="1" x14ac:dyDescent="0.2">
      <c r="B600" s="1">
        <v>568</v>
      </c>
      <c r="C600" s="82">
        <v>4.8836954864564165E-2</v>
      </c>
      <c r="D600" s="82">
        <v>5.0593047299986732E-2</v>
      </c>
      <c r="E600" s="34">
        <v>2932138.9281112622</v>
      </c>
    </row>
    <row r="601" spans="2:5" hidden="1" outlineLevel="1" x14ac:dyDescent="0.2">
      <c r="B601" s="1">
        <v>569</v>
      </c>
      <c r="C601" s="82">
        <v>1.6503491700461337E-2</v>
      </c>
      <c r="D601" s="82">
        <v>0.15467891897199776</v>
      </c>
      <c r="E601" s="34">
        <v>6161810.4283723477</v>
      </c>
    </row>
    <row r="602" spans="2:5" hidden="1" outlineLevel="1" x14ac:dyDescent="0.2">
      <c r="B602" s="1">
        <v>570</v>
      </c>
      <c r="C602" s="82">
        <v>4.8550529104471697E-2</v>
      </c>
      <c r="D602" s="82">
        <v>0.13891556529855556</v>
      </c>
      <c r="E602" s="34">
        <v>6480409.0856305333</v>
      </c>
    </row>
    <row r="603" spans="2:5" hidden="1" outlineLevel="1" x14ac:dyDescent="0.2">
      <c r="B603" s="1">
        <v>571</v>
      </c>
      <c r="C603" s="82">
        <v>2.1362226174095469E-2</v>
      </c>
      <c r="D603" s="82">
        <v>0.11677177581907949</v>
      </c>
      <c r="E603" s="34">
        <v>4948246.7598117227</v>
      </c>
    </row>
    <row r="604" spans="2:5" hidden="1" outlineLevel="1" x14ac:dyDescent="0.2">
      <c r="B604" s="1">
        <v>572</v>
      </c>
      <c r="C604" s="82">
        <v>6.876660941552519E-2</v>
      </c>
      <c r="D604" s="82">
        <v>5.6424182420774925E-2</v>
      </c>
      <c r="E604" s="34">
        <v>3462280.9459418152</v>
      </c>
    </row>
    <row r="605" spans="2:5" hidden="1" outlineLevel="1" x14ac:dyDescent="0.2">
      <c r="B605" s="1">
        <v>573</v>
      </c>
      <c r="C605" s="82">
        <v>8.1875725364506852E-2</v>
      </c>
      <c r="D605" s="82">
        <v>0.17425636035032738</v>
      </c>
      <c r="E605" s="34">
        <v>9171209.2244644258</v>
      </c>
    </row>
    <row r="606" spans="2:5" hidden="1" outlineLevel="1" x14ac:dyDescent="0.2">
      <c r="B606" s="1">
        <v>574</v>
      </c>
      <c r="C606" s="82">
        <v>4.7990602373752404E-2</v>
      </c>
      <c r="D606" s="82">
        <v>0.11614170921235725</v>
      </c>
      <c r="E606" s="34">
        <v>5550586.7831004299</v>
      </c>
    </row>
    <row r="607" spans="2:5" hidden="1" outlineLevel="1" x14ac:dyDescent="0.2">
      <c r="B607" s="1">
        <v>575</v>
      </c>
      <c r="C607" s="82">
        <v>5.0958887507440313E-2</v>
      </c>
      <c r="D607" s="82">
        <v>6.3305208076403482E-2</v>
      </c>
      <c r="E607" s="34">
        <v>3476913.3126989366</v>
      </c>
    </row>
    <row r="608" spans="2:5" hidden="1" outlineLevel="1" x14ac:dyDescent="0.2">
      <c r="B608" s="1">
        <v>576</v>
      </c>
      <c r="C608" s="82">
        <v>2.4962812050927586E-2</v>
      </c>
      <c r="D608" s="82">
        <v>6.8167102444872479E-2</v>
      </c>
      <c r="E608" s="34">
        <v>3270339.9366946816</v>
      </c>
    </row>
    <row r="609" spans="2:5" hidden="1" outlineLevel="1" x14ac:dyDescent="0.2">
      <c r="B609" s="1">
        <v>577</v>
      </c>
      <c r="C609" s="82">
        <v>7.0882910080019054E-2</v>
      </c>
      <c r="D609" s="82">
        <v>0.11839933338366707</v>
      </c>
      <c r="E609" s="34">
        <v>6249461.4150357414</v>
      </c>
    </row>
    <row r="610" spans="2:5" hidden="1" outlineLevel="1" x14ac:dyDescent="0.2">
      <c r="B610" s="1">
        <v>578</v>
      </c>
      <c r="C610" s="82">
        <v>4.5502360058736729E-2</v>
      </c>
      <c r="D610" s="82">
        <v>6.4233132742910162E-2</v>
      </c>
      <c r="E610" s="34">
        <v>3429791.2944385372</v>
      </c>
    </row>
    <row r="611" spans="2:5" hidden="1" outlineLevel="1" x14ac:dyDescent="0.2">
      <c r="B611" s="1">
        <v>579</v>
      </c>
      <c r="C611" s="82">
        <v>6.3785264577394321E-2</v>
      </c>
      <c r="D611" s="82">
        <v>2.879518919564561E-3</v>
      </c>
      <c r="E611" s="34">
        <v>1080727.5111219683</v>
      </c>
    </row>
    <row r="612" spans="2:5" hidden="1" outlineLevel="1" x14ac:dyDescent="0.2">
      <c r="B612" s="1">
        <v>580</v>
      </c>
      <c r="C612" s="82">
        <v>3.3971923493434968E-2</v>
      </c>
      <c r="D612" s="82">
        <v>6.3626846819678576E-2</v>
      </c>
      <c r="E612" s="34">
        <v>3234196.1121068415</v>
      </c>
    </row>
    <row r="613" spans="2:5" hidden="1" outlineLevel="1" x14ac:dyDescent="0.2">
      <c r="B613" s="1">
        <v>581</v>
      </c>
      <c r="C613" s="82">
        <v>3.5198884770796413E-2</v>
      </c>
      <c r="D613" s="82">
        <v>7.1866737051880347E-2</v>
      </c>
      <c r="E613" s="34">
        <v>3564175.1855798438</v>
      </c>
    </row>
    <row r="614" spans="2:5" hidden="1" outlineLevel="1" x14ac:dyDescent="0.2">
      <c r="B614" s="1">
        <v>582</v>
      </c>
      <c r="C614" s="82">
        <v>3.7258899434269854E-3</v>
      </c>
      <c r="D614" s="82">
        <v>4.5402640165628096E-2</v>
      </c>
      <c r="E614" s="34">
        <v>2224015.1074723243</v>
      </c>
    </row>
    <row r="615" spans="2:5" hidden="1" outlineLevel="1" x14ac:dyDescent="0.2">
      <c r="B615" s="1">
        <v>583</v>
      </c>
      <c r="C615" s="82">
        <v>9.3895296178340304E-2</v>
      </c>
      <c r="D615" s="82">
        <v>0.19900977194489342</v>
      </c>
      <c r="E615" s="34">
        <v>10895441.306766678</v>
      </c>
    </row>
    <row r="616" spans="2:5" hidden="1" outlineLevel="1" x14ac:dyDescent="0.2">
      <c r="B616" s="1">
        <v>584</v>
      </c>
      <c r="C616" s="82">
        <v>2.5461913290382721E-2</v>
      </c>
      <c r="D616" s="82">
        <v>7.192633315885491E-2</v>
      </c>
      <c r="E616" s="34">
        <v>3413990.9845541329</v>
      </c>
    </row>
    <row r="617" spans="2:5" hidden="1" outlineLevel="1" x14ac:dyDescent="0.2">
      <c r="B617" s="1">
        <v>585</v>
      </c>
      <c r="C617" s="82">
        <v>8.8679397712800867E-2</v>
      </c>
      <c r="D617" s="82">
        <v>0.1049607943334189</v>
      </c>
      <c r="E617" s="34">
        <v>6119622.9348953646</v>
      </c>
    </row>
    <row r="618" spans="2:5" hidden="1" outlineLevel="1" x14ac:dyDescent="0.2">
      <c r="B618" s="1">
        <v>586</v>
      </c>
      <c r="C618" s="82">
        <v>7.1461366403407944E-2</v>
      </c>
      <c r="D618" s="82">
        <v>0.15323473397925125</v>
      </c>
      <c r="E618" s="34">
        <v>7817786.155515342</v>
      </c>
    </row>
    <row r="619" spans="2:5" hidden="1" outlineLevel="1" x14ac:dyDescent="0.2">
      <c r="B619" s="1">
        <v>587</v>
      </c>
      <c r="C619" s="82">
        <v>4.2835964347931459E-2</v>
      </c>
      <c r="D619" s="82">
        <v>1.303868297125714E-2</v>
      </c>
      <c r="E619" s="34">
        <v>1382232.701594393</v>
      </c>
    </row>
    <row r="620" spans="2:5" hidden="1" outlineLevel="1" x14ac:dyDescent="0.2">
      <c r="B620" s="1">
        <v>588</v>
      </c>
      <c r="C620" s="82">
        <v>1.7846843210182152E-3</v>
      </c>
      <c r="D620" s="82">
        <v>5.6048327631603598E-2</v>
      </c>
      <c r="E620" s="34">
        <v>2551743.5249662795</v>
      </c>
    </row>
    <row r="621" spans="2:5" hidden="1" outlineLevel="1" x14ac:dyDescent="0.2">
      <c r="B621" s="1">
        <v>589</v>
      </c>
      <c r="C621" s="82">
        <v>8.2456256545995768E-2</v>
      </c>
      <c r="D621" s="82">
        <v>7.07890411870849E-2</v>
      </c>
      <c r="E621" s="34">
        <v>4352835.2405643174</v>
      </c>
    </row>
    <row r="622" spans="2:5" hidden="1" outlineLevel="1" x14ac:dyDescent="0.2">
      <c r="B622" s="1">
        <v>590</v>
      </c>
      <c r="C622" s="82">
        <v>6.4284267045718851E-2</v>
      </c>
      <c r="D622" s="82">
        <v>8.4192378637905518E-2</v>
      </c>
      <c r="E622" s="34">
        <v>4591796.0368844531</v>
      </c>
    </row>
    <row r="623" spans="2:5" hidden="1" outlineLevel="1" x14ac:dyDescent="0.2">
      <c r="B623" s="1">
        <v>591</v>
      </c>
      <c r="C623" s="82">
        <v>5.7203141369844161E-2</v>
      </c>
      <c r="D623" s="82">
        <v>-1.683376223436632E-2</v>
      </c>
      <c r="E623" s="34">
        <v>225263.46632284592</v>
      </c>
    </row>
    <row r="624" spans="2:5" hidden="1" outlineLevel="1" x14ac:dyDescent="0.2">
      <c r="B624" s="1">
        <v>592</v>
      </c>
      <c r="C624" s="82">
        <v>1.8675565889152059E-2</v>
      </c>
      <c r="D624" s="82">
        <v>0.10254406474625301</v>
      </c>
      <c r="E624" s="34">
        <v>4388462.936044693</v>
      </c>
    </row>
    <row r="625" spans="2:5" hidden="1" outlineLevel="1" x14ac:dyDescent="0.2">
      <c r="B625" s="1">
        <v>593</v>
      </c>
      <c r="C625" s="82">
        <v>3.7678228693099017E-2</v>
      </c>
      <c r="D625" s="82">
        <v>5.1886586049326597E-2</v>
      </c>
      <c r="E625" s="34">
        <v>2838690.5972418892</v>
      </c>
    </row>
    <row r="626" spans="2:5" hidden="1" outlineLevel="1" x14ac:dyDescent="0.2">
      <c r="B626" s="1">
        <v>594</v>
      </c>
      <c r="C626" s="82">
        <v>8.1866905273711432E-2</v>
      </c>
      <c r="D626" s="82">
        <v>3.0184596973574306E-2</v>
      </c>
      <c r="E626" s="34">
        <v>2446144.3892301605</v>
      </c>
    </row>
    <row r="627" spans="2:5" hidden="1" outlineLevel="1" x14ac:dyDescent="0.2">
      <c r="B627" s="1">
        <v>595</v>
      </c>
      <c r="C627" s="82">
        <v>6.8299877470026957E-2</v>
      </c>
      <c r="D627" s="82">
        <v>0.1908808914285659</v>
      </c>
      <c r="E627" s="34">
        <v>9361970.9714934248</v>
      </c>
    </row>
    <row r="628" spans="2:5" hidden="1" outlineLevel="1" x14ac:dyDescent="0.2">
      <c r="B628" s="1">
        <v>596</v>
      </c>
      <c r="C628" s="82">
        <v>2.6661134945409094E-2</v>
      </c>
      <c r="D628" s="82">
        <v>9.6707396548163391E-2</v>
      </c>
      <c r="E628" s="34">
        <v>4335870.6047413712</v>
      </c>
    </row>
    <row r="629" spans="2:5" hidden="1" outlineLevel="1" x14ac:dyDescent="0.2">
      <c r="B629" s="1">
        <v>597</v>
      </c>
      <c r="C629" s="82">
        <v>6.3074996426280602E-2</v>
      </c>
      <c r="D629" s="82">
        <v>6.7443770971261821E-2</v>
      </c>
      <c r="E629" s="34">
        <v>3848227.8475825614</v>
      </c>
    </row>
    <row r="630" spans="2:5" hidden="1" outlineLevel="1" x14ac:dyDescent="0.2">
      <c r="B630" s="1">
        <v>598</v>
      </c>
      <c r="C630" s="82">
        <v>1.4449426444207337E-2</v>
      </c>
      <c r="D630" s="82">
        <v>0.15635730126735306</v>
      </c>
      <c r="E630" s="34">
        <v>6163128.8831752352</v>
      </c>
    </row>
    <row r="631" spans="2:5" hidden="1" outlineLevel="1" x14ac:dyDescent="0.2">
      <c r="B631" s="1">
        <v>599</v>
      </c>
      <c r="C631" s="82">
        <v>1.5439817297339675E-3</v>
      </c>
      <c r="D631" s="82">
        <v>4.0137228872287128E-2</v>
      </c>
      <c r="E631" s="34">
        <v>2030816.0522510784</v>
      </c>
    </row>
    <row r="632" spans="2:5" hidden="1" outlineLevel="1" x14ac:dyDescent="0.2">
      <c r="B632" s="1">
        <v>600</v>
      </c>
      <c r="C632" s="82">
        <v>2.2836351759917661E-2</v>
      </c>
      <c r="D632" s="82">
        <v>5.4717573321561352E-2</v>
      </c>
      <c r="E632" s="34">
        <v>2757280.1722022695</v>
      </c>
    </row>
    <row r="633" spans="2:5" hidden="1" outlineLevel="1" x14ac:dyDescent="0.2">
      <c r="B633" s="1">
        <v>601</v>
      </c>
      <c r="C633" s="82">
        <v>6.3678392629295203E-3</v>
      </c>
      <c r="D633" s="82">
        <v>-1.1325892172938487E-2</v>
      </c>
      <c r="E633" s="34">
        <v>362637.08226646844</v>
      </c>
    </row>
    <row r="634" spans="2:5" hidden="1" outlineLevel="1" x14ac:dyDescent="0.2">
      <c r="B634" s="1">
        <v>602</v>
      </c>
      <c r="C634" s="82">
        <v>5.1474569300736385E-2</v>
      </c>
      <c r="D634" s="82">
        <v>6.2920863931458931E-2</v>
      </c>
      <c r="E634" s="34">
        <v>3469289.1794514875</v>
      </c>
    </row>
    <row r="635" spans="2:5" hidden="1" outlineLevel="1" x14ac:dyDescent="0.2">
      <c r="B635" s="1">
        <v>603</v>
      </c>
      <c r="C635" s="82">
        <v>4.1762248468241218E-2</v>
      </c>
      <c r="D635" s="82">
        <v>4.0042003393443597E-2</v>
      </c>
      <c r="E635" s="34">
        <v>2429051.6319681243</v>
      </c>
    </row>
    <row r="636" spans="2:5" hidden="1" outlineLevel="1" x14ac:dyDescent="0.2">
      <c r="B636" s="1">
        <v>604</v>
      </c>
      <c r="C636" s="82">
        <v>7.66788531415213E-2</v>
      </c>
      <c r="D636" s="82">
        <v>6.0016063105211903E-2</v>
      </c>
      <c r="E636" s="34">
        <v>3750670.7085433067</v>
      </c>
    </row>
    <row r="637" spans="2:5" hidden="1" outlineLevel="1" x14ac:dyDescent="0.2">
      <c r="B637" s="1">
        <v>605</v>
      </c>
      <c r="C637" s="82">
        <v>3.5017776900220912E-2</v>
      </c>
      <c r="D637" s="82">
        <v>-5.6713880879883202E-2</v>
      </c>
      <c r="E637" s="34">
        <v>-1305514.6557116988</v>
      </c>
    </row>
    <row r="638" spans="2:5" hidden="1" outlineLevel="1" x14ac:dyDescent="0.2">
      <c r="B638" s="1">
        <v>606</v>
      </c>
      <c r="C638" s="82">
        <v>2.377291957431912E-2</v>
      </c>
      <c r="D638" s="82">
        <v>0.12954637964025517</v>
      </c>
      <c r="E638" s="34">
        <v>5461826.566953009</v>
      </c>
    </row>
    <row r="639" spans="2:5" hidden="1" outlineLevel="1" x14ac:dyDescent="0.2">
      <c r="B639" s="1">
        <v>607</v>
      </c>
      <c r="C639" s="82">
        <v>9.9243171155006304E-2</v>
      </c>
      <c r="D639" s="82">
        <v>-3.8010851419594274E-2</v>
      </c>
      <c r="E639" s="34">
        <v>-796329.56477873295</v>
      </c>
    </row>
    <row r="640" spans="2:5" hidden="1" outlineLevel="1" x14ac:dyDescent="0.2">
      <c r="B640" s="1">
        <v>608</v>
      </c>
      <c r="C640" s="82">
        <v>5.4596779160629966E-2</v>
      </c>
      <c r="D640" s="82">
        <v>1.971822624745314E-2</v>
      </c>
      <c r="E640" s="34">
        <v>1732981.0209742961</v>
      </c>
    </row>
    <row r="641" spans="2:5" hidden="1" outlineLevel="1" x14ac:dyDescent="0.2">
      <c r="B641" s="1">
        <v>609</v>
      </c>
      <c r="C641" s="82">
        <v>5.8659720960173248E-3</v>
      </c>
      <c r="D641" s="82">
        <v>5.1685874951187448E-2</v>
      </c>
      <c r="E641" s="34">
        <v>2454165.0746707488</v>
      </c>
    </row>
    <row r="642" spans="2:5" hidden="1" outlineLevel="1" x14ac:dyDescent="0.2">
      <c r="B642" s="1">
        <v>610</v>
      </c>
      <c r="C642" s="82">
        <v>7.6539384328184303E-3</v>
      </c>
      <c r="D642" s="82">
        <v>0.13059262136725958</v>
      </c>
      <c r="E642" s="34">
        <v>5115277.496850091</v>
      </c>
    </row>
    <row r="643" spans="2:5" hidden="1" outlineLevel="1" x14ac:dyDescent="0.2">
      <c r="B643" s="1">
        <v>611</v>
      </c>
      <c r="C643" s="82">
        <v>8.7588708582208283E-2</v>
      </c>
      <c r="D643" s="82">
        <v>0.11963769613885888</v>
      </c>
      <c r="E643" s="34">
        <v>6792698.0340119731</v>
      </c>
    </row>
    <row r="644" spans="2:5" hidden="1" outlineLevel="1" x14ac:dyDescent="0.2">
      <c r="B644" s="1">
        <v>612</v>
      </c>
      <c r="C644" s="82">
        <v>5.9959515835343105E-2</v>
      </c>
      <c r="D644" s="82">
        <v>3.4016755991860631E-2</v>
      </c>
      <c r="E644" s="34">
        <v>2380230.4173443005</v>
      </c>
    </row>
    <row r="645" spans="2:5" hidden="1" outlineLevel="1" x14ac:dyDescent="0.2">
      <c r="B645" s="1">
        <v>613</v>
      </c>
      <c r="C645" s="82">
        <v>7.673358802065218E-2</v>
      </c>
      <c r="D645" s="82">
        <v>4.5298037866038761E-2</v>
      </c>
      <c r="E645" s="34">
        <v>3080173.3012379422</v>
      </c>
    </row>
    <row r="646" spans="2:5" hidden="1" outlineLevel="1" x14ac:dyDescent="0.2">
      <c r="B646" s="1">
        <v>614</v>
      </c>
      <c r="C646" s="82">
        <v>5.4254725809962628E-2</v>
      </c>
      <c r="D646" s="82">
        <v>6.7136103830895397E-2</v>
      </c>
      <c r="E646" s="34">
        <v>3686641.4025106532</v>
      </c>
    </row>
    <row r="647" spans="2:5" hidden="1" outlineLevel="1" x14ac:dyDescent="0.2">
      <c r="B647" s="1">
        <v>615</v>
      </c>
      <c r="C647" s="82">
        <v>8.0425300730818022E-2</v>
      </c>
      <c r="D647" s="82">
        <v>8.8293430462650729E-2</v>
      </c>
      <c r="E647" s="34">
        <v>5125348.4213355249</v>
      </c>
    </row>
    <row r="648" spans="2:5" hidden="1" outlineLevel="1" x14ac:dyDescent="0.2">
      <c r="B648" s="1">
        <v>616</v>
      </c>
      <c r="C648" s="82">
        <v>2.268652193505305E-3</v>
      </c>
      <c r="D648" s="82">
        <v>-4.6373942788099656E-2</v>
      </c>
      <c r="E648" s="34">
        <v>-789100.55871857191</v>
      </c>
    </row>
    <row r="649" spans="2:5" hidden="1" outlineLevel="1" x14ac:dyDescent="0.2">
      <c r="B649" s="1">
        <v>617</v>
      </c>
      <c r="C649" s="82">
        <v>7.8029381866370545E-3</v>
      </c>
      <c r="D649" s="82">
        <v>0.1156809754283994</v>
      </c>
      <c r="E649" s="34">
        <v>4619223.3615743835</v>
      </c>
    </row>
    <row r="650" spans="2:5" hidden="1" outlineLevel="1" x14ac:dyDescent="0.2">
      <c r="B650" s="1">
        <v>618</v>
      </c>
      <c r="C650" s="82">
        <v>1.3882223035067021E-2</v>
      </c>
      <c r="D650" s="82">
        <v>7.420407784043162E-2</v>
      </c>
      <c r="E650" s="34">
        <v>3319389.0811664155</v>
      </c>
    </row>
    <row r="651" spans="2:5" hidden="1" outlineLevel="1" x14ac:dyDescent="0.2">
      <c r="B651" s="1">
        <v>619</v>
      </c>
      <c r="C651" s="82">
        <v>9.7276584952704262E-2</v>
      </c>
      <c r="D651" s="82">
        <v>-5.7003737139583552E-2</v>
      </c>
      <c r="E651" s="34">
        <v>-1738965.4629536073</v>
      </c>
    </row>
    <row r="652" spans="2:5" hidden="1" outlineLevel="1" x14ac:dyDescent="0.2">
      <c r="B652" s="1">
        <v>620</v>
      </c>
      <c r="C652" s="82">
        <v>1.108084446034463E-2</v>
      </c>
      <c r="D652" s="82">
        <v>0.17535699021664491</v>
      </c>
      <c r="E652" s="34">
        <v>6716390.3399863644</v>
      </c>
    </row>
    <row r="653" spans="2:5" hidden="1" outlineLevel="1" x14ac:dyDescent="0.2">
      <c r="B653" s="1">
        <v>621</v>
      </c>
      <c r="C653" s="82">
        <v>5.4471513583583375E-2</v>
      </c>
      <c r="D653" s="82">
        <v>9.613662552108751E-2</v>
      </c>
      <c r="E653" s="34">
        <v>4887851.2765992926</v>
      </c>
    </row>
    <row r="654" spans="2:5" hidden="1" outlineLevel="1" x14ac:dyDescent="0.2">
      <c r="B654" s="1">
        <v>622</v>
      </c>
      <c r="C654" s="82">
        <v>2.0812180598494535E-2</v>
      </c>
      <c r="D654" s="82">
        <v>3.1895687883389263E-2</v>
      </c>
      <c r="E654" s="34">
        <v>1921868.2529135207</v>
      </c>
    </row>
    <row r="655" spans="2:5" hidden="1" outlineLevel="1" x14ac:dyDescent="0.2">
      <c r="B655" s="1">
        <v>623</v>
      </c>
      <c r="C655" s="82">
        <v>7.8731591487983379E-2</v>
      </c>
      <c r="D655" s="82">
        <v>8.5505605388987577E-3</v>
      </c>
      <c r="E655" s="34">
        <v>1416388.6779424015</v>
      </c>
    </row>
    <row r="656" spans="2:5" hidden="1" outlineLevel="1" x14ac:dyDescent="0.2">
      <c r="B656" s="1">
        <v>624</v>
      </c>
      <c r="C656" s="82">
        <v>1.7566528794050407E-2</v>
      </c>
      <c r="D656" s="82">
        <v>-3.0005172634719607E-3</v>
      </c>
      <c r="E656" s="34">
        <v>672734.33262665733</v>
      </c>
    </row>
    <row r="657" spans="2:5" hidden="1" outlineLevel="1" x14ac:dyDescent="0.2">
      <c r="B657" s="1">
        <v>625</v>
      </c>
      <c r="C657" s="82">
        <v>2.4965368458915827E-2</v>
      </c>
      <c r="D657" s="82">
        <v>9.8893461215851963E-2</v>
      </c>
      <c r="E657" s="34">
        <v>4382088.2963109557</v>
      </c>
    </row>
    <row r="658" spans="2:5" hidden="1" outlineLevel="1" x14ac:dyDescent="0.2">
      <c r="B658" s="1">
        <v>626</v>
      </c>
      <c r="C658" s="82">
        <v>7.8082309681102191E-2</v>
      </c>
      <c r="D658" s="82">
        <v>3.6700397635315463E-2</v>
      </c>
      <c r="E658" s="34">
        <v>2704199.2498980183</v>
      </c>
    </row>
    <row r="659" spans="2:5" hidden="1" outlineLevel="1" x14ac:dyDescent="0.2">
      <c r="B659" s="1">
        <v>627</v>
      </c>
      <c r="C659" s="82">
        <v>2.2984063972490778E-2</v>
      </c>
      <c r="D659" s="82">
        <v>0.11709366016701404</v>
      </c>
      <c r="E659" s="34">
        <v>4995954.9980038991</v>
      </c>
    </row>
    <row r="660" spans="2:5" hidden="1" outlineLevel="1" x14ac:dyDescent="0.2">
      <c r="B660" s="1">
        <v>628</v>
      </c>
      <c r="C660" s="82">
        <v>4.671095462020311E-2</v>
      </c>
      <c r="D660" s="82">
        <v>0.1414065044921568</v>
      </c>
      <c r="E660" s="34">
        <v>6526592.4281139374</v>
      </c>
    </row>
    <row r="661" spans="2:5" hidden="1" outlineLevel="1" x14ac:dyDescent="0.2">
      <c r="B661" s="1">
        <v>629</v>
      </c>
      <c r="C661" s="82">
        <v>5.0798985654883715E-2</v>
      </c>
      <c r="D661" s="82">
        <v>6.6536174364745029E-2</v>
      </c>
      <c r="E661" s="34">
        <v>3605678.240441646</v>
      </c>
    </row>
    <row r="662" spans="2:5" hidden="1" outlineLevel="1" x14ac:dyDescent="0.2">
      <c r="B662" s="1">
        <v>630</v>
      </c>
      <c r="C662" s="82">
        <v>3.9945681094896796E-2</v>
      </c>
      <c r="D662" s="82">
        <v>-1.7513802062403314E-2</v>
      </c>
      <c r="E662" s="34">
        <v>182195.50038281357</v>
      </c>
    </row>
    <row r="663" spans="2:5" hidden="1" outlineLevel="1" x14ac:dyDescent="0.2">
      <c r="B663" s="1">
        <v>631</v>
      </c>
      <c r="C663" s="82">
        <v>9.2809339330690396E-2</v>
      </c>
      <c r="D663" s="82">
        <v>9.1143719391969899E-2</v>
      </c>
      <c r="E663" s="34">
        <v>5556186.4027228467</v>
      </c>
    </row>
    <row r="664" spans="2:5" hidden="1" outlineLevel="1" x14ac:dyDescent="0.2">
      <c r="B664" s="1">
        <v>632</v>
      </c>
      <c r="C664" s="82">
        <v>6.0541173069456139E-2</v>
      </c>
      <c r="D664" s="82">
        <v>4.5536081748796593E-2</v>
      </c>
      <c r="E664" s="34">
        <v>2875239.6284427815</v>
      </c>
    </row>
    <row r="665" spans="2:5" hidden="1" outlineLevel="1" x14ac:dyDescent="0.2">
      <c r="B665" s="1">
        <v>633</v>
      </c>
      <c r="C665" s="82">
        <v>6.3121999336244933E-2</v>
      </c>
      <c r="D665" s="82">
        <v>0.15534339657324658</v>
      </c>
      <c r="E665" s="34">
        <v>7622249.7869259035</v>
      </c>
    </row>
    <row r="666" spans="2:5" hidden="1" outlineLevel="1" x14ac:dyDescent="0.2">
      <c r="B666" s="1">
        <v>634</v>
      </c>
      <c r="C666" s="82">
        <v>9.4929747860655764E-2</v>
      </c>
      <c r="D666" s="82">
        <v>5.3728576804435019E-2</v>
      </c>
      <c r="E666" s="34">
        <v>3757785.4899155078</v>
      </c>
    </row>
    <row r="667" spans="2:5" hidden="1" outlineLevel="1" x14ac:dyDescent="0.2">
      <c r="B667" s="1">
        <v>635</v>
      </c>
      <c r="C667" s="82">
        <v>6.8469610106310921E-4</v>
      </c>
      <c r="D667" s="82">
        <v>-5.2649264275343721E-3</v>
      </c>
      <c r="E667" s="34">
        <v>550105.21646175859</v>
      </c>
    </row>
    <row r="668" spans="2:5" hidden="1" outlineLevel="1" x14ac:dyDescent="0.2">
      <c r="B668" s="1">
        <v>636</v>
      </c>
      <c r="C668" s="82">
        <v>9.0578879484902286E-2</v>
      </c>
      <c r="D668" s="82">
        <v>0.10075936698570631</v>
      </c>
      <c r="E668" s="34">
        <v>5967808.3999552093</v>
      </c>
    </row>
    <row r="669" spans="2:5" hidden="1" outlineLevel="1" x14ac:dyDescent="0.2">
      <c r="B669" s="1">
        <v>637</v>
      </c>
      <c r="C669" s="82">
        <v>6.2971074547464326E-2</v>
      </c>
      <c r="D669" s="82">
        <v>2.4391520010702522E-2</v>
      </c>
      <c r="E669" s="34">
        <v>1999609.3543515671</v>
      </c>
    </row>
    <row r="670" spans="2:5" hidden="1" outlineLevel="1" x14ac:dyDescent="0.2">
      <c r="B670" s="1">
        <v>638</v>
      </c>
      <c r="C670" s="82">
        <v>9.9267432845708173E-2</v>
      </c>
      <c r="D670" s="82">
        <v>0.13704258721036178</v>
      </c>
      <c r="E670" s="34">
        <v>8033692.2318640919</v>
      </c>
    </row>
    <row r="671" spans="2:5" hidden="1" outlineLevel="1" x14ac:dyDescent="0.2">
      <c r="B671" s="1">
        <v>639</v>
      </c>
      <c r="C671" s="82">
        <v>8.5821583871431045E-2</v>
      </c>
      <c r="D671" s="82">
        <v>0.12764361034308075</v>
      </c>
      <c r="E671" s="34">
        <v>7119694.9133065129</v>
      </c>
    </row>
    <row r="672" spans="2:5" hidden="1" outlineLevel="1" x14ac:dyDescent="0.2">
      <c r="B672" s="1">
        <v>640</v>
      </c>
      <c r="C672" s="82">
        <v>3.8816159951050824E-2</v>
      </c>
      <c r="D672" s="82">
        <v>-1.6503771881845986E-2</v>
      </c>
      <c r="E672" s="34">
        <v>220161.81560931474</v>
      </c>
    </row>
    <row r="673" spans="2:5" hidden="1" outlineLevel="1" x14ac:dyDescent="0.2">
      <c r="B673" s="1">
        <v>641</v>
      </c>
      <c r="C673" s="82">
        <v>2.8621518974176088E-3</v>
      </c>
      <c r="D673" s="82">
        <v>5.8853199413923765E-2</v>
      </c>
      <c r="E673" s="34">
        <v>2656030.6687164824</v>
      </c>
    </row>
    <row r="674" spans="2:5" hidden="1" outlineLevel="1" x14ac:dyDescent="0.2">
      <c r="B674" s="1">
        <v>642</v>
      </c>
      <c r="C674" s="82">
        <v>7.7509906442917664E-2</v>
      </c>
      <c r="D674" s="82">
        <v>0.11811373869499557</v>
      </c>
      <c r="E674" s="34">
        <v>6424148.7104992755</v>
      </c>
    </row>
    <row r="675" spans="2:5" hidden="1" outlineLevel="1" x14ac:dyDescent="0.2">
      <c r="B675" s="1">
        <v>643</v>
      </c>
      <c r="C675" s="82">
        <v>1.764648066964276E-2</v>
      </c>
      <c r="D675" s="82">
        <v>9.4846299482634233E-2</v>
      </c>
      <c r="E675" s="34">
        <v>4098715.7163622133</v>
      </c>
    </row>
    <row r="676" spans="2:5" hidden="1" outlineLevel="1" x14ac:dyDescent="0.2">
      <c r="B676" s="1">
        <v>644</v>
      </c>
      <c r="C676" s="82">
        <v>5.3999514347937707E-4</v>
      </c>
      <c r="D676" s="82">
        <v>0.13265980349089185</v>
      </c>
      <c r="E676" s="34">
        <v>5021198.7512692735</v>
      </c>
    </row>
    <row r="677" spans="2:5" hidden="1" outlineLevel="1" x14ac:dyDescent="0.2">
      <c r="B677" s="1">
        <v>645</v>
      </c>
      <c r="C677" s="82">
        <v>9.1877833119890284E-2</v>
      </c>
      <c r="D677" s="82">
        <v>2.4300024989898146E-2</v>
      </c>
      <c r="E677" s="34">
        <v>2270654.6353925052</v>
      </c>
    </row>
    <row r="678" spans="2:5" hidden="1" outlineLevel="1" x14ac:dyDescent="0.2">
      <c r="B678" s="1">
        <v>646</v>
      </c>
      <c r="C678" s="82">
        <v>4.2301915111211175E-2</v>
      </c>
      <c r="D678" s="82">
        <v>0.14721449053985064</v>
      </c>
      <c r="E678" s="34">
        <v>6626068.8139853226</v>
      </c>
    </row>
    <row r="679" spans="2:5" hidden="1" outlineLevel="1" x14ac:dyDescent="0.2">
      <c r="B679" s="1">
        <v>647</v>
      </c>
      <c r="C679" s="82">
        <v>2.6993685178868101E-2</v>
      </c>
      <c r="D679" s="82">
        <v>0.14794891057912368</v>
      </c>
      <c r="E679" s="34">
        <v>6213271.7480770573</v>
      </c>
    </row>
    <row r="680" spans="2:5" hidden="1" outlineLevel="1" x14ac:dyDescent="0.2">
      <c r="B680" s="1">
        <v>648</v>
      </c>
      <c r="C680" s="82">
        <v>3.9412580937636971E-2</v>
      </c>
      <c r="D680" s="82">
        <v>9.608159100570425E-2</v>
      </c>
      <c r="E680" s="34">
        <v>4566920.4462491553</v>
      </c>
    </row>
    <row r="681" spans="2:5" hidden="1" outlineLevel="1" x14ac:dyDescent="0.2">
      <c r="B681" s="1">
        <v>649</v>
      </c>
      <c r="C681" s="82">
        <v>7.4361324131429804E-2</v>
      </c>
      <c r="D681" s="82">
        <v>2.588478126972172E-2</v>
      </c>
      <c r="E681" s="34">
        <v>2171440.5279227328</v>
      </c>
    </row>
    <row r="682" spans="2:5" hidden="1" outlineLevel="1" x14ac:dyDescent="0.2">
      <c r="B682" s="1">
        <v>650</v>
      </c>
      <c r="C682" s="82">
        <v>7.2767423653215133E-2</v>
      </c>
      <c r="D682" s="82">
        <v>0.13849754996059629</v>
      </c>
      <c r="E682" s="34">
        <v>7203054.3098616181</v>
      </c>
    </row>
    <row r="683" spans="2:5" hidden="1" outlineLevel="1" x14ac:dyDescent="0.2">
      <c r="B683" s="1">
        <v>651</v>
      </c>
      <c r="C683" s="82">
        <v>7.0289253271089494E-2</v>
      </c>
      <c r="D683" s="82">
        <v>9.5390214714410365E-2</v>
      </c>
      <c r="E683" s="34">
        <v>5213049.8185339496</v>
      </c>
    </row>
    <row r="684" spans="2:5" hidden="1" outlineLevel="1" x14ac:dyDescent="0.2">
      <c r="B684" s="1">
        <v>652</v>
      </c>
      <c r="C684" s="82">
        <v>1.668485867577605E-2</v>
      </c>
      <c r="D684" s="82">
        <v>4.5582319472773358E-2</v>
      </c>
      <c r="E684" s="34">
        <v>2363689.0645423606</v>
      </c>
    </row>
    <row r="685" spans="2:5" hidden="1" outlineLevel="1" x14ac:dyDescent="0.2">
      <c r="B685" s="1">
        <v>653</v>
      </c>
      <c r="C685" s="82">
        <v>2.7867275578200459E-3</v>
      </c>
      <c r="D685" s="82">
        <v>9.690152756989058E-2</v>
      </c>
      <c r="E685" s="34">
        <v>3901169.8865307695</v>
      </c>
    </row>
    <row r="686" spans="2:5" hidden="1" outlineLevel="1" x14ac:dyDescent="0.2">
      <c r="B686" s="1">
        <v>654</v>
      </c>
      <c r="C686" s="82">
        <v>9.9032227602310896E-2</v>
      </c>
      <c r="D686" s="82">
        <v>9.5222676991635849E-2</v>
      </c>
      <c r="E686" s="34">
        <v>5917991.930136445</v>
      </c>
    </row>
    <row r="687" spans="2:5" hidden="1" outlineLevel="1" x14ac:dyDescent="0.2">
      <c r="B687" s="1">
        <v>655</v>
      </c>
      <c r="C687" s="82">
        <v>4.9491134407037313E-2</v>
      </c>
      <c r="D687" s="82">
        <v>6.3958789824917414E-2</v>
      </c>
      <c r="E687" s="34">
        <v>3480534.1320527294</v>
      </c>
    </row>
    <row r="688" spans="2:5" hidden="1" outlineLevel="1" x14ac:dyDescent="0.2">
      <c r="B688" s="1">
        <v>656</v>
      </c>
      <c r="C688" s="82">
        <v>9.6483268259494617E-2</v>
      </c>
      <c r="D688" s="82">
        <v>0.16259942922283632</v>
      </c>
      <c r="E688" s="34">
        <v>9207882.8807718661</v>
      </c>
    </row>
    <row r="689" spans="2:5" hidden="1" outlineLevel="1" x14ac:dyDescent="0.2">
      <c r="B689" s="1">
        <v>657</v>
      </c>
      <c r="C689" s="82">
        <v>4.642065150715196E-2</v>
      </c>
      <c r="D689" s="82">
        <v>-8.7473725716206985E-4</v>
      </c>
      <c r="E689" s="34">
        <v>850371.97913890693</v>
      </c>
    </row>
    <row r="690" spans="2:5" hidden="1" outlineLevel="1" x14ac:dyDescent="0.2">
      <c r="B690" s="1">
        <v>658</v>
      </c>
      <c r="C690" s="82">
        <v>1.9186261848632237E-2</v>
      </c>
      <c r="D690" s="82">
        <v>2.0953292268745843E-2</v>
      </c>
      <c r="E690" s="34">
        <v>1522119.9759817969</v>
      </c>
    </row>
    <row r="691" spans="2:5" hidden="1" outlineLevel="1" x14ac:dyDescent="0.2">
      <c r="B691" s="1">
        <v>659</v>
      </c>
      <c r="C691" s="82">
        <v>4.072977806100913E-2</v>
      </c>
      <c r="D691" s="82">
        <v>0.12459668812724098</v>
      </c>
      <c r="E691" s="34">
        <v>5701257.5076547908</v>
      </c>
    </row>
    <row r="692" spans="2:5" hidden="1" outlineLevel="1" x14ac:dyDescent="0.2">
      <c r="B692" s="1">
        <v>660</v>
      </c>
      <c r="C692" s="82">
        <v>8.6829550496172591E-3</v>
      </c>
      <c r="D692" s="82">
        <v>0.12535680603314445</v>
      </c>
      <c r="E692" s="34">
        <v>4962924.8085037153</v>
      </c>
    </row>
    <row r="693" spans="2:5" hidden="1" outlineLevel="1" x14ac:dyDescent="0.2">
      <c r="B693" s="1">
        <v>661</v>
      </c>
      <c r="C693" s="82">
        <v>2.3893190600132366E-2</v>
      </c>
      <c r="D693" s="82">
        <v>9.2012188213563967E-3</v>
      </c>
      <c r="E693" s="34">
        <v>1131473.0211939989</v>
      </c>
    </row>
    <row r="694" spans="2:5" hidden="1" outlineLevel="1" x14ac:dyDescent="0.2">
      <c r="B694" s="1">
        <v>662</v>
      </c>
      <c r="C694" s="82">
        <v>9.6958870142010212E-2</v>
      </c>
      <c r="D694" s="82">
        <v>9.1683055090507504E-2</v>
      </c>
      <c r="E694" s="34">
        <v>5686844.6251125224</v>
      </c>
    </row>
    <row r="695" spans="2:5" hidden="1" outlineLevel="1" x14ac:dyDescent="0.2">
      <c r="B695" s="1">
        <v>663</v>
      </c>
      <c r="C695" s="82">
        <v>4.168136360989802E-2</v>
      </c>
      <c r="D695" s="82">
        <v>0.18212421565703479</v>
      </c>
      <c r="E695" s="34">
        <v>7969073.0559907304</v>
      </c>
    </row>
    <row r="696" spans="2:5" hidden="1" outlineLevel="1" x14ac:dyDescent="0.2">
      <c r="B696" s="1">
        <v>664</v>
      </c>
      <c r="C696" s="82">
        <v>3.1285633382569254E-2</v>
      </c>
      <c r="D696" s="82">
        <v>5.4692367817075413E-2</v>
      </c>
      <c r="E696" s="34">
        <v>2862903.3049802752</v>
      </c>
    </row>
    <row r="697" spans="2:5" hidden="1" outlineLevel="1" x14ac:dyDescent="0.2">
      <c r="B697" s="1">
        <v>665</v>
      </c>
      <c r="C697" s="82">
        <v>2.9094754228821487E-2</v>
      </c>
      <c r="D697" s="82">
        <v>3.7453040140632526E-2</v>
      </c>
      <c r="E697" s="34">
        <v>2199497.5609278725</v>
      </c>
    </row>
    <row r="698" spans="2:5" hidden="1" outlineLevel="1" x14ac:dyDescent="0.2">
      <c r="B698" s="1">
        <v>666</v>
      </c>
      <c r="C698" s="82">
        <v>7.3447204462419632E-2</v>
      </c>
      <c r="D698" s="82">
        <v>1.3260917762880992E-2</v>
      </c>
      <c r="E698" s="34">
        <v>1595101.4013644978</v>
      </c>
    </row>
    <row r="699" spans="2:5" hidden="1" outlineLevel="1" x14ac:dyDescent="0.2">
      <c r="B699" s="1">
        <v>667</v>
      </c>
      <c r="C699" s="82">
        <v>6.1448570351530341E-2</v>
      </c>
      <c r="D699" s="82">
        <v>8.7063890707593919E-2</v>
      </c>
      <c r="E699" s="34">
        <v>4656280.0881264443</v>
      </c>
    </row>
    <row r="700" spans="2:5" hidden="1" outlineLevel="1" x14ac:dyDescent="0.2">
      <c r="B700" s="1">
        <v>668</v>
      </c>
      <c r="C700" s="82">
        <v>7.3451486309648609E-2</v>
      </c>
      <c r="D700" s="82">
        <v>4.6461949228027571E-2</v>
      </c>
      <c r="E700" s="34">
        <v>3087672.4497257392</v>
      </c>
    </row>
    <row r="701" spans="2:5" hidden="1" outlineLevel="1" x14ac:dyDescent="0.2">
      <c r="B701" s="1">
        <v>669</v>
      </c>
      <c r="C701" s="82">
        <v>4.7533742871772214E-2</v>
      </c>
      <c r="D701" s="82">
        <v>3.8405853393916216E-2</v>
      </c>
      <c r="E701" s="34">
        <v>2427175.4991530497</v>
      </c>
    </row>
    <row r="702" spans="2:5" hidden="1" outlineLevel="1" x14ac:dyDescent="0.2">
      <c r="B702" s="1">
        <v>670</v>
      </c>
      <c r="C702" s="82">
        <v>5.3003506209769069E-2</v>
      </c>
      <c r="D702" s="82">
        <v>4.7880082641296624E-2</v>
      </c>
      <c r="E702" s="34">
        <v>2876046.6272754096</v>
      </c>
    </row>
    <row r="703" spans="2:5" hidden="1" outlineLevel="1" x14ac:dyDescent="0.2">
      <c r="B703" s="1">
        <v>671</v>
      </c>
      <c r="C703" s="82">
        <v>1.025193872146556E-2</v>
      </c>
      <c r="D703" s="82">
        <v>5.9527280117787532E-2</v>
      </c>
      <c r="E703" s="34">
        <v>2768608.6445237235</v>
      </c>
    </row>
    <row r="704" spans="2:5" hidden="1" outlineLevel="1" x14ac:dyDescent="0.2">
      <c r="B704" s="1">
        <v>672</v>
      </c>
      <c r="C704" s="82">
        <v>3.1944211199999399E-2</v>
      </c>
      <c r="D704" s="82">
        <v>0.10925726895304991</v>
      </c>
      <c r="E704" s="34">
        <v>4908389.1111161523</v>
      </c>
    </row>
    <row r="705" spans="2:5" hidden="1" outlineLevel="1" x14ac:dyDescent="0.2">
      <c r="B705" s="1">
        <v>673</v>
      </c>
      <c r="C705" s="82">
        <v>4.1267812699816754E-2</v>
      </c>
      <c r="D705" s="82">
        <v>7.6032981847599934E-2</v>
      </c>
      <c r="E705" s="34">
        <v>3824647.5829035076</v>
      </c>
    </row>
    <row r="706" spans="2:5" hidden="1" outlineLevel="1" x14ac:dyDescent="0.2">
      <c r="B706" s="1">
        <v>674</v>
      </c>
      <c r="C706" s="82">
        <v>3.5679321269242184E-2</v>
      </c>
      <c r="D706" s="82">
        <v>4.1565243225274648E-2</v>
      </c>
      <c r="E706" s="34">
        <v>2421538.2695631213</v>
      </c>
    </row>
    <row r="707" spans="2:5" hidden="1" outlineLevel="1" x14ac:dyDescent="0.2">
      <c r="B707" s="1">
        <v>675</v>
      </c>
      <c r="C707" s="82">
        <v>6.322823121682615E-2</v>
      </c>
      <c r="D707" s="82">
        <v>0.11544341677519809</v>
      </c>
      <c r="E707" s="34">
        <v>5912295.8904812401</v>
      </c>
    </row>
    <row r="708" spans="2:5" hidden="1" outlineLevel="1" x14ac:dyDescent="0.2">
      <c r="B708" s="1">
        <v>676</v>
      </c>
      <c r="C708" s="82">
        <v>3.2870888600448601E-2</v>
      </c>
      <c r="D708" s="82">
        <v>0.15760096972293475</v>
      </c>
      <c r="E708" s="34">
        <v>6741116.7756982651</v>
      </c>
    </row>
    <row r="709" spans="2:5" hidden="1" outlineLevel="1" x14ac:dyDescent="0.2">
      <c r="B709" s="1">
        <v>677</v>
      </c>
      <c r="C709" s="82">
        <v>5.1911105065524855E-2</v>
      </c>
      <c r="D709" s="82">
        <v>9.9457029133535782E-2</v>
      </c>
      <c r="E709" s="34">
        <v>4967711.750718304</v>
      </c>
    </row>
    <row r="710" spans="2:5" hidden="1" outlineLevel="1" x14ac:dyDescent="0.2">
      <c r="B710" s="1">
        <v>678</v>
      </c>
      <c r="C710" s="82">
        <v>2.2951818694867954E-3</v>
      </c>
      <c r="D710" s="82">
        <v>0.12728015647526331</v>
      </c>
      <c r="E710" s="34">
        <v>4885220.9857916106</v>
      </c>
    </row>
    <row r="711" spans="2:5" hidden="1" outlineLevel="1" x14ac:dyDescent="0.2">
      <c r="B711" s="1">
        <v>679</v>
      </c>
      <c r="C711" s="82">
        <v>4.5852158746189864E-2</v>
      </c>
      <c r="D711" s="82">
        <v>-7.9643244207930855E-2</v>
      </c>
      <c r="E711" s="34">
        <v>-2281535.4717360609</v>
      </c>
    </row>
    <row r="712" spans="2:5" hidden="1" outlineLevel="1" x14ac:dyDescent="0.2">
      <c r="B712" s="1">
        <v>680</v>
      </c>
      <c r="C712" s="82">
        <v>1.6361808152320224E-2</v>
      </c>
      <c r="D712" s="82">
        <v>9.893711632119484E-2</v>
      </c>
      <c r="E712" s="34">
        <v>4217529.7091147304</v>
      </c>
    </row>
    <row r="713" spans="2:5" hidden="1" outlineLevel="1" x14ac:dyDescent="0.2">
      <c r="B713" s="1">
        <v>681</v>
      </c>
      <c r="C713" s="82">
        <v>5.3195289175926364E-2</v>
      </c>
      <c r="D713" s="82">
        <v>4.8156341008993978E-2</v>
      </c>
      <c r="E713" s="34">
        <v>2889860.298419626</v>
      </c>
    </row>
    <row r="714" spans="2:5" hidden="1" outlineLevel="1" x14ac:dyDescent="0.2">
      <c r="B714" s="1">
        <v>682</v>
      </c>
      <c r="C714" s="82">
        <v>3.1869911077197631E-2</v>
      </c>
      <c r="D714" s="82">
        <v>-1.1946014791487422E-2</v>
      </c>
      <c r="E714" s="34">
        <v>383503.28350966162</v>
      </c>
    </row>
    <row r="715" spans="2:5" hidden="1" outlineLevel="1" x14ac:dyDescent="0.2">
      <c r="B715" s="1">
        <v>683</v>
      </c>
      <c r="C715" s="82">
        <v>1.1047264647084299E-2</v>
      </c>
      <c r="D715" s="82">
        <v>1.1576266830725712E-2</v>
      </c>
      <c r="E715" s="34">
        <v>1148752.3445184319</v>
      </c>
    </row>
    <row r="716" spans="2:5" hidden="1" outlineLevel="1" x14ac:dyDescent="0.2">
      <c r="B716" s="1">
        <v>684</v>
      </c>
      <c r="C716" s="82">
        <v>8.8589391339112481E-3</v>
      </c>
      <c r="D716" s="82">
        <v>0.15878133903103878</v>
      </c>
      <c r="E716" s="34">
        <v>6091774.2033590544</v>
      </c>
    </row>
    <row r="717" spans="2:5" hidden="1" outlineLevel="1" x14ac:dyDescent="0.2">
      <c r="B717" s="1">
        <v>685</v>
      </c>
      <c r="C717" s="82">
        <v>4.9941652579815581E-2</v>
      </c>
      <c r="D717" s="82">
        <v>0.16118892019414674</v>
      </c>
      <c r="E717" s="34">
        <v>7422259.3681103587</v>
      </c>
    </row>
    <row r="718" spans="2:5" hidden="1" outlineLevel="1" x14ac:dyDescent="0.2">
      <c r="B718" s="1">
        <v>686</v>
      </c>
      <c r="C718" s="82">
        <v>7.7579247480642155E-2</v>
      </c>
      <c r="D718" s="82">
        <v>-2.4242579599298333E-2</v>
      </c>
      <c r="E718" s="34">
        <v>-92514.388575431629</v>
      </c>
    </row>
    <row r="719" spans="2:5" hidden="1" outlineLevel="1" x14ac:dyDescent="0.2">
      <c r="B719" s="1">
        <v>687</v>
      </c>
      <c r="C719" s="82">
        <v>5.9665618211549434E-2</v>
      </c>
      <c r="D719" s="82">
        <v>5.8400163517994E-2</v>
      </c>
      <c r="E719" s="34">
        <v>3407738.5577613194</v>
      </c>
    </row>
    <row r="720" spans="2:5" hidden="1" outlineLevel="1" x14ac:dyDescent="0.2">
      <c r="B720" s="1">
        <v>688</v>
      </c>
      <c r="C720" s="82">
        <v>4.3347963875817734E-2</v>
      </c>
      <c r="D720" s="82">
        <v>5.7341251216431952E-2</v>
      </c>
      <c r="E720" s="34">
        <v>3126063.2524772212</v>
      </c>
    </row>
    <row r="721" spans="2:5" hidden="1" outlineLevel="1" x14ac:dyDescent="0.2">
      <c r="B721" s="1">
        <v>689</v>
      </c>
      <c r="C721" s="82">
        <v>1.8032140850295409E-2</v>
      </c>
      <c r="D721" s="82">
        <v>0.10356836292726598</v>
      </c>
      <c r="E721" s="34">
        <v>4411722.2573466962</v>
      </c>
    </row>
    <row r="722" spans="2:5" hidden="1" outlineLevel="1" x14ac:dyDescent="0.2">
      <c r="B722" s="1">
        <v>690</v>
      </c>
      <c r="C722" s="82">
        <v>5.486927697301807E-2</v>
      </c>
      <c r="D722" s="82">
        <v>4.7187783790397092E-3</v>
      </c>
      <c r="E722" s="34">
        <v>1114561.6825797509</v>
      </c>
    </row>
    <row r="723" spans="2:5" hidden="1" outlineLevel="1" x14ac:dyDescent="0.2">
      <c r="B723" s="1">
        <v>691</v>
      </c>
      <c r="C723" s="82">
        <v>4.7143983369796532E-3</v>
      </c>
      <c r="D723" s="82">
        <v>2.3558631691627321E-2</v>
      </c>
      <c r="E723" s="34">
        <v>1512328.9978929271</v>
      </c>
    </row>
    <row r="724" spans="2:5" hidden="1" outlineLevel="1" x14ac:dyDescent="0.2">
      <c r="B724" s="1">
        <v>692</v>
      </c>
      <c r="C724" s="82">
        <v>6.3811114487702852E-2</v>
      </c>
      <c r="D724" s="82">
        <v>0.11014702880103802</v>
      </c>
      <c r="E724" s="34">
        <v>5699669.4646915095</v>
      </c>
    </row>
    <row r="725" spans="2:5" hidden="1" outlineLevel="1" x14ac:dyDescent="0.2">
      <c r="B725" s="1">
        <v>693</v>
      </c>
      <c r="C725" s="82">
        <v>8.5242025033087573E-2</v>
      </c>
      <c r="D725" s="82">
        <v>5.2846044940381018E-2</v>
      </c>
      <c r="E725" s="34">
        <v>3557067.4742528088</v>
      </c>
    </row>
    <row r="726" spans="2:5" hidden="1" outlineLevel="1" x14ac:dyDescent="0.2">
      <c r="B726" s="1">
        <v>694</v>
      </c>
      <c r="C726" s="82">
        <v>7.0256883949028556E-2</v>
      </c>
      <c r="D726" s="82">
        <v>7.3199072012767333E-2</v>
      </c>
      <c r="E726" s="34">
        <v>4228838.6066146195</v>
      </c>
    </row>
    <row r="727" spans="2:5" hidden="1" outlineLevel="1" x14ac:dyDescent="0.2">
      <c r="B727" s="1">
        <v>695</v>
      </c>
      <c r="C727" s="82">
        <v>4.8308908698141723E-2</v>
      </c>
      <c r="D727" s="82">
        <v>0.11255777661515995</v>
      </c>
      <c r="E727" s="34">
        <v>5414527.2680597063</v>
      </c>
    </row>
    <row r="728" spans="2:5" hidden="1" outlineLevel="1" x14ac:dyDescent="0.2">
      <c r="B728" s="1">
        <v>696</v>
      </c>
      <c r="C728" s="82">
        <v>8.7712727930674417E-2</v>
      </c>
      <c r="D728" s="82">
        <v>5.1464888356236374E-2</v>
      </c>
      <c r="E728" s="34">
        <v>3530322.6457295627</v>
      </c>
    </row>
    <row r="729" spans="2:5" hidden="1" outlineLevel="1" x14ac:dyDescent="0.2">
      <c r="B729" s="1">
        <v>697</v>
      </c>
      <c r="C729" s="82">
        <v>2.387485379376756E-2</v>
      </c>
      <c r="D729" s="82">
        <v>7.4421199262911172E-2</v>
      </c>
      <c r="E729" s="34">
        <v>3479581.461749638</v>
      </c>
    </row>
    <row r="730" spans="2:5" hidden="1" outlineLevel="1" x14ac:dyDescent="0.2">
      <c r="B730" s="1">
        <v>698</v>
      </c>
      <c r="C730" s="82">
        <v>6.44663142487341E-2</v>
      </c>
      <c r="D730" s="82">
        <v>9.3502268910225117E-2</v>
      </c>
      <c r="E730" s="34">
        <v>4997584.5689003635</v>
      </c>
    </row>
    <row r="731" spans="2:5" hidden="1" outlineLevel="1" x14ac:dyDescent="0.2">
      <c r="B731" s="1">
        <v>699</v>
      </c>
      <c r="C731" s="82">
        <v>4.9127053286932156E-2</v>
      </c>
      <c r="D731" s="82">
        <v>8.5608440936910613E-2</v>
      </c>
      <c r="E731" s="34">
        <v>4347789.824105937</v>
      </c>
    </row>
    <row r="732" spans="2:5" hidden="1" outlineLevel="1" x14ac:dyDescent="0.2">
      <c r="B732" s="1">
        <v>700</v>
      </c>
      <c r="C732" s="82">
        <v>5.0657037436004332E-2</v>
      </c>
      <c r="D732" s="82">
        <v>7.4000226055567525E-2</v>
      </c>
      <c r="E732" s="34">
        <v>3906410.7907127016</v>
      </c>
    </row>
    <row r="733" spans="2:5" hidden="1" outlineLevel="1" x14ac:dyDescent="0.2">
      <c r="B733" s="1">
        <v>701</v>
      </c>
      <c r="C733" s="82">
        <v>1.0462266908334406E-2</v>
      </c>
      <c r="D733" s="82">
        <v>1.7019347948369234E-2</v>
      </c>
      <c r="E733" s="34">
        <v>1330250.5706231578</v>
      </c>
    </row>
    <row r="734" spans="2:5" hidden="1" outlineLevel="1" x14ac:dyDescent="0.2">
      <c r="B734" s="1">
        <v>702</v>
      </c>
      <c r="C734" s="82">
        <v>9.5097765609286414E-3</v>
      </c>
      <c r="D734" s="82">
        <v>7.2386887052619947E-2</v>
      </c>
      <c r="E734" s="34">
        <v>3193452.143662848</v>
      </c>
    </row>
    <row r="735" spans="2:5" hidden="1" outlineLevel="1" x14ac:dyDescent="0.2">
      <c r="B735" s="1">
        <v>703</v>
      </c>
      <c r="C735" s="82">
        <v>2.3390075827312142E-2</v>
      </c>
      <c r="D735" s="82">
        <v>-2.0256116073388467E-2</v>
      </c>
      <c r="E735" s="34">
        <v>70634.437785252609</v>
      </c>
    </row>
    <row r="736" spans="2:5" hidden="1" outlineLevel="1" x14ac:dyDescent="0.2">
      <c r="B736" s="1">
        <v>704</v>
      </c>
      <c r="C736" s="82">
        <v>3.6069780177268744E-2</v>
      </c>
      <c r="D736" s="82">
        <v>0.16408673880885985</v>
      </c>
      <c r="E736" s="34">
        <v>7085166.992877312</v>
      </c>
    </row>
    <row r="737" spans="2:5" hidden="1" outlineLevel="1" x14ac:dyDescent="0.2">
      <c r="B737" s="1">
        <v>705</v>
      </c>
      <c r="C737" s="82">
        <v>2.9625917468085995E-2</v>
      </c>
      <c r="D737" s="82">
        <v>0.20970675852944187</v>
      </c>
      <c r="E737" s="34">
        <v>8568783.9706872031</v>
      </c>
    </row>
    <row r="738" spans="2:5" hidden="1" outlineLevel="1" x14ac:dyDescent="0.2">
      <c r="B738" s="1">
        <v>706</v>
      </c>
      <c r="C738" s="82">
        <v>9.489427605742623E-2</v>
      </c>
      <c r="D738" s="82">
        <v>6.8948919790199362E-2</v>
      </c>
      <c r="E738" s="34">
        <v>4510122.7407600302</v>
      </c>
    </row>
    <row r="739" spans="2:5" hidden="1" outlineLevel="1" x14ac:dyDescent="0.2">
      <c r="B739" s="1">
        <v>707</v>
      </c>
      <c r="C739" s="82">
        <v>2.4013568908931207E-2</v>
      </c>
      <c r="D739" s="82">
        <v>0.23459208167931328</v>
      </c>
      <c r="E739" s="34">
        <v>9252186.2662397735</v>
      </c>
    </row>
    <row r="740" spans="2:5" hidden="1" outlineLevel="1" x14ac:dyDescent="0.2">
      <c r="B740" s="1">
        <v>708</v>
      </c>
      <c r="C740" s="82">
        <v>9.9723367861430601E-2</v>
      </c>
      <c r="D740" s="82">
        <v>0.18147207943109078</v>
      </c>
      <c r="E740" s="34">
        <v>10295714.963990591</v>
      </c>
    </row>
    <row r="741" spans="2:5" hidden="1" outlineLevel="1" x14ac:dyDescent="0.2">
      <c r="B741" s="1">
        <v>709</v>
      </c>
      <c r="C741" s="82">
        <v>2.6254316832380678E-2</v>
      </c>
      <c r="D741" s="82">
        <v>3.311060054915009E-2</v>
      </c>
      <c r="E741" s="34">
        <v>2013613.6913874908</v>
      </c>
    </row>
    <row r="742" spans="2:5" hidden="1" outlineLevel="1" x14ac:dyDescent="0.2">
      <c r="B742" s="1">
        <v>710</v>
      </c>
      <c r="C742" s="82">
        <v>9.3707626552868906E-2</v>
      </c>
      <c r="D742" s="82">
        <v>6.2605922849291784E-2</v>
      </c>
      <c r="E742" s="34">
        <v>4174202.3936843183</v>
      </c>
    </row>
    <row r="743" spans="2:5" hidden="1" outlineLevel="1" x14ac:dyDescent="0.2">
      <c r="B743" s="1">
        <v>711</v>
      </c>
      <c r="C743" s="82">
        <v>4.605937634157227E-2</v>
      </c>
      <c r="D743" s="82">
        <v>2.562350171875051E-2</v>
      </c>
      <c r="E743" s="34">
        <v>1902841.2414684077</v>
      </c>
    </row>
    <row r="744" spans="2:5" hidden="1" outlineLevel="1" x14ac:dyDescent="0.2">
      <c r="B744" s="1">
        <v>712</v>
      </c>
      <c r="C744" s="82">
        <v>2.7755492000907558E-2</v>
      </c>
      <c r="D744" s="82">
        <v>0.12619114659008038</v>
      </c>
      <c r="E744" s="34">
        <v>5437411.929845864</v>
      </c>
    </row>
    <row r="745" spans="2:5" hidden="1" outlineLevel="1" x14ac:dyDescent="0.2">
      <c r="B745" s="1">
        <v>713</v>
      </c>
      <c r="C745" s="82">
        <v>8.5434193290215399E-2</v>
      </c>
      <c r="D745" s="82">
        <v>0.11485313513852725</v>
      </c>
      <c r="E745" s="34">
        <v>6500810.1143256472</v>
      </c>
    </row>
    <row r="746" spans="2:5" hidden="1" outlineLevel="1" x14ac:dyDescent="0.2">
      <c r="B746" s="1">
        <v>714</v>
      </c>
      <c r="C746" s="82">
        <v>1.7001011188778615E-4</v>
      </c>
      <c r="D746" s="82">
        <v>0.11022046634585039</v>
      </c>
      <c r="E746" s="34">
        <v>4286583.9633034021</v>
      </c>
    </row>
    <row r="747" spans="2:5" hidden="1" outlineLevel="1" x14ac:dyDescent="0.2">
      <c r="B747" s="1">
        <v>715</v>
      </c>
      <c r="C747" s="82">
        <v>2.8640440557618388E-3</v>
      </c>
      <c r="D747" s="82">
        <v>7.8323762305428521E-2</v>
      </c>
      <c r="E747" s="34">
        <v>3293914.3130263849</v>
      </c>
    </row>
    <row r="748" spans="2:5" hidden="1" outlineLevel="1" x14ac:dyDescent="0.2">
      <c r="B748" s="1">
        <v>716</v>
      </c>
      <c r="C748" s="82">
        <v>8.152922852359766E-2</v>
      </c>
      <c r="D748" s="82">
        <v>0.15459506592891947</v>
      </c>
      <c r="E748" s="34">
        <v>8240706.1955563771</v>
      </c>
    </row>
    <row r="749" spans="2:5" hidden="1" outlineLevel="1" x14ac:dyDescent="0.2">
      <c r="B749" s="1">
        <v>717</v>
      </c>
      <c r="C749" s="82">
        <v>8.3894931320055807E-2</v>
      </c>
      <c r="D749" s="82">
        <v>-4.1342358353595357E-2</v>
      </c>
      <c r="E749" s="34">
        <v>-900567.16970561747</v>
      </c>
    </row>
    <row r="750" spans="2:5" hidden="1" outlineLevel="1" x14ac:dyDescent="0.2">
      <c r="B750" s="1">
        <v>718</v>
      </c>
      <c r="C750" s="82">
        <v>3.7006472920827725E-2</v>
      </c>
      <c r="D750" s="82">
        <v>6.698388911692188E-2</v>
      </c>
      <c r="E750" s="34">
        <v>3406707.8616854264</v>
      </c>
    </row>
    <row r="751" spans="2:5" hidden="1" outlineLevel="1" x14ac:dyDescent="0.2">
      <c r="B751" s="1">
        <v>719</v>
      </c>
      <c r="C751" s="82">
        <v>5.7164600439237573E-2</v>
      </c>
      <c r="D751" s="82">
        <v>6.6352202912340605E-2</v>
      </c>
      <c r="E751" s="34">
        <v>3702197.2123507396</v>
      </c>
    </row>
    <row r="752" spans="2:5" hidden="1" outlineLevel="1" x14ac:dyDescent="0.2">
      <c r="B752" s="1">
        <v>720</v>
      </c>
      <c r="C752" s="82">
        <v>5.5576989701873573E-2</v>
      </c>
      <c r="D752" s="82">
        <v>0.10222527327579238</v>
      </c>
      <c r="E752" s="34">
        <v>5164782.6824803203</v>
      </c>
    </row>
    <row r="753" spans="2:5" hidden="1" outlineLevel="1" x14ac:dyDescent="0.2">
      <c r="B753" s="1">
        <v>721</v>
      </c>
      <c r="C753" s="82">
        <v>6.0515849258864898E-2</v>
      </c>
      <c r="D753" s="82">
        <v>2.5431265763258722E-2</v>
      </c>
      <c r="E753" s="34">
        <v>2021887.6509312955</v>
      </c>
    </row>
    <row r="754" spans="2:5" hidden="1" outlineLevel="1" x14ac:dyDescent="0.2">
      <c r="B754" s="1">
        <v>722</v>
      </c>
      <c r="C754" s="82">
        <v>5.3967271140664734E-2</v>
      </c>
      <c r="D754" s="82">
        <v>-7.8859612639582868E-2</v>
      </c>
      <c r="E754" s="34">
        <v>-2333674.8724884312</v>
      </c>
    </row>
    <row r="755" spans="2:5" hidden="1" outlineLevel="1" x14ac:dyDescent="0.2">
      <c r="B755" s="1">
        <v>723</v>
      </c>
      <c r="C755" s="82">
        <v>5.742671657035881E-3</v>
      </c>
      <c r="D755" s="82">
        <v>0.19068233720903943</v>
      </c>
      <c r="E755" s="34">
        <v>7065711.2099836338</v>
      </c>
    </row>
    <row r="756" spans="2:5" hidden="1" outlineLevel="1" x14ac:dyDescent="0.2">
      <c r="B756" s="1">
        <v>724</v>
      </c>
      <c r="C756" s="82">
        <v>8.5540093579415374E-2</v>
      </c>
      <c r="D756" s="82">
        <v>6.1407310897428624E-3</v>
      </c>
      <c r="E756" s="34">
        <v>1345751.1304583815</v>
      </c>
    </row>
    <row r="757" spans="2:5" hidden="1" outlineLevel="1" x14ac:dyDescent="0.2">
      <c r="B757" s="1">
        <v>725</v>
      </c>
      <c r="C757" s="82">
        <v>4.4216388947720564E-2</v>
      </c>
      <c r="D757" s="82">
        <v>8.7642051672435495E-3</v>
      </c>
      <c r="E757" s="34">
        <v>1222208.5574828472</v>
      </c>
    </row>
    <row r="758" spans="2:5" hidden="1" outlineLevel="1" x14ac:dyDescent="0.2">
      <c r="B758" s="1">
        <v>726</v>
      </c>
      <c r="C758" s="82">
        <v>3.6679636632044099E-2</v>
      </c>
      <c r="D758" s="82">
        <v>1.0306619032356024E-2</v>
      </c>
      <c r="E758" s="34">
        <v>1240430.6194393137</v>
      </c>
    </row>
    <row r="759" spans="2:5" hidden="1" outlineLevel="1" x14ac:dyDescent="0.2">
      <c r="B759" s="1">
        <v>727</v>
      </c>
      <c r="C759" s="82">
        <v>4.5098462405874173E-2</v>
      </c>
      <c r="D759" s="82">
        <v>0.13680037452209248</v>
      </c>
      <c r="E759" s="34">
        <v>6297219.7474823194</v>
      </c>
    </row>
    <row r="760" spans="2:5" hidden="1" outlineLevel="1" x14ac:dyDescent="0.2">
      <c r="B760" s="1">
        <v>728</v>
      </c>
      <c r="C760" s="82">
        <v>1.1564132877433042E-2</v>
      </c>
      <c r="D760" s="82">
        <v>0.14788510885915551</v>
      </c>
      <c r="E760" s="34">
        <v>5795102.7894057529</v>
      </c>
    </row>
    <row r="761" spans="2:5" hidden="1" outlineLevel="1" x14ac:dyDescent="0.2">
      <c r="B761" s="1">
        <v>729</v>
      </c>
      <c r="C761" s="82">
        <v>2.8974967863107048E-2</v>
      </c>
      <c r="D761" s="82">
        <v>0.1686701821922324</v>
      </c>
      <c r="E761" s="34">
        <v>7032089.217781649</v>
      </c>
    </row>
    <row r="762" spans="2:5" hidden="1" outlineLevel="1" x14ac:dyDescent="0.2">
      <c r="B762" s="1">
        <v>730</v>
      </c>
      <c r="C762" s="82">
        <v>1.8981639085110791E-2</v>
      </c>
      <c r="D762" s="82">
        <v>0.11525732110289413</v>
      </c>
      <c r="E762" s="34">
        <v>4842284.5581020843</v>
      </c>
    </row>
    <row r="763" spans="2:5" hidden="1" outlineLevel="1" x14ac:dyDescent="0.2">
      <c r="B763" s="1">
        <v>731</v>
      </c>
      <c r="C763" s="82">
        <v>8.8602829889407125E-2</v>
      </c>
      <c r="D763" s="82">
        <v>4.8962625177110232E-2</v>
      </c>
      <c r="E763" s="34">
        <v>3424008.0482370774</v>
      </c>
    </row>
    <row r="764" spans="2:5" hidden="1" outlineLevel="1" x14ac:dyDescent="0.2">
      <c r="B764" s="1">
        <v>732</v>
      </c>
      <c r="C764" s="82">
        <v>8.9045759703418423E-2</v>
      </c>
      <c r="D764" s="82">
        <v>-1.7798613774485592E-2</v>
      </c>
      <c r="E764" s="34">
        <v>213197.40042403401</v>
      </c>
    </row>
    <row r="765" spans="2:5" hidden="1" outlineLevel="1" x14ac:dyDescent="0.2">
      <c r="B765" s="1">
        <v>733</v>
      </c>
      <c r="C765" s="82">
        <v>4.9791342644311558E-2</v>
      </c>
      <c r="D765" s="82">
        <v>3.0477434366180778E-2</v>
      </c>
      <c r="E765" s="34">
        <v>2131208.29995145</v>
      </c>
    </row>
    <row r="766" spans="2:5" hidden="1" outlineLevel="1" x14ac:dyDescent="0.2">
      <c r="B766" s="1">
        <v>734</v>
      </c>
      <c r="C766" s="82">
        <v>4.3347352014063159E-2</v>
      </c>
      <c r="D766" s="82">
        <v>1.8681948909621847E-2</v>
      </c>
      <c r="E766" s="34">
        <v>1607127.8712483509</v>
      </c>
    </row>
    <row r="767" spans="2:5" hidden="1" outlineLevel="1" x14ac:dyDescent="0.2">
      <c r="B767" s="1">
        <v>735</v>
      </c>
      <c r="C767" s="82">
        <v>1.8709067347523868E-3</v>
      </c>
      <c r="D767" s="82">
        <v>0.12702771902205737</v>
      </c>
      <c r="E767" s="34">
        <v>4867671.7197632445</v>
      </c>
    </row>
    <row r="768" spans="2:5" hidden="1" outlineLevel="1" x14ac:dyDescent="0.2">
      <c r="B768" s="1">
        <v>736</v>
      </c>
      <c r="C768" s="82">
        <v>6.0514854268510269E-2</v>
      </c>
      <c r="D768" s="82">
        <v>3.5898050818209043E-2</v>
      </c>
      <c r="E768" s="34">
        <v>2465971.417941865</v>
      </c>
    </row>
    <row r="769" spans="2:5" hidden="1" outlineLevel="1" x14ac:dyDescent="0.2">
      <c r="B769" s="1">
        <v>737</v>
      </c>
      <c r="C769" s="82">
        <v>8.6555602189214102E-3</v>
      </c>
      <c r="D769" s="82">
        <v>3.898361841133987E-2</v>
      </c>
      <c r="E769" s="34">
        <v>2058033.4258555281</v>
      </c>
    </row>
    <row r="770" spans="2:5" hidden="1" outlineLevel="1" x14ac:dyDescent="0.2">
      <c r="B770" s="1">
        <v>738</v>
      </c>
      <c r="C770" s="82">
        <v>1.8449949209230831E-2</v>
      </c>
      <c r="D770" s="82">
        <v>1.1888808243344207E-2</v>
      </c>
      <c r="E770" s="34">
        <v>1198587.9630316123</v>
      </c>
    </row>
    <row r="771" spans="2:5" hidden="1" outlineLevel="1" x14ac:dyDescent="0.2">
      <c r="B771" s="1">
        <v>739</v>
      </c>
      <c r="C771" s="82">
        <v>7.6604141704228162E-2</v>
      </c>
      <c r="D771" s="82">
        <v>-1.4632256561181375E-2</v>
      </c>
      <c r="E771" s="34">
        <v>346042.78708388767</v>
      </c>
    </row>
    <row r="772" spans="2:5" hidden="1" outlineLevel="1" x14ac:dyDescent="0.2">
      <c r="B772" s="1">
        <v>740</v>
      </c>
      <c r="C772" s="82">
        <v>2.9934719114741926E-2</v>
      </c>
      <c r="D772" s="82">
        <v>6.0416732841539034E-2</v>
      </c>
      <c r="E772" s="34">
        <v>3057388.9981667874</v>
      </c>
    </row>
    <row r="773" spans="2:5" hidden="1" outlineLevel="1" x14ac:dyDescent="0.2">
      <c r="B773" s="1">
        <v>741</v>
      </c>
      <c r="C773" s="82">
        <v>7.5183962392840878E-2</v>
      </c>
      <c r="D773" s="82">
        <v>3.3518400126899661E-2</v>
      </c>
      <c r="E773" s="34">
        <v>2525266.4975663875</v>
      </c>
    </row>
    <row r="774" spans="2:5" hidden="1" outlineLevel="1" x14ac:dyDescent="0.2">
      <c r="B774" s="1">
        <v>742</v>
      </c>
      <c r="C774" s="82">
        <v>2.9323324460004643E-2</v>
      </c>
      <c r="D774" s="82">
        <v>8.8013323174511326E-2</v>
      </c>
      <c r="E774" s="34">
        <v>4067206.307396058</v>
      </c>
    </row>
    <row r="775" spans="2:5" hidden="1" outlineLevel="1" x14ac:dyDescent="0.2">
      <c r="B775" s="1">
        <v>743</v>
      </c>
      <c r="C775" s="82">
        <v>9.432806028743744E-2</v>
      </c>
      <c r="D775" s="82">
        <v>0.17032086904777222</v>
      </c>
      <c r="E775" s="34">
        <v>9500855.3924436066</v>
      </c>
    </row>
    <row r="776" spans="2:5" hidden="1" outlineLevel="1" x14ac:dyDescent="0.2">
      <c r="B776" s="1">
        <v>744</v>
      </c>
      <c r="C776" s="82">
        <v>9.8848135798053252E-2</v>
      </c>
      <c r="D776" s="82">
        <v>-2.7654550565005376E-2</v>
      </c>
      <c r="E776" s="34">
        <v>-273507.9600909297</v>
      </c>
    </row>
    <row r="777" spans="2:5" hidden="1" outlineLevel="1" x14ac:dyDescent="0.2">
      <c r="B777" s="1">
        <v>745</v>
      </c>
      <c r="C777" s="82">
        <v>1.5408465152703599E-2</v>
      </c>
      <c r="D777" s="82">
        <v>0.12617436025162379</v>
      </c>
      <c r="E777" s="34">
        <v>5143573.7227831921</v>
      </c>
    </row>
    <row r="778" spans="2:5" hidden="1" outlineLevel="1" x14ac:dyDescent="0.2">
      <c r="B778" s="1">
        <v>746</v>
      </c>
      <c r="C778" s="82">
        <v>6.6936215246213959E-2</v>
      </c>
      <c r="D778" s="82">
        <v>8.1437877171172582E-2</v>
      </c>
      <c r="E778" s="34">
        <v>4526285.8320237016</v>
      </c>
    </row>
    <row r="779" spans="2:5" hidden="1" outlineLevel="1" x14ac:dyDescent="0.2">
      <c r="B779" s="1">
        <v>747</v>
      </c>
      <c r="C779" s="82">
        <v>6.775752929477373E-2</v>
      </c>
      <c r="D779" s="82">
        <v>4.7930325394897055E-2</v>
      </c>
      <c r="E779" s="34">
        <v>3074455.2726690178</v>
      </c>
    </row>
    <row r="780" spans="2:5" hidden="1" outlineLevel="1" x14ac:dyDescent="0.2">
      <c r="B780" s="1">
        <v>748</v>
      </c>
      <c r="C780" s="82">
        <v>1.4043262457774208E-2</v>
      </c>
      <c r="D780" s="82">
        <v>0.17900048649380818</v>
      </c>
      <c r="E780" s="34">
        <v>6931926.2509490866</v>
      </c>
    </row>
    <row r="781" spans="2:5" hidden="1" outlineLevel="1" x14ac:dyDescent="0.2">
      <c r="B781" s="1">
        <v>749</v>
      </c>
      <c r="C781" s="82">
        <v>4.6641883219273074E-2</v>
      </c>
      <c r="D781" s="82">
        <v>6.9257287158492414E-2</v>
      </c>
      <c r="E781" s="34">
        <v>3647677.2770123449</v>
      </c>
    </row>
    <row r="782" spans="2:5" hidden="1" outlineLevel="1" x14ac:dyDescent="0.2">
      <c r="B782" s="1">
        <v>750</v>
      </c>
      <c r="C782" s="82">
        <v>8.9903800206644027E-2</v>
      </c>
      <c r="D782" s="82">
        <v>0.10410214420773804</v>
      </c>
      <c r="E782" s="34">
        <v>6111592.287519061</v>
      </c>
    </row>
    <row r="783" spans="2:5" hidden="1" outlineLevel="1" x14ac:dyDescent="0.2">
      <c r="B783" s="1">
        <v>751</v>
      </c>
      <c r="C783" s="82">
        <v>8.0559756611926187E-2</v>
      </c>
      <c r="D783" s="82">
        <v>6.5762294879963379E-2</v>
      </c>
      <c r="E783" s="34">
        <v>4082879.1775030638</v>
      </c>
    </row>
    <row r="784" spans="2:5" hidden="1" outlineLevel="1" x14ac:dyDescent="0.2">
      <c r="B784" s="1">
        <v>752</v>
      </c>
      <c r="C784" s="82">
        <v>8.7580755103424127E-2</v>
      </c>
      <c r="D784" s="82">
        <v>0.10919821890156299</v>
      </c>
      <c r="E784" s="34">
        <v>6292599.8410035605</v>
      </c>
    </row>
    <row r="785" spans="2:5" hidden="1" outlineLevel="1" x14ac:dyDescent="0.2">
      <c r="B785" s="1">
        <v>753</v>
      </c>
      <c r="C785" s="82">
        <v>6.3484345090042346E-2</v>
      </c>
      <c r="D785" s="82">
        <v>1.5589513188101506E-2</v>
      </c>
      <c r="E785" s="34">
        <v>1625753.1148552001</v>
      </c>
    </row>
    <row r="786" spans="2:5" hidden="1" outlineLevel="1" x14ac:dyDescent="0.2">
      <c r="B786" s="1">
        <v>754</v>
      </c>
      <c r="C786" s="82">
        <v>8.5364656993476271E-2</v>
      </c>
      <c r="D786" s="82">
        <v>3.7683231372173581E-2</v>
      </c>
      <c r="E786" s="34">
        <v>2840139.7424030472</v>
      </c>
    </row>
    <row r="787" spans="2:5" hidden="1" outlineLevel="1" x14ac:dyDescent="0.2">
      <c r="B787" s="1">
        <v>755</v>
      </c>
      <c r="C787" s="82">
        <v>5.9168039773226558E-2</v>
      </c>
      <c r="D787" s="82">
        <v>0.14499939118323793</v>
      </c>
      <c r="E787" s="34">
        <v>7052390.4032854717</v>
      </c>
    </row>
    <row r="788" spans="2:5" hidden="1" outlineLevel="1" x14ac:dyDescent="0.2">
      <c r="B788" s="1">
        <v>756</v>
      </c>
      <c r="C788" s="82">
        <v>7.3974796428207965E-2</v>
      </c>
      <c r="D788" s="82">
        <v>7.0064745600513276E-2</v>
      </c>
      <c r="E788" s="34">
        <v>4158437.4245939283</v>
      </c>
    </row>
    <row r="789" spans="2:5" hidden="1" outlineLevel="1" x14ac:dyDescent="0.2">
      <c r="B789" s="1">
        <v>757</v>
      </c>
      <c r="C789" s="82">
        <v>2.7617329831994722E-3</v>
      </c>
      <c r="D789" s="82">
        <v>9.7913847849837782E-2</v>
      </c>
      <c r="E789" s="34">
        <v>3933879.8785464577</v>
      </c>
    </row>
    <row r="790" spans="2:5" hidden="1" outlineLevel="1" x14ac:dyDescent="0.2">
      <c r="B790" s="1">
        <v>758</v>
      </c>
      <c r="C790" s="82">
        <v>6.3304658692501944E-2</v>
      </c>
      <c r="D790" s="82">
        <v>7.4326240527114881E-2</v>
      </c>
      <c r="E790" s="34">
        <v>4147862.9116172479</v>
      </c>
    </row>
    <row r="791" spans="2:5" hidden="1" outlineLevel="1" x14ac:dyDescent="0.2">
      <c r="B791" s="1">
        <v>759</v>
      </c>
      <c r="C791" s="82">
        <v>6.8329969699187934E-2</v>
      </c>
      <c r="D791" s="82">
        <v>2.06541210979218E-2</v>
      </c>
      <c r="E791" s="34">
        <v>1883881.7791806664</v>
      </c>
    </row>
    <row r="792" spans="2:5" hidden="1" outlineLevel="1" x14ac:dyDescent="0.2">
      <c r="B792" s="1">
        <v>760</v>
      </c>
      <c r="C792" s="82">
        <v>4.9824022446358279E-2</v>
      </c>
      <c r="D792" s="82">
        <v>0.14659664909722975</v>
      </c>
      <c r="E792" s="34">
        <v>6828143.7639962593</v>
      </c>
    </row>
    <row r="793" spans="2:5" hidden="1" outlineLevel="1" x14ac:dyDescent="0.2">
      <c r="B793" s="1">
        <v>761</v>
      </c>
      <c r="C793" s="82">
        <v>2.4382602806523435E-2</v>
      </c>
      <c r="D793" s="82">
        <v>9.0444215131680161E-2</v>
      </c>
      <c r="E793" s="34">
        <v>4065736.1493678032</v>
      </c>
    </row>
    <row r="794" spans="2:5" hidden="1" outlineLevel="1" x14ac:dyDescent="0.2">
      <c r="B794" s="1">
        <v>762</v>
      </c>
      <c r="C794" s="82">
        <v>8.4559397942071454E-3</v>
      </c>
      <c r="D794" s="82">
        <v>0.1322381159241037</v>
      </c>
      <c r="E794" s="34">
        <v>5189036.7745517157</v>
      </c>
    </row>
    <row r="795" spans="2:5" hidden="1" outlineLevel="1" x14ac:dyDescent="0.2">
      <c r="B795" s="1">
        <v>763</v>
      </c>
      <c r="C795" s="82">
        <v>7.0568503647574193E-2</v>
      </c>
      <c r="D795" s="82">
        <v>1.6938698706630839E-2</v>
      </c>
      <c r="E795" s="34">
        <v>1737934.6908909422</v>
      </c>
    </row>
    <row r="796" spans="2:5" hidden="1" outlineLevel="1" x14ac:dyDescent="0.2">
      <c r="B796" s="1">
        <v>764</v>
      </c>
      <c r="C796" s="82">
        <v>9.9040956971717484E-2</v>
      </c>
      <c r="D796" s="82">
        <v>0.11436032296126084</v>
      </c>
      <c r="E796" s="34">
        <v>6882596.4038841184</v>
      </c>
    </row>
    <row r="797" spans="2:5" hidden="1" outlineLevel="1" x14ac:dyDescent="0.2">
      <c r="B797" s="1">
        <v>765</v>
      </c>
      <c r="C797" s="82">
        <v>7.0762664596635702E-2</v>
      </c>
      <c r="D797" s="82">
        <v>0.13008577655769443</v>
      </c>
      <c r="E797" s="34">
        <v>6765190.9426122559</v>
      </c>
    </row>
    <row r="798" spans="2:5" hidden="1" outlineLevel="1" x14ac:dyDescent="0.2">
      <c r="B798" s="1">
        <v>766</v>
      </c>
      <c r="C798" s="82">
        <v>6.7579031520928704E-3</v>
      </c>
      <c r="D798" s="82">
        <v>5.2973448337711851E-2</v>
      </c>
      <c r="E798" s="34">
        <v>2506955.4160479116</v>
      </c>
    </row>
    <row r="799" spans="2:5" hidden="1" outlineLevel="1" x14ac:dyDescent="0.2">
      <c r="B799" s="1">
        <v>767</v>
      </c>
      <c r="C799" s="82">
        <v>2.176544336041596E-2</v>
      </c>
      <c r="D799" s="82">
        <v>0.13852586155545704</v>
      </c>
      <c r="E799" s="34">
        <v>5733072.4249950722</v>
      </c>
    </row>
    <row r="800" spans="2:5" hidden="1" outlineLevel="1" x14ac:dyDescent="0.2">
      <c r="B800" s="1">
        <v>768</v>
      </c>
      <c r="C800" s="82">
        <v>9.2969305998129692E-2</v>
      </c>
      <c r="D800" s="82">
        <v>5.4410940545355779E-2</v>
      </c>
      <c r="E800" s="34">
        <v>3758553.2473548623</v>
      </c>
    </row>
    <row r="801" spans="2:5" hidden="1" outlineLevel="1" x14ac:dyDescent="0.2">
      <c r="B801" s="1">
        <v>769</v>
      </c>
      <c r="C801" s="82">
        <v>9.5470200239230626E-2</v>
      </c>
      <c r="D801" s="82">
        <v>8.1317782204507333E-2</v>
      </c>
      <c r="E801" s="34">
        <v>5135161.143677895</v>
      </c>
    </row>
    <row r="802" spans="2:5" hidden="1" outlineLevel="1" x14ac:dyDescent="0.2">
      <c r="B802" s="1">
        <v>770</v>
      </c>
      <c r="C802" s="82">
        <v>7.5674889379284307E-2</v>
      </c>
      <c r="D802" s="82">
        <v>2.0445433318023391E-2</v>
      </c>
      <c r="E802" s="34">
        <v>1937253.4020563022</v>
      </c>
    </row>
    <row r="803" spans="2:5" hidden="1" outlineLevel="1" x14ac:dyDescent="0.2">
      <c r="B803" s="1">
        <v>771</v>
      </c>
      <c r="C803" s="82">
        <v>8.8090294378789166E-2</v>
      </c>
      <c r="D803" s="82">
        <v>0.23078830657898147</v>
      </c>
      <c r="E803" s="34">
        <v>12142075.347846799</v>
      </c>
    </row>
    <row r="804" spans="2:5" hidden="1" outlineLevel="1" x14ac:dyDescent="0.2">
      <c r="B804" s="1">
        <v>772</v>
      </c>
      <c r="C804" s="82">
        <v>4.1133068247827696E-3</v>
      </c>
      <c r="D804" s="82">
        <v>3.6795287195321845E-2</v>
      </c>
      <c r="E804" s="34">
        <v>1944325.8875687306</v>
      </c>
    </row>
    <row r="805" spans="2:5" hidden="1" outlineLevel="1" x14ac:dyDescent="0.2">
      <c r="B805" s="1">
        <v>773</v>
      </c>
      <c r="C805" s="82">
        <v>8.9904820071387184E-2</v>
      </c>
      <c r="D805" s="82">
        <v>0.22660591624723897</v>
      </c>
      <c r="E805" s="34">
        <v>12038398.387000199</v>
      </c>
    </row>
    <row r="806" spans="2:5" hidden="1" outlineLevel="1" x14ac:dyDescent="0.2">
      <c r="B806" s="1">
        <v>774</v>
      </c>
      <c r="C806" s="82">
        <v>4.2360736928491655E-2</v>
      </c>
      <c r="D806" s="82">
        <v>0.17103650359276829</v>
      </c>
      <c r="E806" s="34">
        <v>7559655.5731348861</v>
      </c>
    </row>
    <row r="807" spans="2:5" hidden="1" outlineLevel="1" x14ac:dyDescent="0.2">
      <c r="B807" s="1">
        <v>775</v>
      </c>
      <c r="C807" s="82">
        <v>7.3929354052727381E-2</v>
      </c>
      <c r="D807" s="82">
        <v>0.13867340835503078</v>
      </c>
      <c r="E807" s="34">
        <v>7248462.3355227569</v>
      </c>
    </row>
    <row r="808" spans="2:5" hidden="1" outlineLevel="1" x14ac:dyDescent="0.2">
      <c r="B808" s="1">
        <v>776</v>
      </c>
      <c r="C808" s="82">
        <v>1.9646962604278364E-2</v>
      </c>
      <c r="D808" s="82">
        <v>5.3704922233259622E-2</v>
      </c>
      <c r="E808" s="34">
        <v>2682298.1200994574</v>
      </c>
    </row>
    <row r="809" spans="2:5" hidden="1" outlineLevel="1" x14ac:dyDescent="0.2">
      <c r="B809" s="1">
        <v>777</v>
      </c>
      <c r="C809" s="82">
        <v>6.5137402183882753E-2</v>
      </c>
      <c r="D809" s="82">
        <v>6.47898279606864E-2</v>
      </c>
      <c r="E809" s="34">
        <v>3768923.7714100434</v>
      </c>
    </row>
    <row r="810" spans="2:5" hidden="1" outlineLevel="1" x14ac:dyDescent="0.2">
      <c r="B810" s="1">
        <v>778</v>
      </c>
      <c r="C810" s="82">
        <v>1.4717143425125047E-2</v>
      </c>
      <c r="D810" s="82">
        <v>9.9087864284331903E-2</v>
      </c>
      <c r="E810" s="34">
        <v>4191687.9732510871</v>
      </c>
    </row>
    <row r="811" spans="2:5" hidden="1" outlineLevel="1" x14ac:dyDescent="0.2">
      <c r="B811" s="1">
        <v>779</v>
      </c>
      <c r="C811" s="82">
        <v>6.4972383967006428E-2</v>
      </c>
      <c r="D811" s="82">
        <v>3.4643766748883149E-2</v>
      </c>
      <c r="E811" s="34">
        <v>2461331.6354827876</v>
      </c>
    </row>
    <row r="812" spans="2:5" hidden="1" outlineLevel="1" x14ac:dyDescent="0.2">
      <c r="B812" s="1">
        <v>780</v>
      </c>
      <c r="C812" s="82">
        <v>6.5689663114127661E-2</v>
      </c>
      <c r="D812" s="82">
        <v>2.7822951433256478E-2</v>
      </c>
      <c r="E812" s="34">
        <v>2173063.593400192</v>
      </c>
    </row>
    <row r="813" spans="2:5" hidden="1" outlineLevel="1" x14ac:dyDescent="0.2">
      <c r="B813" s="1">
        <v>781</v>
      </c>
      <c r="C813" s="82">
        <v>3.6948177168633377E-2</v>
      </c>
      <c r="D813" s="82">
        <v>0.12397616526827765</v>
      </c>
      <c r="E813" s="34">
        <v>5581736.852473598</v>
      </c>
    </row>
    <row r="814" spans="2:5" hidden="1" outlineLevel="1" x14ac:dyDescent="0.2">
      <c r="B814" s="1">
        <v>782</v>
      </c>
      <c r="C814" s="82">
        <v>1.4260133945297017E-3</v>
      </c>
      <c r="D814" s="82">
        <v>-3.7149670389815537E-2</v>
      </c>
      <c r="E814" s="34">
        <v>-485873.66617291694</v>
      </c>
    </row>
    <row r="815" spans="2:5" hidden="1" outlineLevel="1" x14ac:dyDescent="0.2">
      <c r="B815" s="1">
        <v>783</v>
      </c>
      <c r="C815" s="82">
        <v>9.0933517495290273E-2</v>
      </c>
      <c r="D815" s="82">
        <v>9.9386738957210591E-2</v>
      </c>
      <c r="E815" s="34">
        <v>5910540.4468672685</v>
      </c>
    </row>
    <row r="816" spans="2:5" hidden="1" outlineLevel="1" x14ac:dyDescent="0.2">
      <c r="B816" s="1">
        <v>784</v>
      </c>
      <c r="C816" s="82">
        <v>7.0567757307529178E-2</v>
      </c>
      <c r="D816" s="82">
        <v>5.7768602431102371E-2</v>
      </c>
      <c r="E816" s="34">
        <v>3549925.849397697</v>
      </c>
    </row>
    <row r="817" spans="2:5" hidden="1" outlineLevel="1" x14ac:dyDescent="0.2">
      <c r="B817" s="1">
        <v>785</v>
      </c>
      <c r="C817" s="82">
        <v>8.9835918349186923E-3</v>
      </c>
      <c r="D817" s="82">
        <v>7.9609427132429772E-3</v>
      </c>
      <c r="E817" s="34">
        <v>1016400.4518688247</v>
      </c>
    </row>
    <row r="818" spans="2:5" hidden="1" outlineLevel="1" x14ac:dyDescent="0.2">
      <c r="B818" s="1">
        <v>786</v>
      </c>
      <c r="C818" s="82">
        <v>6.386100501114933E-3</v>
      </c>
      <c r="D818" s="82">
        <v>8.5757537036930745E-2</v>
      </c>
      <c r="E818" s="34">
        <v>3593933.0520366966</v>
      </c>
    </row>
    <row r="819" spans="2:5" hidden="1" outlineLevel="1" x14ac:dyDescent="0.2">
      <c r="B819" s="1">
        <v>787</v>
      </c>
      <c r="C819" s="82">
        <v>1.1670128063947384E-2</v>
      </c>
      <c r="D819" s="82">
        <v>1.6182831919382773E-2</v>
      </c>
      <c r="E819" s="34">
        <v>1308981.182283771</v>
      </c>
    </row>
    <row r="820" spans="2:5" hidden="1" outlineLevel="1" x14ac:dyDescent="0.2">
      <c r="B820" s="1">
        <v>788</v>
      </c>
      <c r="C820" s="82">
        <v>2.9135846018069435E-2</v>
      </c>
      <c r="D820" s="82">
        <v>0.15037519253575529</v>
      </c>
      <c r="E820" s="34">
        <v>6362730.1918348633</v>
      </c>
    </row>
    <row r="821" spans="2:5" hidden="1" outlineLevel="1" x14ac:dyDescent="0.2">
      <c r="B821" s="1">
        <v>789</v>
      </c>
      <c r="C821" s="82">
        <v>7.6628932979210543E-2</v>
      </c>
      <c r="D821" s="82">
        <v>2.5653961207600939E-2</v>
      </c>
      <c r="E821" s="34">
        <v>2183019.3952702354</v>
      </c>
    </row>
    <row r="822" spans="2:5" hidden="1" outlineLevel="1" x14ac:dyDescent="0.2">
      <c r="B822" s="1">
        <v>790</v>
      </c>
      <c r="C822" s="82">
        <v>4.0154771932735603E-2</v>
      </c>
      <c r="D822" s="82">
        <v>6.4726149013447809E-2</v>
      </c>
      <c r="E822" s="34">
        <v>3367680.5528722676</v>
      </c>
    </row>
    <row r="823" spans="2:5" hidden="1" outlineLevel="1" x14ac:dyDescent="0.2">
      <c r="B823" s="1">
        <v>791</v>
      </c>
      <c r="C823" s="82">
        <v>3.1523220021325883E-2</v>
      </c>
      <c r="D823" s="82">
        <v>-1.6405543903491929E-2</v>
      </c>
      <c r="E823" s="34">
        <v>216738.40091544879</v>
      </c>
    </row>
    <row r="824" spans="2:5" hidden="1" outlineLevel="1" x14ac:dyDescent="0.2">
      <c r="B824" s="1">
        <v>792</v>
      </c>
      <c r="C824" s="82">
        <v>9.8282993504540478E-2</v>
      </c>
      <c r="D824" s="82">
        <v>0.17349582815059617</v>
      </c>
      <c r="E824" s="34">
        <v>9829267.3489782773</v>
      </c>
    </row>
    <row r="825" spans="2:5" hidden="1" outlineLevel="1" x14ac:dyDescent="0.2">
      <c r="B825" s="1">
        <v>793</v>
      </c>
      <c r="C825" s="82">
        <v>2.2576898699681894E-2</v>
      </c>
      <c r="D825" s="82">
        <v>0.1308562283722253</v>
      </c>
      <c r="E825" s="34">
        <v>5479463.2786143599</v>
      </c>
    </row>
    <row r="826" spans="2:5" hidden="1" outlineLevel="1" x14ac:dyDescent="0.2">
      <c r="B826" s="1">
        <v>794</v>
      </c>
      <c r="C826" s="82">
        <v>1.685782355411606E-2</v>
      </c>
      <c r="D826" s="82">
        <v>5.1982314696180268E-2</v>
      </c>
      <c r="E826" s="34">
        <v>2588805.8656741469</v>
      </c>
    </row>
    <row r="827" spans="2:5" hidden="1" outlineLevel="1" x14ac:dyDescent="0.2">
      <c r="B827" s="1">
        <v>795</v>
      </c>
      <c r="C827" s="82">
        <v>9.6616947017848731E-2</v>
      </c>
      <c r="D827" s="82">
        <v>0.19138322216868786</v>
      </c>
      <c r="E827" s="34">
        <v>10648244.422667075</v>
      </c>
    </row>
    <row r="828" spans="2:5" hidden="1" outlineLevel="1" x14ac:dyDescent="0.2">
      <c r="B828" s="1">
        <v>796</v>
      </c>
      <c r="C828" s="82">
        <v>3.7796804735202305E-2</v>
      </c>
      <c r="D828" s="82">
        <v>6.2426026024792261E-2</v>
      </c>
      <c r="E828" s="34">
        <v>3244121.1896795584</v>
      </c>
    </row>
    <row r="829" spans="2:5" hidden="1" outlineLevel="1" x14ac:dyDescent="0.2">
      <c r="B829" s="1">
        <v>797</v>
      </c>
      <c r="C829" s="82">
        <v>6.1100897390380632E-2</v>
      </c>
      <c r="D829" s="82">
        <v>0.10791385364783222</v>
      </c>
      <c r="E829" s="34">
        <v>5536005.2844849033</v>
      </c>
    </row>
    <row r="830" spans="2:5" hidden="1" outlineLevel="1" x14ac:dyDescent="0.2">
      <c r="B830" s="1">
        <v>798</v>
      </c>
      <c r="C830" s="82">
        <v>4.4162331897632072E-2</v>
      </c>
      <c r="D830" s="82">
        <v>-1.365017723520115E-2</v>
      </c>
      <c r="E830" s="34">
        <v>338028.3105132131</v>
      </c>
    </row>
    <row r="831" spans="2:5" hidden="1" outlineLevel="1" x14ac:dyDescent="0.2">
      <c r="B831" s="1">
        <v>799</v>
      </c>
      <c r="C831" s="82">
        <v>3.2289505930589435E-3</v>
      </c>
      <c r="D831" s="82">
        <v>0.15928187830336393</v>
      </c>
      <c r="E831" s="34">
        <v>5955893.6768022906</v>
      </c>
    </row>
    <row r="832" spans="2:5" hidden="1" outlineLevel="1" x14ac:dyDescent="0.2">
      <c r="B832" s="1">
        <v>800</v>
      </c>
      <c r="C832" s="82">
        <v>5.7212771883494044E-2</v>
      </c>
      <c r="D832" s="82">
        <v>-2.0168623520669809E-3</v>
      </c>
      <c r="E832" s="34">
        <v>844717.33040030627</v>
      </c>
    </row>
    <row r="833" spans="2:5" hidden="1" outlineLevel="1" x14ac:dyDescent="0.2">
      <c r="B833" s="1">
        <v>801</v>
      </c>
      <c r="C833" s="82">
        <v>8.2847930564004482E-2</v>
      </c>
      <c r="D833" s="82">
        <v>0.13911006689933189</v>
      </c>
      <c r="E833" s="34">
        <v>7563401.6667568162</v>
      </c>
    </row>
    <row r="834" spans="2:5" hidden="1" outlineLevel="1" x14ac:dyDescent="0.2">
      <c r="B834" s="1">
        <v>802</v>
      </c>
      <c r="C834" s="82">
        <v>6.007765232607587E-2</v>
      </c>
      <c r="D834" s="82">
        <v>0.12379575709930518</v>
      </c>
      <c r="E834" s="34">
        <v>6183258.6411754619</v>
      </c>
    </row>
    <row r="835" spans="2:5" hidden="1" outlineLevel="1" x14ac:dyDescent="0.2">
      <c r="B835" s="1">
        <v>803</v>
      </c>
      <c r="C835" s="82">
        <v>3.5432295438801054E-2</v>
      </c>
      <c r="D835" s="82">
        <v>0.11244298809235935</v>
      </c>
      <c r="E835" s="34">
        <v>5106582.4247055175</v>
      </c>
    </row>
    <row r="836" spans="2:5" hidden="1" outlineLevel="1" x14ac:dyDescent="0.2">
      <c r="B836" s="1">
        <v>804</v>
      </c>
      <c r="C836" s="82">
        <v>1.7763613022331239E-2</v>
      </c>
      <c r="D836" s="82">
        <v>9.742677374746575E-2</v>
      </c>
      <c r="E836" s="34">
        <v>4191266.0688691791</v>
      </c>
    </row>
    <row r="837" spans="2:5" hidden="1" outlineLevel="1" x14ac:dyDescent="0.2">
      <c r="B837" s="1">
        <v>805</v>
      </c>
      <c r="C837" s="82">
        <v>7.3034623065188042E-2</v>
      </c>
      <c r="D837" s="82">
        <v>8.4678453234708254E-2</v>
      </c>
      <c r="E837" s="34">
        <v>4796740.7388382452</v>
      </c>
    </row>
    <row r="838" spans="2:5" hidden="1" outlineLevel="1" x14ac:dyDescent="0.2">
      <c r="B838" s="1">
        <v>806</v>
      </c>
      <c r="C838" s="82">
        <v>6.8284628454808873E-4</v>
      </c>
      <c r="D838" s="82">
        <v>0.15246100852047734</v>
      </c>
      <c r="E838" s="34">
        <v>5666785.4224472241</v>
      </c>
    </row>
    <row r="839" spans="2:5" hidden="1" outlineLevel="1" x14ac:dyDescent="0.2">
      <c r="B839" s="1">
        <v>807</v>
      </c>
      <c r="C839" s="82">
        <v>7.1875153198824121E-2</v>
      </c>
      <c r="D839" s="82">
        <v>4.0635071131840533E-3</v>
      </c>
      <c r="E839" s="34">
        <v>1173373.15215241</v>
      </c>
    </row>
    <row r="840" spans="2:5" hidden="1" outlineLevel="1" x14ac:dyDescent="0.2">
      <c r="B840" s="1">
        <v>808</v>
      </c>
      <c r="C840" s="82">
        <v>9.2190817033649397E-2</v>
      </c>
      <c r="D840" s="82">
        <v>0.11960472135036</v>
      </c>
      <c r="E840" s="34">
        <v>6931947.049727316</v>
      </c>
    </row>
    <row r="841" spans="2:5" hidden="1" outlineLevel="1" x14ac:dyDescent="0.2">
      <c r="B841" s="1">
        <v>809</v>
      </c>
      <c r="C841" s="82">
        <v>8.4813222836092106E-2</v>
      </c>
      <c r="D841" s="82">
        <v>0.12749159976275545</v>
      </c>
      <c r="E841" s="34">
        <v>7080544.4965498941</v>
      </c>
    </row>
    <row r="842" spans="2:5" hidden="1" outlineLevel="1" x14ac:dyDescent="0.2">
      <c r="B842" s="1">
        <v>810</v>
      </c>
      <c r="C842" s="82">
        <v>4.5726457631798639E-2</v>
      </c>
      <c r="D842" s="82">
        <v>2.8806834500712149E-2</v>
      </c>
      <c r="E842" s="34">
        <v>2026419.2702876935</v>
      </c>
    </row>
    <row r="843" spans="2:5" hidden="1" outlineLevel="1" x14ac:dyDescent="0.2">
      <c r="B843" s="1">
        <v>811</v>
      </c>
      <c r="C843" s="82">
        <v>4.307587444954613E-2</v>
      </c>
      <c r="D843" s="82">
        <v>0.13523744520323586</v>
      </c>
      <c r="E843" s="34">
        <v>6179081.0704096742</v>
      </c>
    </row>
    <row r="844" spans="2:5" hidden="1" outlineLevel="1" x14ac:dyDescent="0.2">
      <c r="B844" s="1">
        <v>812</v>
      </c>
      <c r="C844" s="82">
        <v>7.3297778688986653E-2</v>
      </c>
      <c r="D844" s="82">
        <v>0.12800626815461788</v>
      </c>
      <c r="E844" s="34">
        <v>6748832.5955157308</v>
      </c>
    </row>
    <row r="845" spans="2:5" hidden="1" outlineLevel="1" x14ac:dyDescent="0.2">
      <c r="B845" s="1">
        <v>813</v>
      </c>
      <c r="C845" s="82">
        <v>8.2848288530565029E-2</v>
      </c>
      <c r="D845" s="82">
        <v>0.21033455845668309</v>
      </c>
      <c r="E845" s="34">
        <v>10902486.800732689</v>
      </c>
    </row>
    <row r="846" spans="2:5" hidden="1" outlineLevel="1" x14ac:dyDescent="0.2">
      <c r="B846" s="1">
        <v>814</v>
      </c>
      <c r="C846" s="82">
        <v>1.3648073473167432E-2</v>
      </c>
      <c r="D846" s="82">
        <v>0.14759550378143765</v>
      </c>
      <c r="E846" s="34">
        <v>5839675.352056874</v>
      </c>
    </row>
    <row r="847" spans="2:5" hidden="1" outlineLevel="1" x14ac:dyDescent="0.2">
      <c r="B847" s="1">
        <v>815</v>
      </c>
      <c r="C847" s="82">
        <v>8.8144733647801302E-2</v>
      </c>
      <c r="D847" s="82">
        <v>2.2266329291286781E-2</v>
      </c>
      <c r="E847" s="34">
        <v>2135541.7085875329</v>
      </c>
    </row>
    <row r="848" spans="2:5" hidden="1" outlineLevel="1" x14ac:dyDescent="0.2">
      <c r="B848" s="1">
        <v>816</v>
      </c>
      <c r="C848" s="82">
        <v>9.0866852972124906E-2</v>
      </c>
      <c r="D848" s="82">
        <v>0.13831733891396639</v>
      </c>
      <c r="E848" s="34">
        <v>7800358.7303389544</v>
      </c>
    </row>
    <row r="849" spans="2:5" hidden="1" outlineLevel="1" x14ac:dyDescent="0.2">
      <c r="B849" s="1">
        <v>817</v>
      </c>
      <c r="C849" s="82">
        <v>1.0293874827169215E-2</v>
      </c>
      <c r="D849" s="82">
        <v>5.2570324184056244E-3</v>
      </c>
      <c r="E849" s="34">
        <v>930814.78781653719</v>
      </c>
    </row>
    <row r="850" spans="2:5" hidden="1" outlineLevel="1" x14ac:dyDescent="0.2">
      <c r="B850" s="1">
        <v>818</v>
      </c>
      <c r="C850" s="82">
        <v>2.9318228809382951E-2</v>
      </c>
      <c r="D850" s="82">
        <v>0.11589433957165318</v>
      </c>
      <c r="E850" s="34">
        <v>5095776.5567588871</v>
      </c>
    </row>
    <row r="851" spans="2:5" hidden="1" outlineLevel="1" x14ac:dyDescent="0.2">
      <c r="B851" s="1">
        <v>819</v>
      </c>
      <c r="C851" s="82">
        <v>5.6401689564468484E-2</v>
      </c>
      <c r="D851" s="82">
        <v>7.0516089547724037E-2</v>
      </c>
      <c r="E851" s="34">
        <v>3863027.8152987352</v>
      </c>
    </row>
    <row r="852" spans="2:5" hidden="1" outlineLevel="1" x14ac:dyDescent="0.2">
      <c r="B852" s="1">
        <v>820</v>
      </c>
      <c r="C852" s="82">
        <v>5.7707264068087655E-2</v>
      </c>
      <c r="D852" s="82">
        <v>0.10155461371928801</v>
      </c>
      <c r="E852" s="34">
        <v>5186149.9375396166</v>
      </c>
    </row>
    <row r="853" spans="2:5" hidden="1" outlineLevel="1" x14ac:dyDescent="0.2">
      <c r="B853" s="1">
        <v>821</v>
      </c>
      <c r="C853" s="82">
        <v>4.4777839178992987E-2</v>
      </c>
      <c r="D853" s="82">
        <v>0.1306790745554624</v>
      </c>
      <c r="E853" s="34">
        <v>6046128.563405659</v>
      </c>
    </row>
    <row r="854" spans="2:5" hidden="1" outlineLevel="1" x14ac:dyDescent="0.2">
      <c r="B854" s="1">
        <v>822</v>
      </c>
      <c r="C854" s="82">
        <v>7.1210560039738982E-2</v>
      </c>
      <c r="D854" s="82">
        <v>-3.1723357004824204E-2</v>
      </c>
      <c r="E854" s="34">
        <v>-422865.24219423649</v>
      </c>
    </row>
    <row r="855" spans="2:5" hidden="1" outlineLevel="1" x14ac:dyDescent="0.2">
      <c r="B855" s="1">
        <v>823</v>
      </c>
      <c r="C855" s="82">
        <v>3.6960735442271755E-2</v>
      </c>
      <c r="D855" s="82">
        <v>0.15292400443457385</v>
      </c>
      <c r="E855" s="34">
        <v>6687318.5834465418</v>
      </c>
    </row>
    <row r="856" spans="2:5" hidden="1" outlineLevel="1" x14ac:dyDescent="0.2">
      <c r="B856" s="1">
        <v>824</v>
      </c>
      <c r="C856" s="82">
        <v>9.2337828473878836E-2</v>
      </c>
      <c r="D856" s="82">
        <v>0.11815483260922954</v>
      </c>
      <c r="E856" s="34">
        <v>6865581.0889713643</v>
      </c>
    </row>
    <row r="857" spans="2:5" hidden="1" outlineLevel="1" x14ac:dyDescent="0.2">
      <c r="B857" s="1">
        <v>825</v>
      </c>
      <c r="C857" s="82">
        <v>1.4169557114243225E-2</v>
      </c>
      <c r="D857" s="82">
        <v>-4.0453354433032343E-2</v>
      </c>
      <c r="E857" s="34">
        <v>-628401.27338047803</v>
      </c>
    </row>
    <row r="858" spans="2:5" hidden="1" outlineLevel="1" x14ac:dyDescent="0.2">
      <c r="B858" s="1">
        <v>826</v>
      </c>
      <c r="C858" s="82">
        <v>9.3849372928052829E-2</v>
      </c>
      <c r="D858" s="82">
        <v>0.11707968789536553</v>
      </c>
      <c r="E858" s="34">
        <v>6859067.0567652276</v>
      </c>
    </row>
    <row r="859" spans="2:5" hidden="1" outlineLevel="1" x14ac:dyDescent="0.2">
      <c r="B859" s="1">
        <v>827</v>
      </c>
      <c r="C859" s="82">
        <v>4.9167231573023766E-2</v>
      </c>
      <c r="D859" s="82">
        <v>6.9869856677497219E-2</v>
      </c>
      <c r="E859" s="34">
        <v>3713869.8484644759</v>
      </c>
    </row>
    <row r="860" spans="2:5" hidden="1" outlineLevel="1" x14ac:dyDescent="0.2">
      <c r="B860" s="1">
        <v>828</v>
      </c>
      <c r="C860" s="82">
        <v>7.271996686356386E-3</v>
      </c>
      <c r="D860" s="82">
        <v>4.5287947194418969E-2</v>
      </c>
      <c r="E860" s="34">
        <v>2255937.0322707957</v>
      </c>
    </row>
    <row r="861" spans="2:5" hidden="1" outlineLevel="1" x14ac:dyDescent="0.2">
      <c r="B861" s="1">
        <v>829</v>
      </c>
      <c r="C861" s="82">
        <v>6.803407394118352E-2</v>
      </c>
      <c r="D861" s="82">
        <v>8.3380286260369876E-2</v>
      </c>
      <c r="E861" s="34">
        <v>4633783.9401932079</v>
      </c>
    </row>
    <row r="862" spans="2:5" hidden="1" outlineLevel="1" x14ac:dyDescent="0.2">
      <c r="B862" s="1">
        <v>830</v>
      </c>
      <c r="C862" s="82">
        <v>3.4480997274371041E-3</v>
      </c>
      <c r="D862" s="82">
        <v>4.8551177813799147E-2</v>
      </c>
      <c r="E862" s="34">
        <v>2324656.0293277763</v>
      </c>
    </row>
    <row r="863" spans="2:5" hidden="1" outlineLevel="1" x14ac:dyDescent="0.2">
      <c r="B863" s="1">
        <v>831</v>
      </c>
      <c r="C863" s="82">
        <v>5.0487862204511992E-2</v>
      </c>
      <c r="D863" s="82">
        <v>7.1523668515016015E-2</v>
      </c>
      <c r="E863" s="34">
        <v>3802986.5391651578</v>
      </c>
    </row>
    <row r="864" spans="2:5" hidden="1" outlineLevel="1" x14ac:dyDescent="0.2">
      <c r="B864" s="1">
        <v>832</v>
      </c>
      <c r="C864" s="82">
        <v>5.9219014053735967E-2</v>
      </c>
      <c r="D864" s="82">
        <v>3.9496105178813468E-2</v>
      </c>
      <c r="E864" s="34">
        <v>2603497.2213883977</v>
      </c>
    </row>
    <row r="865" spans="2:5" hidden="1" outlineLevel="1" x14ac:dyDescent="0.2">
      <c r="B865" s="1">
        <v>833</v>
      </c>
      <c r="C865" s="82">
        <v>6.39954480650861E-2</v>
      </c>
      <c r="D865" s="82">
        <v>8.4497641866687234E-2</v>
      </c>
      <c r="E865" s="34">
        <v>4599025.1338640824</v>
      </c>
    </row>
    <row r="866" spans="2:5" hidden="1" outlineLevel="1" x14ac:dyDescent="0.2">
      <c r="B866" s="1">
        <v>834</v>
      </c>
      <c r="C866" s="82">
        <v>7.5099343802037546E-2</v>
      </c>
      <c r="D866" s="82">
        <v>0.13643754984599082</v>
      </c>
      <c r="E866" s="34">
        <v>7185187.2546848152</v>
      </c>
    </row>
    <row r="867" spans="2:5" hidden="1" outlineLevel="1" x14ac:dyDescent="0.2">
      <c r="B867" s="1">
        <v>835</v>
      </c>
      <c r="C867" s="82">
        <v>2.41245345413332E-2</v>
      </c>
      <c r="D867" s="82">
        <v>0.19048993346786988</v>
      </c>
      <c r="E867" s="34">
        <v>7667147.3435186762</v>
      </c>
    </row>
    <row r="868" spans="2:5" hidden="1" outlineLevel="1" x14ac:dyDescent="0.2">
      <c r="B868" s="1">
        <v>836</v>
      </c>
      <c r="C868" s="82">
        <v>1.99207057863975E-2</v>
      </c>
      <c r="D868" s="82">
        <v>4.2626680240426464E-2</v>
      </c>
      <c r="E868" s="34">
        <v>2293752.3975928286</v>
      </c>
    </row>
    <row r="869" spans="2:5" hidden="1" outlineLevel="1" x14ac:dyDescent="0.2">
      <c r="B869" s="1">
        <v>837</v>
      </c>
      <c r="C869" s="82">
        <v>6.9155593462891782E-2</v>
      </c>
      <c r="D869" s="82">
        <v>0.10206787907063837</v>
      </c>
      <c r="E869" s="34">
        <v>5481191.4169907337</v>
      </c>
    </row>
    <row r="870" spans="2:5" hidden="1" outlineLevel="1" x14ac:dyDescent="0.2">
      <c r="B870" s="1">
        <v>838</v>
      </c>
      <c r="C870" s="82">
        <v>6.476112944334797E-2</v>
      </c>
      <c r="D870" s="82">
        <v>3.9040973804657091E-2</v>
      </c>
      <c r="E870" s="34">
        <v>2649152.6725548944</v>
      </c>
    </row>
    <row r="871" spans="2:5" hidden="1" outlineLevel="1" x14ac:dyDescent="0.2">
      <c r="B871" s="1">
        <v>839</v>
      </c>
      <c r="C871" s="82">
        <v>5.9721031106028832E-2</v>
      </c>
      <c r="D871" s="82">
        <v>6.7917817537809344E-2</v>
      </c>
      <c r="E871" s="34">
        <v>3810974.3021679022</v>
      </c>
    </row>
    <row r="872" spans="2:5" hidden="1" outlineLevel="1" x14ac:dyDescent="0.2">
      <c r="B872" s="1">
        <v>840</v>
      </c>
      <c r="C872" s="82">
        <v>1.8106487216349887E-3</v>
      </c>
      <c r="D872" s="82">
        <v>6.1196587720494265E-2</v>
      </c>
      <c r="E872" s="34">
        <v>2719902.6508725979</v>
      </c>
    </row>
    <row r="873" spans="2:5" hidden="1" outlineLevel="1" x14ac:dyDescent="0.2">
      <c r="B873" s="1">
        <v>841</v>
      </c>
      <c r="C873" s="82">
        <v>2.3236432691840628E-2</v>
      </c>
      <c r="D873" s="82">
        <v>0.1574704979881156</v>
      </c>
      <c r="E873" s="34">
        <v>6451199.0808786573</v>
      </c>
    </row>
    <row r="874" spans="2:5" hidden="1" outlineLevel="1" x14ac:dyDescent="0.2">
      <c r="B874" s="1">
        <v>842</v>
      </c>
      <c r="C874" s="82">
        <v>2.8045227690992936E-3</v>
      </c>
      <c r="D874" s="82">
        <v>6.8281418919003689E-2</v>
      </c>
      <c r="E874" s="34">
        <v>2964130.5498878807</v>
      </c>
    </row>
    <row r="875" spans="2:5" hidden="1" outlineLevel="1" x14ac:dyDescent="0.2">
      <c r="B875" s="1">
        <v>843</v>
      </c>
      <c r="C875" s="82">
        <v>9.2523568526277633E-2</v>
      </c>
      <c r="D875" s="82">
        <v>6.1482951342710646E-2</v>
      </c>
      <c r="E875" s="34">
        <v>4097256.4509971715</v>
      </c>
    </row>
    <row r="876" spans="2:5" hidden="1" outlineLevel="1" x14ac:dyDescent="0.2">
      <c r="B876" s="1">
        <v>844</v>
      </c>
      <c r="C876" s="82">
        <v>3.7194304832244743E-2</v>
      </c>
      <c r="D876" s="82">
        <v>0.12823707974705567</v>
      </c>
      <c r="E876" s="34">
        <v>5750757.5077600712</v>
      </c>
    </row>
    <row r="877" spans="2:5" hidden="1" outlineLevel="1" x14ac:dyDescent="0.2">
      <c r="B877" s="1">
        <v>845</v>
      </c>
      <c r="C877" s="82">
        <v>5.3587343454134795E-2</v>
      </c>
      <c r="D877" s="82">
        <v>8.4917229808438022E-2</v>
      </c>
      <c r="E877" s="34">
        <v>4407050.2792149894</v>
      </c>
    </row>
    <row r="878" spans="2:5" hidden="1" outlineLevel="1" x14ac:dyDescent="0.2">
      <c r="B878" s="1">
        <v>846</v>
      </c>
      <c r="C878" s="82">
        <v>1.8350995764091559E-2</v>
      </c>
      <c r="D878" s="82">
        <v>0.11604480069300273</v>
      </c>
      <c r="E878" s="34">
        <v>4856245.7112137564</v>
      </c>
    </row>
    <row r="879" spans="2:5" hidden="1" outlineLevel="1" x14ac:dyDescent="0.2">
      <c r="B879" s="1">
        <v>847</v>
      </c>
      <c r="C879" s="82">
        <v>1.3609508214486999E-2</v>
      </c>
      <c r="D879" s="82">
        <v>0.12152554138232648</v>
      </c>
      <c r="E879" s="34">
        <v>4942327.418489093</v>
      </c>
    </row>
    <row r="880" spans="2:5" hidden="1" outlineLevel="1" x14ac:dyDescent="0.2">
      <c r="B880" s="1">
        <v>848</v>
      </c>
      <c r="C880" s="82">
        <v>8.1858658936439468E-2</v>
      </c>
      <c r="D880" s="82">
        <v>0.11063364473364998</v>
      </c>
      <c r="E880" s="34">
        <v>6200961.5725926207</v>
      </c>
    </row>
    <row r="881" spans="2:5" hidden="1" outlineLevel="1" x14ac:dyDescent="0.2">
      <c r="B881" s="1">
        <v>849</v>
      </c>
      <c r="C881" s="82">
        <v>3.9872894538184968E-2</v>
      </c>
      <c r="D881" s="82">
        <v>9.5776250468574797E-2</v>
      </c>
      <c r="E881" s="34">
        <v>4564541.2853320222</v>
      </c>
    </row>
    <row r="882" spans="2:5" hidden="1" outlineLevel="1" x14ac:dyDescent="0.2">
      <c r="B882" s="1">
        <v>850</v>
      </c>
      <c r="C882" s="82">
        <v>5.6377485277796326E-2</v>
      </c>
      <c r="D882" s="82">
        <v>0.11719224519611307</v>
      </c>
      <c r="E882" s="34">
        <v>5806700.8932090439</v>
      </c>
    </row>
    <row r="883" spans="2:5" hidden="1" outlineLevel="1" x14ac:dyDescent="0.2">
      <c r="B883" s="1">
        <v>851</v>
      </c>
      <c r="C883" s="82">
        <v>3.0113725755415489E-3</v>
      </c>
      <c r="D883" s="82">
        <v>6.4138567727623802E-2</v>
      </c>
      <c r="E883" s="34">
        <v>2831079.1793950088</v>
      </c>
    </row>
    <row r="884" spans="2:5" hidden="1" outlineLevel="1" x14ac:dyDescent="0.2">
      <c r="B884" s="1">
        <v>852</v>
      </c>
      <c r="C884" s="82">
        <v>6.7983142169548511E-2</v>
      </c>
      <c r="D884" s="82">
        <v>0.13818722391711463</v>
      </c>
      <c r="E884" s="34">
        <v>7037082.1329936022</v>
      </c>
    </row>
    <row r="885" spans="2:5" hidden="1" outlineLevel="1" x14ac:dyDescent="0.2">
      <c r="B885" s="1">
        <v>853</v>
      </c>
      <c r="C885" s="82">
        <v>5.2924367837144319E-2</v>
      </c>
      <c r="D885" s="82">
        <v>3.9666439999418213E-2</v>
      </c>
      <c r="E885" s="34">
        <v>2538170.9742638851</v>
      </c>
    </row>
    <row r="886" spans="2:5" hidden="1" outlineLevel="1" x14ac:dyDescent="0.2">
      <c r="B886" s="1">
        <v>854</v>
      </c>
      <c r="C886" s="82">
        <v>4.7384386561806706E-2</v>
      </c>
      <c r="D886" s="82">
        <v>7.7801883873980598E-2</v>
      </c>
      <c r="E886" s="34">
        <v>4001672.6838420676</v>
      </c>
    </row>
    <row r="887" spans="2:5" hidden="1" outlineLevel="1" x14ac:dyDescent="0.2">
      <c r="B887" s="1">
        <v>855</v>
      </c>
      <c r="C887" s="82">
        <v>6.7764923216144871E-2</v>
      </c>
      <c r="D887" s="82">
        <v>4.2148781326175763E-2</v>
      </c>
      <c r="E887" s="34">
        <v>2821170.7005124446</v>
      </c>
    </row>
    <row r="888" spans="2:5" hidden="1" outlineLevel="1" x14ac:dyDescent="0.2">
      <c r="B888" s="1">
        <v>856</v>
      </c>
      <c r="C888" s="82">
        <v>9.0015389194890494E-2</v>
      </c>
      <c r="D888" s="82">
        <v>0.14006210801808189</v>
      </c>
      <c r="E888" s="34">
        <v>7855249.2463748725</v>
      </c>
    </row>
    <row r="889" spans="2:5" hidden="1" outlineLevel="1" x14ac:dyDescent="0.2">
      <c r="B889" s="1">
        <v>857</v>
      </c>
      <c r="C889" s="82">
        <v>3.9729624968803258E-2</v>
      </c>
      <c r="D889" s="82">
        <v>4.0732488969319067E-2</v>
      </c>
      <c r="E889" s="34">
        <v>2433717.1586603872</v>
      </c>
    </row>
    <row r="890" spans="2:5" hidden="1" outlineLevel="1" x14ac:dyDescent="0.2">
      <c r="B890" s="1">
        <v>858</v>
      </c>
      <c r="C890" s="82">
        <v>3.7745751441066504E-2</v>
      </c>
      <c r="D890" s="82">
        <v>0.12339688822540643</v>
      </c>
      <c r="E890" s="34">
        <v>5579535.8071645238</v>
      </c>
    </row>
    <row r="891" spans="2:5" hidden="1" outlineLevel="1" x14ac:dyDescent="0.2">
      <c r="B891" s="1">
        <v>859</v>
      </c>
      <c r="C891" s="82">
        <v>3.4019413559740107E-2</v>
      </c>
      <c r="D891" s="82">
        <v>9.0041245197162209E-2</v>
      </c>
      <c r="E891" s="34">
        <v>4230207.8732187916</v>
      </c>
    </row>
    <row r="892" spans="2:5" hidden="1" outlineLevel="1" x14ac:dyDescent="0.2">
      <c r="B892" s="1">
        <v>860</v>
      </c>
      <c r="C892" s="82">
        <v>2.5897036556808087E-3</v>
      </c>
      <c r="D892" s="82">
        <v>0.15190461386952542</v>
      </c>
      <c r="E892" s="34">
        <v>5697407.3443752266</v>
      </c>
    </row>
    <row r="893" spans="2:5" hidden="1" outlineLevel="1" x14ac:dyDescent="0.2">
      <c r="B893" s="1">
        <v>861</v>
      </c>
      <c r="C893" s="82">
        <v>9.9354792247176277E-2</v>
      </c>
      <c r="D893" s="82">
        <v>6.2925745883970374E-2</v>
      </c>
      <c r="E893" s="34">
        <v>4296736.3145844629</v>
      </c>
    </row>
    <row r="894" spans="2:5" hidden="1" outlineLevel="1" x14ac:dyDescent="0.2">
      <c r="B894" s="1">
        <v>862</v>
      </c>
      <c r="C894" s="82">
        <v>2.1352084734256961E-2</v>
      </c>
      <c r="D894" s="82">
        <v>0.11561856676104917</v>
      </c>
      <c r="E894" s="34">
        <v>4906968.5513616381</v>
      </c>
    </row>
    <row r="895" spans="2:5" hidden="1" outlineLevel="1" x14ac:dyDescent="0.2">
      <c r="B895" s="1">
        <v>863</v>
      </c>
      <c r="C895" s="82">
        <v>1.5001766901612224E-2</v>
      </c>
      <c r="D895" s="82">
        <v>0.10556708426634279</v>
      </c>
      <c r="E895" s="34">
        <v>4421218.4008560404</v>
      </c>
    </row>
    <row r="896" spans="2:5" hidden="1" outlineLevel="1" x14ac:dyDescent="0.2">
      <c r="B896" s="1">
        <v>864</v>
      </c>
      <c r="C896" s="82">
        <v>1.956976318234567E-2</v>
      </c>
      <c r="D896" s="82">
        <v>5.6680777144054381E-2</v>
      </c>
      <c r="E896" s="34">
        <v>2786460.6437213649</v>
      </c>
    </row>
    <row r="897" spans="2:5" hidden="1" outlineLevel="1" x14ac:dyDescent="0.2">
      <c r="B897" s="1">
        <v>865</v>
      </c>
      <c r="C897" s="82">
        <v>2.7372878857904615E-2</v>
      </c>
      <c r="D897" s="82">
        <v>3.7590147541746388E-2</v>
      </c>
      <c r="E897" s="34">
        <v>2187582.9356413116</v>
      </c>
    </row>
    <row r="898" spans="2:5" hidden="1" outlineLevel="1" x14ac:dyDescent="0.2">
      <c r="B898" s="1">
        <v>866</v>
      </c>
      <c r="C898" s="82">
        <v>6.2528305536063464E-2</v>
      </c>
      <c r="D898" s="82">
        <v>7.9455806891066114E-2</v>
      </c>
      <c r="E898" s="34">
        <v>4353097.4573790338</v>
      </c>
    </row>
    <row r="899" spans="2:5" hidden="1" outlineLevel="1" x14ac:dyDescent="0.2">
      <c r="B899" s="1">
        <v>867</v>
      </c>
      <c r="C899" s="82">
        <v>2.720776100096324E-2</v>
      </c>
      <c r="D899" s="82">
        <v>0.13584469911587027</v>
      </c>
      <c r="E899" s="34">
        <v>5776871.3555401443</v>
      </c>
    </row>
    <row r="900" spans="2:5" hidden="1" outlineLevel="1" x14ac:dyDescent="0.2">
      <c r="B900" s="1">
        <v>868</v>
      </c>
      <c r="C900" s="82">
        <v>8.822259603584004E-2</v>
      </c>
      <c r="D900" s="82">
        <v>5.6342283730765025E-2</v>
      </c>
      <c r="E900" s="34">
        <v>3772567.4566957266</v>
      </c>
    </row>
    <row r="901" spans="2:5" hidden="1" outlineLevel="1" x14ac:dyDescent="0.2">
      <c r="B901" s="1">
        <v>869</v>
      </c>
      <c r="C901" s="82">
        <v>1.0485482641620893E-2</v>
      </c>
      <c r="D901" s="82">
        <v>7.9188456321620415E-2</v>
      </c>
      <c r="E901" s="34">
        <v>3438080.8841770813</v>
      </c>
    </row>
    <row r="902" spans="2:5" hidden="1" outlineLevel="1" x14ac:dyDescent="0.2">
      <c r="B902" s="1">
        <v>870</v>
      </c>
      <c r="C902" s="82">
        <v>2.1714521917560028E-2</v>
      </c>
      <c r="D902" s="82">
        <v>2.0522656154364965E-2</v>
      </c>
      <c r="E902" s="34">
        <v>1524145.4297438352</v>
      </c>
    </row>
    <row r="903" spans="2:5" hidden="1" outlineLevel="1" x14ac:dyDescent="0.2">
      <c r="B903" s="1">
        <v>871</v>
      </c>
      <c r="C903" s="82">
        <v>5.1142675626682878E-2</v>
      </c>
      <c r="D903" s="82">
        <v>9.4708670499859454E-2</v>
      </c>
      <c r="E903" s="34">
        <v>4757459.0848763501</v>
      </c>
    </row>
    <row r="904" spans="2:5" hidden="1" outlineLevel="1" x14ac:dyDescent="0.2">
      <c r="B904" s="1">
        <v>872</v>
      </c>
      <c r="C904" s="82">
        <v>6.2618344652079508E-2</v>
      </c>
      <c r="D904" s="82">
        <v>7.8451656561562333E-2</v>
      </c>
      <c r="E904" s="34">
        <v>4311843.0458748946</v>
      </c>
    </row>
    <row r="905" spans="2:5" hidden="1" outlineLevel="1" x14ac:dyDescent="0.2">
      <c r="B905" s="1">
        <v>873</v>
      </c>
      <c r="C905" s="82">
        <v>2.0885825316108331E-2</v>
      </c>
      <c r="D905" s="82">
        <v>-1.8472806100038652E-2</v>
      </c>
      <c r="E905" s="34">
        <v>133195.59573729202</v>
      </c>
    </row>
    <row r="906" spans="2:5" hidden="1" outlineLevel="1" x14ac:dyDescent="0.2">
      <c r="B906" s="1">
        <v>874</v>
      </c>
      <c r="C906" s="82">
        <v>1.8599430922541859E-2</v>
      </c>
      <c r="D906" s="82">
        <v>0.12806441319237585</v>
      </c>
      <c r="E906" s="34">
        <v>5284294.7026451845</v>
      </c>
    </row>
    <row r="907" spans="2:5" hidden="1" outlineLevel="1" x14ac:dyDescent="0.2">
      <c r="B907" s="1">
        <v>875</v>
      </c>
      <c r="C907" s="82">
        <v>5.3496313130584089E-2</v>
      </c>
      <c r="D907" s="82">
        <v>5.869896111314378E-2</v>
      </c>
      <c r="E907" s="34">
        <v>3327237.8977396921</v>
      </c>
    </row>
    <row r="908" spans="2:5" hidden="1" outlineLevel="1" x14ac:dyDescent="0.2">
      <c r="B908" s="1">
        <v>876</v>
      </c>
      <c r="C908" s="82">
        <v>3.1123877224333876E-2</v>
      </c>
      <c r="D908" s="82">
        <v>8.2593560362438923E-3</v>
      </c>
      <c r="E908" s="34">
        <v>1133757.7258178068</v>
      </c>
    </row>
    <row r="909" spans="2:5" hidden="1" outlineLevel="1" x14ac:dyDescent="0.2">
      <c r="B909" s="1">
        <v>877</v>
      </c>
      <c r="C909" s="82">
        <v>7.8342035166051427E-2</v>
      </c>
      <c r="D909" s="82">
        <v>0.11302107393142903</v>
      </c>
      <c r="E909" s="34">
        <v>6214068.4845738923</v>
      </c>
    </row>
    <row r="910" spans="2:5" hidden="1" outlineLevel="1" x14ac:dyDescent="0.2">
      <c r="B910" s="1">
        <v>878</v>
      </c>
      <c r="C910" s="82">
        <v>8.5067847481863204E-2</v>
      </c>
      <c r="D910" s="82">
        <v>4.2213622027739268E-2</v>
      </c>
      <c r="E910" s="34">
        <v>3050884.1045317999</v>
      </c>
    </row>
    <row r="911" spans="2:5" hidden="1" outlineLevel="1" x14ac:dyDescent="0.2">
      <c r="B911" s="1">
        <v>879</v>
      </c>
      <c r="C911" s="82">
        <v>6.6554773165620806E-2</v>
      </c>
      <c r="D911" s="82">
        <v>0.14679089385693084</v>
      </c>
      <c r="E911" s="34">
        <v>7367332.0571233639</v>
      </c>
    </row>
    <row r="912" spans="2:5" hidden="1" outlineLevel="1" x14ac:dyDescent="0.2">
      <c r="B912" s="1">
        <v>880</v>
      </c>
      <c r="C912" s="82">
        <v>1.1042118473414532E-2</v>
      </c>
      <c r="D912" s="82">
        <v>8.7648734768388664E-2</v>
      </c>
      <c r="E912" s="34">
        <v>3734237.931460957</v>
      </c>
    </row>
    <row r="913" spans="2:5" hidden="1" outlineLevel="1" x14ac:dyDescent="0.2">
      <c r="B913" s="1">
        <v>881</v>
      </c>
      <c r="C913" s="82">
        <v>6.6457869139673227E-3</v>
      </c>
      <c r="D913" s="82">
        <v>6.5840535066268718E-2</v>
      </c>
      <c r="E913" s="34">
        <v>2934452.530140576</v>
      </c>
    </row>
    <row r="914" spans="2:5" hidden="1" outlineLevel="1" x14ac:dyDescent="0.2">
      <c r="B914" s="1">
        <v>882</v>
      </c>
      <c r="C914" s="82">
        <v>8.8053796666430987E-3</v>
      </c>
      <c r="D914" s="82">
        <v>1.762055184568026E-3</v>
      </c>
      <c r="E914" s="34">
        <v>807009.6653372515</v>
      </c>
    </row>
    <row r="915" spans="2:5" hidden="1" outlineLevel="1" x14ac:dyDescent="0.2">
      <c r="B915" s="1">
        <v>883</v>
      </c>
      <c r="C915" s="82">
        <v>6.9320858249388523E-2</v>
      </c>
      <c r="D915" s="82">
        <v>-5.5952654244020614E-2</v>
      </c>
      <c r="E915" s="34">
        <v>-1488610.5445379748</v>
      </c>
    </row>
    <row r="916" spans="2:5" hidden="1" outlineLevel="1" x14ac:dyDescent="0.2">
      <c r="B916" s="1">
        <v>884</v>
      </c>
      <c r="C916" s="82">
        <v>7.6343116971469838E-2</v>
      </c>
      <c r="D916" s="82">
        <v>2.044436302779179E-2</v>
      </c>
      <c r="E916" s="34">
        <v>1942994.7213084865</v>
      </c>
    </row>
    <row r="917" spans="2:5" hidden="1" outlineLevel="1" x14ac:dyDescent="0.2">
      <c r="B917" s="1">
        <v>885</v>
      </c>
      <c r="C917" s="82">
        <v>2.2027027288759549E-2</v>
      </c>
      <c r="D917" s="82">
        <v>4.0347034311181931E-2</v>
      </c>
      <c r="E917" s="34">
        <v>2234152.0228194986</v>
      </c>
    </row>
    <row r="918" spans="2:5" hidden="1" outlineLevel="1" x14ac:dyDescent="0.2">
      <c r="B918" s="1">
        <v>886</v>
      </c>
      <c r="C918" s="82">
        <v>3.2503202355030084E-2</v>
      </c>
      <c r="D918" s="82">
        <v>7.0439935325199668E-2</v>
      </c>
      <c r="E918" s="34">
        <v>3467945.940329676</v>
      </c>
    </row>
    <row r="919" spans="2:5" hidden="1" outlineLevel="1" x14ac:dyDescent="0.2">
      <c r="B919" s="1">
        <v>887</v>
      </c>
      <c r="C919" s="82">
        <v>8.8163410234991635E-2</v>
      </c>
      <c r="D919" s="82">
        <v>5.1445839687503311E-2</v>
      </c>
      <c r="E919" s="34">
        <v>3536512.6635769894</v>
      </c>
    </row>
    <row r="920" spans="2:5" hidden="1" outlineLevel="1" x14ac:dyDescent="0.2">
      <c r="B920" s="1">
        <v>888</v>
      </c>
      <c r="C920" s="82">
        <v>2.6243349843842467E-2</v>
      </c>
      <c r="D920" s="82">
        <v>0.15107791509570184</v>
      </c>
      <c r="E920" s="34">
        <v>6306245.2916147429</v>
      </c>
    </row>
    <row r="921" spans="2:5" hidden="1" outlineLevel="1" x14ac:dyDescent="0.2">
      <c r="B921" s="1">
        <v>889</v>
      </c>
      <c r="C921" s="82">
        <v>2.7467905591135679E-2</v>
      </c>
      <c r="D921" s="82">
        <v>2.1258772916234701E-2</v>
      </c>
      <c r="E921" s="34">
        <v>1590956.106538058</v>
      </c>
    </row>
    <row r="922" spans="2:5" hidden="1" outlineLevel="1" x14ac:dyDescent="0.2">
      <c r="B922" s="1">
        <v>890</v>
      </c>
      <c r="C922" s="82">
        <v>6.3502174513451776E-2</v>
      </c>
      <c r="D922" s="82">
        <v>0.13629402970446072</v>
      </c>
      <c r="E922" s="34">
        <v>6816107.0749419583</v>
      </c>
    </row>
    <row r="923" spans="2:5" hidden="1" outlineLevel="1" x14ac:dyDescent="0.2">
      <c r="B923" s="1">
        <v>891</v>
      </c>
      <c r="C923" s="82">
        <v>1.3190461570806833E-2</v>
      </c>
      <c r="D923" s="82">
        <v>4.1097623344610867E-3</v>
      </c>
      <c r="E923" s="34">
        <v>903641.46412979939</v>
      </c>
    </row>
    <row r="924" spans="2:5" hidden="1" outlineLevel="1" x14ac:dyDescent="0.2">
      <c r="B924" s="1">
        <v>892</v>
      </c>
      <c r="C924" s="82">
        <v>3.347164160970012E-2</v>
      </c>
      <c r="D924" s="82">
        <v>1.5042656205542543E-2</v>
      </c>
      <c r="E924" s="34">
        <v>1400735.1982786702</v>
      </c>
    </row>
    <row r="925" spans="2:5" hidden="1" outlineLevel="1" x14ac:dyDescent="0.2">
      <c r="B925" s="1">
        <v>893</v>
      </c>
      <c r="C925" s="82">
        <v>5.1512070853379124E-2</v>
      </c>
      <c r="D925" s="82">
        <v>0.16772862193638854</v>
      </c>
      <c r="E925" s="34">
        <v>7741145.9640243975</v>
      </c>
    </row>
    <row r="926" spans="2:5" hidden="1" outlineLevel="1" x14ac:dyDescent="0.2">
      <c r="B926" s="1">
        <v>894</v>
      </c>
      <c r="C926" s="82">
        <v>7.3640142311169554E-2</v>
      </c>
      <c r="D926" s="82">
        <v>6.24728784372851E-2</v>
      </c>
      <c r="E926" s="34">
        <v>3810648.1520800288</v>
      </c>
    </row>
    <row r="927" spans="2:5" hidden="1" outlineLevel="1" x14ac:dyDescent="0.2">
      <c r="B927" s="1">
        <v>895</v>
      </c>
      <c r="C927" s="82">
        <v>4.2491136467363001E-2</v>
      </c>
      <c r="D927" s="82">
        <v>7.1065052344448043E-2</v>
      </c>
      <c r="E927" s="34">
        <v>3651228.9714026581</v>
      </c>
    </row>
    <row r="928" spans="2:5" hidden="1" outlineLevel="1" x14ac:dyDescent="0.2">
      <c r="B928" s="1">
        <v>896</v>
      </c>
      <c r="C928" s="82">
        <v>6.6214197240937356E-2</v>
      </c>
      <c r="D928" s="82">
        <v>8.0215590668050701E-2</v>
      </c>
      <c r="E928" s="34">
        <v>4458501.5964014363</v>
      </c>
    </row>
    <row r="929" spans="2:5" hidden="1" outlineLevel="1" x14ac:dyDescent="0.2">
      <c r="B929" s="1">
        <v>897</v>
      </c>
      <c r="C929" s="82">
        <v>7.993718994018191E-2</v>
      </c>
      <c r="D929" s="82">
        <v>8.5133787757304347E-2</v>
      </c>
      <c r="E929" s="34">
        <v>4967977.5415280815</v>
      </c>
    </row>
    <row r="930" spans="2:5" hidden="1" outlineLevel="1" x14ac:dyDescent="0.2">
      <c r="B930" s="1">
        <v>898</v>
      </c>
      <c r="C930" s="82">
        <v>8.3846714936936559E-2</v>
      </c>
      <c r="D930" s="82">
        <v>9.2831298135303317E-2</v>
      </c>
      <c r="E930" s="34">
        <v>5417907.6170985354</v>
      </c>
    </row>
    <row r="931" spans="2:5" hidden="1" outlineLevel="1" x14ac:dyDescent="0.2">
      <c r="B931" s="1">
        <v>899</v>
      </c>
      <c r="C931" s="82">
        <v>4.0538397846672708E-2</v>
      </c>
      <c r="D931" s="82">
        <v>-2.943277424789971E-2</v>
      </c>
      <c r="E931" s="34">
        <v>-279759.38836716174</v>
      </c>
    </row>
    <row r="932" spans="2:5" hidden="1" outlineLevel="1" x14ac:dyDescent="0.2">
      <c r="B932" s="1">
        <v>900</v>
      </c>
      <c r="C932" s="82">
        <v>7.96262378725201E-2</v>
      </c>
      <c r="D932" s="82">
        <v>8.3086256812129444E-2</v>
      </c>
      <c r="E932" s="34">
        <v>4866466.1928022681</v>
      </c>
    </row>
    <row r="933" spans="2:5" hidden="1" outlineLevel="1" x14ac:dyDescent="0.2">
      <c r="B933" s="1">
        <v>901</v>
      </c>
      <c r="C933" s="82">
        <v>1.6719864620877191E-2</v>
      </c>
      <c r="D933" s="82">
        <v>8.292905320219196E-2</v>
      </c>
      <c r="E933" s="34">
        <v>3666185.2420534026</v>
      </c>
    </row>
    <row r="934" spans="2:5" hidden="1" outlineLevel="1" x14ac:dyDescent="0.2">
      <c r="B934" s="1">
        <v>902</v>
      </c>
      <c r="C934" s="82">
        <v>6.5258243874991559E-2</v>
      </c>
      <c r="D934" s="82">
        <v>0.10122467633922834</v>
      </c>
      <c r="E934" s="34">
        <v>5349987.5278268317</v>
      </c>
    </row>
    <row r="935" spans="2:5" hidden="1" outlineLevel="1" x14ac:dyDescent="0.2">
      <c r="B935" s="1">
        <v>903</v>
      </c>
      <c r="C935" s="82">
        <v>3.1815911203601298E-2</v>
      </c>
      <c r="D935" s="82">
        <v>-0.11279194322402376</v>
      </c>
      <c r="E935" s="34">
        <v>-3379201.2417668663</v>
      </c>
    </row>
    <row r="936" spans="2:5" hidden="1" outlineLevel="1" x14ac:dyDescent="0.2">
      <c r="B936" s="1">
        <v>904</v>
      </c>
      <c r="C936" s="82">
        <v>3.4051153898963619E-2</v>
      </c>
      <c r="D936" s="82">
        <v>0.10154047106702335</v>
      </c>
      <c r="E936" s="34">
        <v>4664174.9230504232</v>
      </c>
    </row>
    <row r="937" spans="2:5" hidden="1" outlineLevel="1" x14ac:dyDescent="0.2">
      <c r="B937" s="1">
        <v>905</v>
      </c>
      <c r="C937" s="82">
        <v>3.7424583807650347E-3</v>
      </c>
      <c r="D937" s="82">
        <v>0.10395991607851898</v>
      </c>
      <c r="E937" s="34">
        <v>4150128.9349675919</v>
      </c>
    </row>
    <row r="938" spans="2:5" hidden="1" outlineLevel="1" x14ac:dyDescent="0.2">
      <c r="B938" s="1">
        <v>906</v>
      </c>
      <c r="C938" s="82">
        <v>1.1332226396400136E-2</v>
      </c>
      <c r="D938" s="82">
        <v>0.10282563510945542</v>
      </c>
      <c r="E938" s="34">
        <v>4255608.4742231565</v>
      </c>
    </row>
    <row r="939" spans="2:5" hidden="1" outlineLevel="1" x14ac:dyDescent="0.2">
      <c r="B939" s="1">
        <v>907</v>
      </c>
      <c r="C939" s="82">
        <v>1.618586672776302E-2</v>
      </c>
      <c r="D939" s="82">
        <v>4.3315291800160138E-2</v>
      </c>
      <c r="E939" s="34">
        <v>2279543.7531954553</v>
      </c>
    </row>
    <row r="940" spans="2:5" hidden="1" outlineLevel="1" x14ac:dyDescent="0.2">
      <c r="B940" s="1">
        <v>908</v>
      </c>
      <c r="C940" s="82">
        <v>2.6525403865550745E-2</v>
      </c>
      <c r="D940" s="82">
        <v>7.2908857164759769E-2</v>
      </c>
      <c r="E940" s="34">
        <v>3466124.4482657132</v>
      </c>
    </row>
    <row r="941" spans="2:5" hidden="1" outlineLevel="1" x14ac:dyDescent="0.2">
      <c r="B941" s="1">
        <v>909</v>
      </c>
      <c r="C941" s="82">
        <v>6.1069587975167851E-2</v>
      </c>
      <c r="D941" s="82">
        <v>0.14883254923836969</v>
      </c>
      <c r="E941" s="34">
        <v>7275672.8854044247</v>
      </c>
    </row>
    <row r="942" spans="2:5" hidden="1" outlineLevel="1" x14ac:dyDescent="0.2">
      <c r="B942" s="1">
        <v>910</v>
      </c>
      <c r="C942" s="82">
        <v>9.1693037761774759E-2</v>
      </c>
      <c r="D942" s="82">
        <v>4.2695835790329234E-2</v>
      </c>
      <c r="E942" s="34">
        <v>3165906.2689552442</v>
      </c>
    </row>
    <row r="943" spans="2:5" hidden="1" outlineLevel="1" x14ac:dyDescent="0.2">
      <c r="B943" s="1">
        <v>911</v>
      </c>
      <c r="C943" s="82">
        <v>2.6839241206857135E-2</v>
      </c>
      <c r="D943" s="82">
        <v>0.14399143557906052</v>
      </c>
      <c r="E943" s="34">
        <v>6064571.800965637</v>
      </c>
    </row>
    <row r="944" spans="2:5" hidden="1" outlineLevel="1" x14ac:dyDescent="0.2">
      <c r="B944" s="1">
        <v>912</v>
      </c>
      <c r="C944" s="82">
        <v>4.928767214351009E-2</v>
      </c>
      <c r="D944" s="82">
        <v>0.10961236175089101</v>
      </c>
      <c r="E944" s="34">
        <v>5319465.3346818406</v>
      </c>
    </row>
    <row r="945" spans="2:5" hidden="1" outlineLevel="1" x14ac:dyDescent="0.2">
      <c r="B945" s="1">
        <v>913</v>
      </c>
      <c r="C945" s="82">
        <v>8.0841813036959156E-2</v>
      </c>
      <c r="D945" s="82">
        <v>4.8740588594477274E-2</v>
      </c>
      <c r="E945" s="34">
        <v>3297143.8864221214</v>
      </c>
    </row>
    <row r="946" spans="2:5" hidden="1" outlineLevel="1" x14ac:dyDescent="0.2">
      <c r="B946" s="1">
        <v>914</v>
      </c>
      <c r="C946" s="82">
        <v>7.500130742904193E-2</v>
      </c>
      <c r="D946" s="82">
        <v>-4.1856895962845198E-2</v>
      </c>
      <c r="E946" s="34">
        <v>-888801.51518664265</v>
      </c>
    </row>
    <row r="947" spans="2:5" hidden="1" outlineLevel="1" x14ac:dyDescent="0.2">
      <c r="B947" s="1">
        <v>915</v>
      </c>
      <c r="C947" s="82">
        <v>7.6677084367001144E-2</v>
      </c>
      <c r="D947" s="82">
        <v>9.4290281806810664E-2</v>
      </c>
      <c r="E947" s="34">
        <v>5313785.2094918583</v>
      </c>
    </row>
    <row r="948" spans="2:5" hidden="1" outlineLevel="1" x14ac:dyDescent="0.2">
      <c r="B948" s="1">
        <v>916</v>
      </c>
      <c r="C948" s="82">
        <v>4.3276345951159062E-2</v>
      </c>
      <c r="D948" s="82">
        <v>6.5987160570115194E-2</v>
      </c>
      <c r="E948" s="34">
        <v>3464650.6407673024</v>
      </c>
    </row>
    <row r="949" spans="2:5" hidden="1" outlineLevel="1" x14ac:dyDescent="0.2">
      <c r="B949" s="1">
        <v>917</v>
      </c>
      <c r="C949" s="82">
        <v>2.0953227397149499E-2</v>
      </c>
      <c r="D949" s="82">
        <v>0.12230342334398443</v>
      </c>
      <c r="E949" s="34">
        <v>5135734.8146133563</v>
      </c>
    </row>
    <row r="950" spans="2:5" hidden="1" outlineLevel="1" x14ac:dyDescent="0.2">
      <c r="B950" s="1">
        <v>918</v>
      </c>
      <c r="C950" s="82">
        <v>6.5858948480814694E-2</v>
      </c>
      <c r="D950" s="82">
        <v>0.11506201212022801</v>
      </c>
      <c r="E950" s="34">
        <v>5965674.8350128336</v>
      </c>
    </row>
    <row r="951" spans="2:5" hidden="1" outlineLevel="1" x14ac:dyDescent="0.2">
      <c r="B951" s="1">
        <v>919</v>
      </c>
      <c r="C951" s="82">
        <v>3.5494832060315097E-2</v>
      </c>
      <c r="D951" s="82">
        <v>2.561825492497561E-2</v>
      </c>
      <c r="E951" s="34">
        <v>1814647.2714539939</v>
      </c>
    </row>
    <row r="952" spans="2:5" hidden="1" outlineLevel="1" x14ac:dyDescent="0.2">
      <c r="B952" s="1">
        <v>920</v>
      </c>
      <c r="C952" s="82">
        <v>6.3696953475517279E-2</v>
      </c>
      <c r="D952" s="82">
        <v>0.10266086306540648</v>
      </c>
      <c r="E952" s="34">
        <v>5374579.4163093539</v>
      </c>
    </row>
    <row r="953" spans="2:5" hidden="1" outlineLevel="1" x14ac:dyDescent="0.2">
      <c r="B953" s="1">
        <v>921</v>
      </c>
      <c r="C953" s="82">
        <v>8.8451763058214547E-2</v>
      </c>
      <c r="D953" s="82">
        <v>0.14221140712223099</v>
      </c>
      <c r="E953" s="34">
        <v>7903968.8134516915</v>
      </c>
    </row>
    <row r="954" spans="2:5" hidden="1" outlineLevel="1" x14ac:dyDescent="0.2">
      <c r="B954" s="1">
        <v>922</v>
      </c>
      <c r="C954" s="82">
        <v>3.2142808246621739E-2</v>
      </c>
      <c r="D954" s="82">
        <v>5.3904689288562138E-2</v>
      </c>
      <c r="E954" s="34">
        <v>2844500.8212768408</v>
      </c>
    </row>
    <row r="955" spans="2:5" hidden="1" outlineLevel="1" x14ac:dyDescent="0.2">
      <c r="B955" s="1">
        <v>923</v>
      </c>
      <c r="C955" s="82">
        <v>4.3809995708684872E-2</v>
      </c>
      <c r="D955" s="82">
        <v>0.14930878536746162</v>
      </c>
      <c r="E955" s="34">
        <v>6753450.2968670335</v>
      </c>
    </row>
    <row r="956" spans="2:5" hidden="1" outlineLevel="1" x14ac:dyDescent="0.2">
      <c r="B956" s="1">
        <v>924</v>
      </c>
      <c r="C956" s="82">
        <v>3.6911994718171706E-2</v>
      </c>
      <c r="D956" s="82">
        <v>0.14376594891906325</v>
      </c>
      <c r="E956" s="34">
        <v>6336266.9111872045</v>
      </c>
    </row>
    <row r="957" spans="2:5" hidden="1" outlineLevel="1" x14ac:dyDescent="0.2">
      <c r="B957" s="1">
        <v>925</v>
      </c>
      <c r="C957" s="82">
        <v>3.019943840952586E-2</v>
      </c>
      <c r="D957" s="82">
        <v>0.16153704370558686</v>
      </c>
      <c r="E957" s="34">
        <v>6806610.9086494856</v>
      </c>
    </row>
    <row r="958" spans="2:5" hidden="1" outlineLevel="1" x14ac:dyDescent="0.2">
      <c r="B958" s="1">
        <v>926</v>
      </c>
      <c r="C958" s="82">
        <v>2.2968236861571248E-2</v>
      </c>
      <c r="D958" s="82">
        <v>0.12422865884341266</v>
      </c>
      <c r="E958" s="34">
        <v>5251447.3550772676</v>
      </c>
    </row>
    <row r="959" spans="2:5" hidden="1" outlineLevel="1" x14ac:dyDescent="0.2">
      <c r="B959" s="1">
        <v>927</v>
      </c>
      <c r="C959" s="82">
        <v>8.4018075147487409E-2</v>
      </c>
      <c r="D959" s="82">
        <v>5.4708018972888586E-2</v>
      </c>
      <c r="E959" s="34">
        <v>3625441.3522172128</v>
      </c>
    </row>
    <row r="960" spans="2:5" hidden="1" outlineLevel="1" x14ac:dyDescent="0.2">
      <c r="B960" s="1">
        <v>928</v>
      </c>
      <c r="C960" s="82">
        <v>5.7456084283407476E-2</v>
      </c>
      <c r="D960" s="82">
        <v>9.3190470223810412E-2</v>
      </c>
      <c r="E960" s="34">
        <v>4830267.5592679176</v>
      </c>
    </row>
    <row r="961" spans="2:5" hidden="1" outlineLevel="1" x14ac:dyDescent="0.2">
      <c r="B961" s="1">
        <v>929</v>
      </c>
      <c r="C961" s="82">
        <v>7.6242878593430707E-2</v>
      </c>
      <c r="D961" s="82">
        <v>0.10461909557319572</v>
      </c>
      <c r="E961" s="34">
        <v>5773644.8347953875</v>
      </c>
    </row>
    <row r="962" spans="2:5" hidden="1" outlineLevel="1" x14ac:dyDescent="0.2">
      <c r="B962" s="1">
        <v>930</v>
      </c>
      <c r="C962" s="82">
        <v>4.3198984660414032E-2</v>
      </c>
      <c r="D962" s="82">
        <v>8.8025934505299122E-2</v>
      </c>
      <c r="E962" s="34">
        <v>4328779.5027706297</v>
      </c>
    </row>
    <row r="963" spans="2:5" hidden="1" outlineLevel="1" x14ac:dyDescent="0.2">
      <c r="B963" s="1">
        <v>931</v>
      </c>
      <c r="C963" s="82">
        <v>7.3754179412542351E-2</v>
      </c>
      <c r="D963" s="82">
        <v>5.6857895117615243E-2</v>
      </c>
      <c r="E963" s="34">
        <v>3559828.7210312225</v>
      </c>
    </row>
    <row r="964" spans="2:5" hidden="1" outlineLevel="1" x14ac:dyDescent="0.2">
      <c r="B964" s="1">
        <v>932</v>
      </c>
      <c r="C964" s="82">
        <v>5.7657931535320929E-2</v>
      </c>
      <c r="D964" s="82">
        <v>0.19787354586957454</v>
      </c>
      <c r="E964" s="34">
        <v>9219800.5275727827</v>
      </c>
    </row>
    <row r="965" spans="2:5" hidden="1" outlineLevel="1" x14ac:dyDescent="0.2">
      <c r="B965" s="1">
        <v>933</v>
      </c>
      <c r="C965" s="82">
        <v>7.1117762162206499E-2</v>
      </c>
      <c r="D965" s="82">
        <v>9.9976215051987588E-2</v>
      </c>
      <c r="E965" s="34">
        <v>5436408.5474133445</v>
      </c>
    </row>
    <row r="966" spans="2:5" hidden="1" outlineLevel="1" x14ac:dyDescent="0.2">
      <c r="B966" s="1">
        <v>934</v>
      </c>
      <c r="C966" s="82">
        <v>4.3851314587863982E-2</v>
      </c>
      <c r="D966" s="82">
        <v>0.10790329479589673</v>
      </c>
      <c r="E966" s="34">
        <v>5124198.3873277744</v>
      </c>
    </row>
    <row r="967" spans="2:5" hidden="1" outlineLevel="1" x14ac:dyDescent="0.2">
      <c r="B967" s="1">
        <v>935</v>
      </c>
      <c r="C967" s="82">
        <v>6.6001571437184645E-2</v>
      </c>
      <c r="D967" s="82">
        <v>2.8785762555840477E-3</v>
      </c>
      <c r="E967" s="34">
        <v>1091448.7682016422</v>
      </c>
    </row>
    <row r="968" spans="2:5" hidden="1" outlineLevel="1" x14ac:dyDescent="0.2">
      <c r="B968" s="1">
        <v>936</v>
      </c>
      <c r="C968" s="82">
        <v>2.0435958905339835E-2</v>
      </c>
      <c r="D968" s="82">
        <v>3.174946116143143E-2</v>
      </c>
      <c r="E968" s="34">
        <v>1913439.8460734114</v>
      </c>
    </row>
    <row r="969" spans="2:5" hidden="1" outlineLevel="1" x14ac:dyDescent="0.2">
      <c r="B969" s="1">
        <v>937</v>
      </c>
      <c r="C969" s="82">
        <v>9.5003198903880121E-2</v>
      </c>
      <c r="D969" s="82">
        <v>5.5414078744824215E-2</v>
      </c>
      <c r="E969" s="34">
        <v>3842436.2406650935</v>
      </c>
    </row>
    <row r="970" spans="2:5" hidden="1" outlineLevel="1" x14ac:dyDescent="0.2">
      <c r="B970" s="1">
        <v>938</v>
      </c>
      <c r="C970" s="82">
        <v>6.9815344988045355E-2</v>
      </c>
      <c r="D970" s="82">
        <v>0.20257233480729062</v>
      </c>
      <c r="E970" s="34">
        <v>9942708.1125146002</v>
      </c>
    </row>
    <row r="971" spans="2:5" hidden="1" outlineLevel="1" x14ac:dyDescent="0.2">
      <c r="B971" s="1">
        <v>939</v>
      </c>
      <c r="C971" s="82">
        <v>6.4388006434230746E-2</v>
      </c>
      <c r="D971" s="82">
        <v>8.3337058320419946E-2</v>
      </c>
      <c r="E971" s="34">
        <v>4557002.1605683891</v>
      </c>
    </row>
    <row r="972" spans="2:5" hidden="1" outlineLevel="1" x14ac:dyDescent="0.2">
      <c r="B972" s="1">
        <v>940</v>
      </c>
      <c r="C972" s="82">
        <v>3.1196339911663019E-2</v>
      </c>
      <c r="D972" s="82">
        <v>6.102933913109683E-2</v>
      </c>
      <c r="E972" s="34">
        <v>3097536.0722630969</v>
      </c>
    </row>
    <row r="973" spans="2:5" hidden="1" outlineLevel="1" x14ac:dyDescent="0.2">
      <c r="B973" s="1">
        <v>941</v>
      </c>
      <c r="C973" s="82">
        <v>3.439263856854047E-3</v>
      </c>
      <c r="D973" s="82">
        <v>3.2343990605419197E-2</v>
      </c>
      <c r="E973" s="34">
        <v>1792235.978148123</v>
      </c>
    </row>
    <row r="974" spans="2:5" hidden="1" outlineLevel="1" x14ac:dyDescent="0.2">
      <c r="B974" s="1">
        <v>942</v>
      </c>
      <c r="C974" s="82">
        <v>2.3642745308954861E-2</v>
      </c>
      <c r="D974" s="82">
        <v>9.4105194231052722E-2</v>
      </c>
      <c r="E974" s="34">
        <v>4183928.4981464427</v>
      </c>
    </row>
    <row r="975" spans="2:5" hidden="1" outlineLevel="1" x14ac:dyDescent="0.2">
      <c r="B975" s="1">
        <v>943</v>
      </c>
      <c r="C975" s="82">
        <v>5.7799306342975448E-2</v>
      </c>
      <c r="D975" s="82">
        <v>7.9355111748043966E-2</v>
      </c>
      <c r="E975" s="34">
        <v>4257761.6841851734</v>
      </c>
    </row>
    <row r="976" spans="2:5" hidden="1" outlineLevel="1" x14ac:dyDescent="0.2">
      <c r="B976" s="1">
        <v>944</v>
      </c>
      <c r="C976" s="82">
        <v>9.1447691735588948E-2</v>
      </c>
      <c r="D976" s="82">
        <v>4.5227956144832979E-2</v>
      </c>
      <c r="E976" s="34">
        <v>3285795.2733436776</v>
      </c>
    </row>
    <row r="977" spans="2:5" hidden="1" outlineLevel="1" x14ac:dyDescent="0.2">
      <c r="B977" s="1">
        <v>945</v>
      </c>
      <c r="C977" s="82">
        <v>1.3291798676479805E-2</v>
      </c>
      <c r="D977" s="82">
        <v>3.3688012216282023E-2</v>
      </c>
      <c r="E977" s="34">
        <v>1919559.8429012571</v>
      </c>
    </row>
    <row r="978" spans="2:5" hidden="1" outlineLevel="1" x14ac:dyDescent="0.2">
      <c r="B978" s="1">
        <v>946</v>
      </c>
      <c r="C978" s="82">
        <v>7.4804033936006403E-2</v>
      </c>
      <c r="D978" s="82">
        <v>4.0768964723250992E-2</v>
      </c>
      <c r="E978" s="34">
        <v>2848906.6481824568</v>
      </c>
    </row>
    <row r="979" spans="2:5" hidden="1" outlineLevel="1" x14ac:dyDescent="0.2">
      <c r="B979" s="1">
        <v>947</v>
      </c>
      <c r="C979" s="82">
        <v>5.3344731024214637E-2</v>
      </c>
      <c r="D979" s="82">
        <v>1.2778611122539349E-2</v>
      </c>
      <c r="E979" s="34">
        <v>1438153.8465930952</v>
      </c>
    </row>
    <row r="980" spans="2:5" hidden="1" outlineLevel="1" x14ac:dyDescent="0.2">
      <c r="B980" s="1">
        <v>948</v>
      </c>
      <c r="C980" s="82">
        <v>9.4918763170051365E-2</v>
      </c>
      <c r="D980" s="82">
        <v>0.13315757107243079</v>
      </c>
      <c r="E980" s="34">
        <v>7687283.7444235347</v>
      </c>
    </row>
    <row r="981" spans="2:5" hidden="1" outlineLevel="1" x14ac:dyDescent="0.2">
      <c r="B981" s="1">
        <v>949</v>
      </c>
      <c r="C981" s="82">
        <v>9.0874192700062487E-2</v>
      </c>
      <c r="D981" s="82">
        <v>4.4896209879475228E-2</v>
      </c>
      <c r="E981" s="34">
        <v>3261283.2675697841</v>
      </c>
    </row>
    <row r="982" spans="2:5" hidden="1" outlineLevel="1" x14ac:dyDescent="0.2">
      <c r="B982" s="1">
        <v>950</v>
      </c>
      <c r="C982" s="82">
        <v>5.4830495326258971E-2</v>
      </c>
      <c r="D982" s="82">
        <v>0.1153545982792827</v>
      </c>
      <c r="E982" s="34">
        <v>5690629.0517587485</v>
      </c>
    </row>
    <row r="983" spans="2:5" hidden="1" outlineLevel="1" x14ac:dyDescent="0.2">
      <c r="B983" s="1">
        <v>951</v>
      </c>
      <c r="C983" s="82">
        <v>6.5276004540390273E-2</v>
      </c>
      <c r="D983" s="82">
        <v>5.0087684422067548E-2</v>
      </c>
      <c r="E983" s="34">
        <v>3134042.4320224323</v>
      </c>
    </row>
    <row r="984" spans="2:5" hidden="1" outlineLevel="1" x14ac:dyDescent="0.2">
      <c r="B984" s="1">
        <v>952</v>
      </c>
      <c r="C984" s="82">
        <v>2.1539646050105846E-2</v>
      </c>
      <c r="D984" s="82">
        <v>0.10028228289521535</v>
      </c>
      <c r="E984" s="34">
        <v>4364689.520900391</v>
      </c>
    </row>
    <row r="985" spans="2:5" hidden="1" outlineLevel="1" x14ac:dyDescent="0.2">
      <c r="B985" s="1">
        <v>953</v>
      </c>
      <c r="C985" s="82">
        <v>5.1449877012276664E-3</v>
      </c>
      <c r="D985" s="82">
        <v>5.6782621409498968E-2</v>
      </c>
      <c r="E985" s="34">
        <v>2614912.7667693677</v>
      </c>
    </row>
    <row r="986" spans="2:5" hidden="1" outlineLevel="1" x14ac:dyDescent="0.2">
      <c r="B986" s="1">
        <v>954</v>
      </c>
      <c r="C986" s="82">
        <v>7.9771126174577212E-2</v>
      </c>
      <c r="D986" s="82">
        <v>-1.7040601975307948E-2</v>
      </c>
      <c r="E986" s="34">
        <v>239605.54886307794</v>
      </c>
    </row>
    <row r="987" spans="2:5" hidden="1" outlineLevel="1" x14ac:dyDescent="0.2">
      <c r="B987" s="1">
        <v>955</v>
      </c>
      <c r="C987" s="82">
        <v>5.2060144909072452E-2</v>
      </c>
      <c r="D987" s="82">
        <v>5.2674970314926101E-3</v>
      </c>
      <c r="E987" s="34">
        <v>1123052.1655140982</v>
      </c>
    </row>
    <row r="988" spans="2:5" hidden="1" outlineLevel="1" x14ac:dyDescent="0.2">
      <c r="B988" s="1">
        <v>956</v>
      </c>
      <c r="C988" s="82">
        <v>5.1708804161902161E-3</v>
      </c>
      <c r="D988" s="82">
        <v>2.6975869010257954E-2</v>
      </c>
      <c r="E988" s="34">
        <v>1628554.5782424407</v>
      </c>
    </row>
    <row r="989" spans="2:5" hidden="1" outlineLevel="1" x14ac:dyDescent="0.2">
      <c r="B989" s="1">
        <v>957</v>
      </c>
      <c r="C989" s="82">
        <v>7.633197369886606E-2</v>
      </c>
      <c r="D989" s="82">
        <v>0.10955655156477395</v>
      </c>
      <c r="E989" s="34">
        <v>6000778.3281801213</v>
      </c>
    </row>
    <row r="990" spans="2:5" hidden="1" outlineLevel="1" x14ac:dyDescent="0.2">
      <c r="B990" s="1">
        <v>958</v>
      </c>
      <c r="C990" s="82">
        <v>7.7113000848899813E-2</v>
      </c>
      <c r="D990" s="82">
        <v>6.9167980259405154E-2</v>
      </c>
      <c r="E990" s="34">
        <v>4176154.149212712</v>
      </c>
    </row>
    <row r="991" spans="2:5" hidden="1" outlineLevel="1" x14ac:dyDescent="0.2">
      <c r="B991" s="1">
        <v>959</v>
      </c>
      <c r="C991" s="82">
        <v>9.1807285702996164E-2</v>
      </c>
      <c r="D991" s="82">
        <v>0.15163761638523351</v>
      </c>
      <c r="E991" s="34">
        <v>8483070.0443644002</v>
      </c>
    </row>
    <row r="992" spans="2:5" hidden="1" outlineLevel="1" x14ac:dyDescent="0.2">
      <c r="B992" s="1">
        <v>960</v>
      </c>
      <c r="C992" s="82">
        <v>6.8043717518976421E-2</v>
      </c>
      <c r="D992" s="82">
        <v>0.10690537027548896</v>
      </c>
      <c r="E992" s="34">
        <v>5666296.7959610028</v>
      </c>
    </row>
    <row r="993" spans="2:5" hidden="1" outlineLevel="1" x14ac:dyDescent="0.2">
      <c r="B993" s="1">
        <v>961</v>
      </c>
      <c r="C993" s="82">
        <v>8.3269524074114365E-2</v>
      </c>
      <c r="D993" s="82">
        <v>3.9263186874964814E-2</v>
      </c>
      <c r="E993" s="34">
        <v>2887919.4761513183</v>
      </c>
    </row>
    <row r="994" spans="2:5" hidden="1" outlineLevel="1" x14ac:dyDescent="0.2">
      <c r="B994" s="1">
        <v>962</v>
      </c>
      <c r="C994" s="82">
        <v>1.838476115292478E-2</v>
      </c>
      <c r="D994" s="82">
        <v>6.0629679699422831E-2</v>
      </c>
      <c r="E994" s="34">
        <v>2910384.6461509094</v>
      </c>
    </row>
    <row r="995" spans="2:5" hidden="1" outlineLevel="1" x14ac:dyDescent="0.2">
      <c r="B995" s="1">
        <v>963</v>
      </c>
      <c r="C995" s="82">
        <v>1.2211659483146753E-2</v>
      </c>
      <c r="D995" s="82">
        <v>6.9650319534534766E-2</v>
      </c>
      <c r="E995" s="34">
        <v>3138974.7308240668</v>
      </c>
    </row>
    <row r="996" spans="2:5" hidden="1" outlineLevel="1" x14ac:dyDescent="0.2">
      <c r="B996" s="1">
        <v>964</v>
      </c>
      <c r="C996" s="82">
        <v>6.5657962239753884E-2</v>
      </c>
      <c r="D996" s="82">
        <v>-6.2158215723134985E-3</v>
      </c>
      <c r="E996" s="34">
        <v>694932.09385784413</v>
      </c>
    </row>
    <row r="997" spans="2:5" hidden="1" outlineLevel="1" x14ac:dyDescent="0.2">
      <c r="B997" s="1">
        <v>965</v>
      </c>
      <c r="C997" s="82">
        <v>7.8687707985614322E-2</v>
      </c>
      <c r="D997" s="82">
        <v>2.0394833774184461E-2</v>
      </c>
      <c r="E997" s="34">
        <v>1961164.5207180101</v>
      </c>
    </row>
    <row r="998" spans="2:5" hidden="1" outlineLevel="1" x14ac:dyDescent="0.2">
      <c r="B998" s="1">
        <v>966</v>
      </c>
      <c r="C998" s="82">
        <v>8.5484160974840628E-2</v>
      </c>
      <c r="D998" s="82">
        <v>0.20080670382650906</v>
      </c>
      <c r="E998" s="34">
        <v>10579523.623924548</v>
      </c>
    </row>
    <row r="999" spans="2:5" hidden="1" outlineLevel="1" x14ac:dyDescent="0.2">
      <c r="B999" s="1">
        <v>967</v>
      </c>
      <c r="C999" s="82">
        <v>4.9391617340216978E-2</v>
      </c>
      <c r="D999" s="82">
        <v>5.3265124155484379E-2</v>
      </c>
      <c r="E999" s="34">
        <v>3047298.052871068</v>
      </c>
    </row>
    <row r="1000" spans="2:5" hidden="1" outlineLevel="1" x14ac:dyDescent="0.2">
      <c r="B1000" s="1">
        <v>968</v>
      </c>
      <c r="C1000" s="82">
        <v>8.7701986508675014E-2</v>
      </c>
      <c r="D1000" s="82">
        <v>1.6233844666242267E-2</v>
      </c>
      <c r="E1000" s="34">
        <v>1842327.8872759326</v>
      </c>
    </row>
    <row r="1001" spans="2:5" hidden="1" outlineLevel="1" x14ac:dyDescent="0.2">
      <c r="B1001" s="1">
        <v>969</v>
      </c>
      <c r="C1001" s="82">
        <v>3.5094011365250248E-2</v>
      </c>
      <c r="D1001" s="82">
        <v>0.13979382186405276</v>
      </c>
      <c r="E1001" s="34">
        <v>6134429.2560670683</v>
      </c>
    </row>
    <row r="1002" spans="2:5" hidden="1" outlineLevel="1" x14ac:dyDescent="0.2">
      <c r="B1002" s="1">
        <v>970</v>
      </c>
      <c r="C1002" s="82">
        <v>7.2645073715915662E-5</v>
      </c>
      <c r="D1002" s="82">
        <v>0.16620470891339412</v>
      </c>
      <c r="E1002" s="34">
        <v>6095874.8309685551</v>
      </c>
    </row>
    <row r="1003" spans="2:5" hidden="1" outlineLevel="1" x14ac:dyDescent="0.2">
      <c r="B1003" s="1">
        <v>971</v>
      </c>
      <c r="C1003" s="82">
        <v>4.4297904392873899E-2</v>
      </c>
      <c r="D1003" s="82">
        <v>6.5188316929742959E-2</v>
      </c>
      <c r="E1003" s="34">
        <v>3449024.0141289327</v>
      </c>
    </row>
    <row r="1004" spans="2:5" hidden="1" outlineLevel="1" x14ac:dyDescent="0.2">
      <c r="B1004" s="1">
        <v>972</v>
      </c>
      <c r="C1004" s="82">
        <v>6.7647188986171544E-2</v>
      </c>
      <c r="D1004" s="82">
        <v>0.14402640501983741</v>
      </c>
      <c r="E1004" s="34">
        <v>7282300.7241670713</v>
      </c>
    </row>
    <row r="1005" spans="2:5" hidden="1" outlineLevel="1" x14ac:dyDescent="0.2">
      <c r="B1005" s="1">
        <v>973</v>
      </c>
      <c r="C1005" s="82">
        <v>2.001967693618141E-2</v>
      </c>
      <c r="D1005" s="82">
        <v>0.16644732420280783</v>
      </c>
      <c r="E1005" s="34">
        <v>6676344.6347556636</v>
      </c>
    </row>
    <row r="1006" spans="2:5" hidden="1" outlineLevel="1" x14ac:dyDescent="0.2">
      <c r="B1006" s="1">
        <v>974</v>
      </c>
      <c r="C1006" s="82">
        <v>7.7659795584910069E-2</v>
      </c>
      <c r="D1006" s="82">
        <v>-1.5526266686552451E-2</v>
      </c>
      <c r="E1006" s="34">
        <v>306725.47733397287</v>
      </c>
    </row>
    <row r="1007" spans="2:5" hidden="1" outlineLevel="1" x14ac:dyDescent="0.2">
      <c r="B1007" s="1">
        <v>975</v>
      </c>
      <c r="C1007" s="82">
        <v>2.4024858960580611E-2</v>
      </c>
      <c r="D1007" s="82">
        <v>2.0654582219419848E-3</v>
      </c>
      <c r="E1007" s="34">
        <v>875050.68688539707</v>
      </c>
    </row>
    <row r="1008" spans="2:5" hidden="1" outlineLevel="1" x14ac:dyDescent="0.2">
      <c r="B1008" s="1">
        <v>976</v>
      </c>
      <c r="C1008" s="82">
        <v>5.9038797097482866E-2</v>
      </c>
      <c r="D1008" s="82">
        <v>8.7805165008281616E-2</v>
      </c>
      <c r="E1008" s="34">
        <v>4637603.7487033559</v>
      </c>
    </row>
    <row r="1009" spans="2:5" hidden="1" outlineLevel="1" x14ac:dyDescent="0.2">
      <c r="B1009" s="1">
        <v>977</v>
      </c>
      <c r="C1009" s="82">
        <v>8.7796471483351651E-2</v>
      </c>
      <c r="D1009" s="82">
        <v>0.17312743751151732</v>
      </c>
      <c r="E1009" s="34">
        <v>9362628.0133783445</v>
      </c>
    </row>
    <row r="1010" spans="2:5" hidden="1" outlineLevel="1" x14ac:dyDescent="0.2">
      <c r="B1010" s="1">
        <v>978</v>
      </c>
      <c r="C1010" s="82">
        <v>3.2818424534387138E-2</v>
      </c>
      <c r="D1010" s="82">
        <v>8.0692902205017403E-2</v>
      </c>
      <c r="E1010" s="34">
        <v>3857120.0430678315</v>
      </c>
    </row>
    <row r="1011" spans="2:5" hidden="1" outlineLevel="1" x14ac:dyDescent="0.2">
      <c r="B1011" s="1">
        <v>979</v>
      </c>
      <c r="C1011" s="82">
        <v>5.8841143453605277E-2</v>
      </c>
      <c r="D1011" s="82">
        <v>1.3183640267305202E-2</v>
      </c>
      <c r="E1011" s="34">
        <v>1491021.8249553752</v>
      </c>
    </row>
    <row r="1012" spans="2:5" hidden="1" outlineLevel="1" x14ac:dyDescent="0.2">
      <c r="B1012" s="1">
        <v>980</v>
      </c>
      <c r="C1012" s="82">
        <v>9.6190127063945419E-2</v>
      </c>
      <c r="D1012" s="82">
        <v>3.0682362813389263E-2</v>
      </c>
      <c r="E1012" s="34">
        <v>2632284.4950085985</v>
      </c>
    </row>
    <row r="1013" spans="2:5" hidden="1" outlineLevel="1" x14ac:dyDescent="0.2">
      <c r="B1013" s="1">
        <v>981</v>
      </c>
      <c r="C1013" s="82">
        <v>9.5011249178168264E-2</v>
      </c>
      <c r="D1013" s="82">
        <v>8.5206425691084484E-2</v>
      </c>
      <c r="E1013" s="34">
        <v>5317133.0699986005</v>
      </c>
    </row>
    <row r="1014" spans="2:5" hidden="1" outlineLevel="1" x14ac:dyDescent="0.2">
      <c r="B1014" s="1">
        <v>982</v>
      </c>
      <c r="C1014" s="82">
        <v>4.2908363899648028E-2</v>
      </c>
      <c r="D1014" s="82">
        <v>4.4056920370958486E-2</v>
      </c>
      <c r="E1014" s="34">
        <v>2598995.1937850555</v>
      </c>
    </row>
    <row r="1015" spans="2:5" hidden="1" outlineLevel="1" x14ac:dyDescent="0.2">
      <c r="B1015" s="1">
        <v>983</v>
      </c>
      <c r="C1015" s="82">
        <v>2.894092042977725E-2</v>
      </c>
      <c r="D1015" s="82">
        <v>0.15212387063182786</v>
      </c>
      <c r="E1015" s="34">
        <v>6421575.5353531195</v>
      </c>
    </row>
    <row r="1016" spans="2:5" hidden="1" outlineLevel="1" x14ac:dyDescent="0.2">
      <c r="B1016" s="1">
        <v>984</v>
      </c>
      <c r="C1016" s="82">
        <v>9.7587023069754975E-2</v>
      </c>
      <c r="D1016" s="82">
        <v>3.6635762548745385E-2</v>
      </c>
      <c r="E1016" s="34">
        <v>2946786.6522263442</v>
      </c>
    </row>
    <row r="1017" spans="2:5" hidden="1" outlineLevel="1" x14ac:dyDescent="0.2">
      <c r="B1017" s="1">
        <v>985</v>
      </c>
      <c r="C1017" s="82">
        <v>8.8083905708044585E-2</v>
      </c>
      <c r="D1017" s="82">
        <v>7.8473539389303362E-2</v>
      </c>
      <c r="E1017" s="34">
        <v>4832291.7143531851</v>
      </c>
    </row>
    <row r="1018" spans="2:5" hidden="1" outlineLevel="1" x14ac:dyDescent="0.2">
      <c r="B1018" s="1">
        <v>986</v>
      </c>
      <c r="C1018" s="82">
        <v>4.1701673737069015E-4</v>
      </c>
      <c r="D1018" s="82">
        <v>0.11441138177428234</v>
      </c>
      <c r="E1018" s="34">
        <v>4427143.3807759555</v>
      </c>
    </row>
    <row r="1019" spans="2:5" hidden="1" outlineLevel="1" x14ac:dyDescent="0.2">
      <c r="B1019" s="1">
        <v>987</v>
      </c>
      <c r="C1019" s="82">
        <v>8.681791048006969E-2</v>
      </c>
      <c r="D1019" s="82">
        <v>0.21175897973135727</v>
      </c>
      <c r="E1019" s="34">
        <v>11165295.028293468</v>
      </c>
    </row>
    <row r="1020" spans="2:5" hidden="1" outlineLevel="1" x14ac:dyDescent="0.2">
      <c r="B1020" s="1">
        <v>988</v>
      </c>
      <c r="C1020" s="82">
        <v>7.7812482625599144E-2</v>
      </c>
      <c r="D1020" s="82">
        <v>3.4162942770464902E-2</v>
      </c>
      <c r="E1020" s="34">
        <v>2584629.1845308216</v>
      </c>
    </row>
    <row r="1021" spans="2:5" hidden="1" outlineLevel="1" x14ac:dyDescent="0.2">
      <c r="B1021" s="1">
        <v>989</v>
      </c>
      <c r="C1021" s="82">
        <v>2.0555631321319903E-2</v>
      </c>
      <c r="D1021" s="82">
        <v>0.14488266556624518</v>
      </c>
      <c r="E1021" s="34">
        <v>5927497.8235565117</v>
      </c>
    </row>
    <row r="1022" spans="2:5" hidden="1" outlineLevel="1" x14ac:dyDescent="0.2">
      <c r="B1022" s="1">
        <v>990</v>
      </c>
      <c r="C1022" s="82">
        <v>2.2899395543773737E-2</v>
      </c>
      <c r="D1022" s="82">
        <v>6.9730510183380612E-3</v>
      </c>
      <c r="E1022" s="34">
        <v>1046562.9140458317</v>
      </c>
    </row>
    <row r="1023" spans="2:5" hidden="1" outlineLevel="1" x14ac:dyDescent="0.2">
      <c r="B1023" s="1">
        <v>991</v>
      </c>
      <c r="C1023" s="82">
        <v>8.2534103922817251E-2</v>
      </c>
      <c r="D1023" s="82">
        <v>2.5112009120716157E-2</v>
      </c>
      <c r="E1023" s="34">
        <v>2215965.0612791968</v>
      </c>
    </row>
    <row r="1024" spans="2:5" hidden="1" outlineLevel="1" x14ac:dyDescent="0.2">
      <c r="B1024" s="1">
        <v>992</v>
      </c>
      <c r="C1024" s="82">
        <v>3.8807390075265659E-2</v>
      </c>
      <c r="D1024" s="82">
        <v>5.7536483874865554E-2</v>
      </c>
      <c r="E1024" s="34">
        <v>3070610.0786159518</v>
      </c>
    </row>
    <row r="1025" spans="2:9" hidden="1" outlineLevel="1" x14ac:dyDescent="0.2">
      <c r="B1025" s="1">
        <v>993</v>
      </c>
      <c r="C1025" s="82">
        <v>6.3836438913818239E-2</v>
      </c>
      <c r="D1025" s="82">
        <v>-9.9310157776783398E-3</v>
      </c>
      <c r="E1025" s="34">
        <v>529305.30986322497</v>
      </c>
    </row>
    <row r="1026" spans="2:9" hidden="1" outlineLevel="1" x14ac:dyDescent="0.2">
      <c r="B1026" s="1">
        <v>994</v>
      </c>
      <c r="C1026" s="82">
        <v>5.7124294301267656E-2</v>
      </c>
      <c r="D1026" s="82">
        <v>4.4190465899513552E-2</v>
      </c>
      <c r="E1026" s="34">
        <v>2775389.5101241558</v>
      </c>
    </row>
    <row r="1027" spans="2:9" hidden="1" outlineLevel="1" x14ac:dyDescent="0.2">
      <c r="B1027" s="1">
        <v>995</v>
      </c>
      <c r="C1027" s="82">
        <v>1.7115281060212328E-2</v>
      </c>
      <c r="D1027" s="82">
        <v>6.904716800402505E-2</v>
      </c>
      <c r="E1027" s="34">
        <v>3187839.7101940517</v>
      </c>
    </row>
    <row r="1028" spans="2:9" hidden="1" outlineLevel="1" x14ac:dyDescent="0.2">
      <c r="B1028" s="1">
        <v>996</v>
      </c>
      <c r="C1028" s="82">
        <v>9.6979043115251448E-2</v>
      </c>
      <c r="D1028" s="82">
        <v>4.1438189150409525E-2</v>
      </c>
      <c r="E1028" s="34">
        <v>3178600.911599834</v>
      </c>
    </row>
    <row r="1029" spans="2:9" hidden="1" outlineLevel="1" x14ac:dyDescent="0.2">
      <c r="B1029" s="1">
        <v>997</v>
      </c>
      <c r="C1029" s="82">
        <v>7.3028137179906541E-2</v>
      </c>
      <c r="D1029" s="82">
        <v>-3.0464078775134254E-2</v>
      </c>
      <c r="E1029" s="34">
        <v>-369809.67093474173</v>
      </c>
    </row>
    <row r="1030" spans="2:9" hidden="1" outlineLevel="1" x14ac:dyDescent="0.2">
      <c r="B1030" s="1">
        <v>998</v>
      </c>
      <c r="C1030" s="82">
        <v>7.1137744860336222E-2</v>
      </c>
      <c r="D1030" s="82">
        <v>5.2604328947234422E-2</v>
      </c>
      <c r="E1030" s="34">
        <v>3329208.0809417036</v>
      </c>
    </row>
    <row r="1031" spans="2:9" hidden="1" outlineLevel="1" x14ac:dyDescent="0.2">
      <c r="B1031" s="1">
        <v>999</v>
      </c>
      <c r="C1031" s="82">
        <v>5.3109400892104953E-2</v>
      </c>
      <c r="D1031" s="82">
        <v>5.2733437055114893E-2</v>
      </c>
      <c r="E1031" s="34">
        <v>3076620.3923375206</v>
      </c>
    </row>
    <row r="1032" spans="2:9" collapsed="1" x14ac:dyDescent="0.2">
      <c r="B1032" s="1">
        <v>1000</v>
      </c>
      <c r="C1032" s="82">
        <v>7.0117372435161973E-2</v>
      </c>
      <c r="D1032" s="82">
        <v>7.5759686317798614E-2</v>
      </c>
      <c r="E1032" s="34">
        <v>4339612.5045025498</v>
      </c>
    </row>
    <row r="1035" spans="2:9" ht="17" thickBot="1" x14ac:dyDescent="0.25"/>
    <row r="1036" spans="2:9" x14ac:dyDescent="0.2">
      <c r="B1036" s="28" t="s">
        <v>44</v>
      </c>
      <c r="D1036" s="63" t="s">
        <v>44</v>
      </c>
      <c r="E1036" s="63" t="s">
        <v>45</v>
      </c>
      <c r="F1036" s="63" t="s">
        <v>51</v>
      </c>
      <c r="G1036" s="63" t="s">
        <v>44</v>
      </c>
      <c r="H1036" s="63" t="s">
        <v>45</v>
      </c>
      <c r="I1036" s="63" t="s">
        <v>51</v>
      </c>
    </row>
    <row r="1037" spans="2:9" x14ac:dyDescent="0.2">
      <c r="B1037" s="83">
        <v>-10000000</v>
      </c>
      <c r="D1037" s="57">
        <v>-10000000</v>
      </c>
      <c r="E1037" s="58">
        <v>0</v>
      </c>
      <c r="F1037" s="59">
        <v>0</v>
      </c>
      <c r="G1037" s="57">
        <v>5000000</v>
      </c>
      <c r="H1037" s="58">
        <v>192</v>
      </c>
      <c r="I1037" s="59">
        <v>0.192</v>
      </c>
    </row>
    <row r="1038" spans="2:9" x14ac:dyDescent="0.2">
      <c r="B1038" s="84">
        <v>-9000000</v>
      </c>
      <c r="D1038" s="57">
        <v>-9000000</v>
      </c>
      <c r="E1038" s="58">
        <v>0</v>
      </c>
      <c r="F1038" s="59">
        <v>0</v>
      </c>
      <c r="G1038" s="57">
        <v>6000000</v>
      </c>
      <c r="H1038" s="58">
        <v>139</v>
      </c>
      <c r="I1038" s="59">
        <v>0.33100000000000002</v>
      </c>
    </row>
    <row r="1039" spans="2:9" x14ac:dyDescent="0.2">
      <c r="B1039" s="84">
        <v>-8000000</v>
      </c>
      <c r="D1039" s="57">
        <v>-8000000</v>
      </c>
      <c r="E1039" s="58">
        <v>0</v>
      </c>
      <c r="F1039" s="59">
        <v>0</v>
      </c>
      <c r="G1039" s="57">
        <v>4000000</v>
      </c>
      <c r="H1039" s="58">
        <v>137</v>
      </c>
      <c r="I1039" s="59">
        <v>0.46800000000000003</v>
      </c>
    </row>
    <row r="1040" spans="2:9" x14ac:dyDescent="0.2">
      <c r="B1040" s="84">
        <v>-7000000</v>
      </c>
      <c r="D1040" s="57">
        <v>-7000000</v>
      </c>
      <c r="E1040" s="58">
        <v>0</v>
      </c>
      <c r="F1040" s="59">
        <v>0</v>
      </c>
      <c r="G1040" s="57">
        <v>3000000</v>
      </c>
      <c r="H1040" s="58">
        <v>108</v>
      </c>
      <c r="I1040" s="59">
        <v>0.57599999999999996</v>
      </c>
    </row>
    <row r="1041" spans="2:9" x14ac:dyDescent="0.2">
      <c r="B1041" s="84">
        <v>-6000000</v>
      </c>
      <c r="D1041" s="57">
        <v>-6000000</v>
      </c>
      <c r="E1041" s="58">
        <v>0</v>
      </c>
      <c r="F1041" s="59">
        <v>0</v>
      </c>
      <c r="G1041" s="57">
        <v>7000000</v>
      </c>
      <c r="H1041" s="58">
        <v>100</v>
      </c>
      <c r="I1041" s="59">
        <v>0.67600000000000005</v>
      </c>
    </row>
    <row r="1042" spans="2:9" x14ac:dyDescent="0.2">
      <c r="B1042" s="84">
        <v>-5000000</v>
      </c>
      <c r="D1042" s="57">
        <v>-5000000</v>
      </c>
      <c r="E1042" s="58">
        <v>0</v>
      </c>
      <c r="F1042" s="59">
        <v>0</v>
      </c>
      <c r="G1042" s="57">
        <v>8000000</v>
      </c>
      <c r="H1042" s="58">
        <v>77</v>
      </c>
      <c r="I1042" s="59">
        <v>0.753</v>
      </c>
    </row>
    <row r="1043" spans="2:9" x14ac:dyDescent="0.2">
      <c r="B1043" s="84">
        <v>-4000000</v>
      </c>
      <c r="D1043" s="57">
        <v>-4000000</v>
      </c>
      <c r="E1043" s="58">
        <v>0</v>
      </c>
      <c r="F1043" s="59">
        <v>0</v>
      </c>
      <c r="G1043" s="57">
        <v>2000000</v>
      </c>
      <c r="H1043" s="58">
        <v>74</v>
      </c>
      <c r="I1043" s="59">
        <v>0.82699999999999996</v>
      </c>
    </row>
    <row r="1044" spans="2:9" x14ac:dyDescent="0.2">
      <c r="B1044" s="84">
        <v>-3000000</v>
      </c>
      <c r="D1044" s="57">
        <v>-3000000</v>
      </c>
      <c r="E1044" s="58">
        <v>2</v>
      </c>
      <c r="F1044" s="59">
        <v>2E-3</v>
      </c>
      <c r="G1044" s="57">
        <v>1000000</v>
      </c>
      <c r="H1044" s="58">
        <v>50</v>
      </c>
      <c r="I1044" s="59">
        <v>0.877</v>
      </c>
    </row>
    <row r="1045" spans="2:9" x14ac:dyDescent="0.2">
      <c r="B1045" s="84">
        <v>-2000000</v>
      </c>
      <c r="D1045" s="57">
        <v>-2000000</v>
      </c>
      <c r="E1045" s="58">
        <v>2</v>
      </c>
      <c r="F1045" s="59">
        <v>4.0000000000000001E-3</v>
      </c>
      <c r="G1045" s="57">
        <v>9000000</v>
      </c>
      <c r="H1045" s="58">
        <v>38</v>
      </c>
      <c r="I1045" s="59">
        <v>0.91500000000000004</v>
      </c>
    </row>
    <row r="1046" spans="2:9" x14ac:dyDescent="0.2">
      <c r="B1046" s="84">
        <v>-1000000</v>
      </c>
      <c r="D1046" s="57">
        <v>-1000000</v>
      </c>
      <c r="E1046" s="58">
        <v>14</v>
      </c>
      <c r="F1046" s="59">
        <v>1.7999999999999999E-2</v>
      </c>
      <c r="G1046" s="57">
        <v>0</v>
      </c>
      <c r="H1046" s="58">
        <v>29</v>
      </c>
      <c r="I1046" s="59">
        <v>0.94399999999999995</v>
      </c>
    </row>
    <row r="1047" spans="2:9" x14ac:dyDescent="0.2">
      <c r="B1047" s="84">
        <v>0</v>
      </c>
      <c r="D1047" s="57">
        <v>0</v>
      </c>
      <c r="E1047" s="58">
        <v>29</v>
      </c>
      <c r="F1047" s="59">
        <v>4.7E-2</v>
      </c>
      <c r="G1047" s="57">
        <v>10000000</v>
      </c>
      <c r="H1047" s="58">
        <v>22</v>
      </c>
      <c r="I1047" s="59">
        <v>0.96599999999999997</v>
      </c>
    </row>
    <row r="1048" spans="2:9" x14ac:dyDescent="0.2">
      <c r="B1048" s="84">
        <v>1000000</v>
      </c>
      <c r="D1048" s="57">
        <v>1000000</v>
      </c>
      <c r="E1048" s="58">
        <v>50</v>
      </c>
      <c r="F1048" s="59">
        <v>9.7000000000000003E-2</v>
      </c>
      <c r="G1048" s="57" t="s">
        <v>50</v>
      </c>
      <c r="H1048" s="58">
        <v>16</v>
      </c>
      <c r="I1048" s="59">
        <v>0.98199999999999998</v>
      </c>
    </row>
    <row r="1049" spans="2:9" x14ac:dyDescent="0.2">
      <c r="B1049" s="84">
        <v>2000000</v>
      </c>
      <c r="D1049" s="57">
        <v>2000000</v>
      </c>
      <c r="E1049" s="58">
        <v>74</v>
      </c>
      <c r="F1049" s="59">
        <v>0.17100000000000001</v>
      </c>
      <c r="G1049" s="57">
        <v>-1000000</v>
      </c>
      <c r="H1049" s="58">
        <v>14</v>
      </c>
      <c r="I1049" s="59">
        <v>0.996</v>
      </c>
    </row>
    <row r="1050" spans="2:9" x14ac:dyDescent="0.2">
      <c r="B1050" s="84">
        <v>3000000</v>
      </c>
      <c r="D1050" s="57">
        <v>3000000</v>
      </c>
      <c r="E1050" s="58">
        <v>108</v>
      </c>
      <c r="F1050" s="59">
        <v>0.27900000000000003</v>
      </c>
      <c r="G1050" s="57">
        <v>-3000000</v>
      </c>
      <c r="H1050" s="58">
        <v>2</v>
      </c>
      <c r="I1050" s="59">
        <v>0.998</v>
      </c>
    </row>
    <row r="1051" spans="2:9" x14ac:dyDescent="0.2">
      <c r="B1051" s="84">
        <v>4000000</v>
      </c>
      <c r="D1051" s="57">
        <v>4000000</v>
      </c>
      <c r="E1051" s="58">
        <v>137</v>
      </c>
      <c r="F1051" s="59">
        <v>0.41599999999999998</v>
      </c>
      <c r="G1051" s="57">
        <v>-2000000</v>
      </c>
      <c r="H1051" s="58">
        <v>2</v>
      </c>
      <c r="I1051" s="59">
        <v>1</v>
      </c>
    </row>
    <row r="1052" spans="2:9" x14ac:dyDescent="0.2">
      <c r="B1052" s="84">
        <v>5000000</v>
      </c>
      <c r="D1052" s="57">
        <v>5000000</v>
      </c>
      <c r="E1052" s="58">
        <v>192</v>
      </c>
      <c r="F1052" s="59">
        <v>0.60799999999999998</v>
      </c>
      <c r="G1052" s="57">
        <v>-10000000</v>
      </c>
      <c r="H1052" s="58">
        <v>0</v>
      </c>
      <c r="I1052" s="59">
        <v>1</v>
      </c>
    </row>
    <row r="1053" spans="2:9" x14ac:dyDescent="0.2">
      <c r="B1053" s="84">
        <v>6000000</v>
      </c>
      <c r="D1053" s="57">
        <v>6000000</v>
      </c>
      <c r="E1053" s="58">
        <v>139</v>
      </c>
      <c r="F1053" s="59">
        <v>0.747</v>
      </c>
      <c r="G1053" s="57">
        <v>-9000000</v>
      </c>
      <c r="H1053" s="58">
        <v>0</v>
      </c>
      <c r="I1053" s="59">
        <v>1</v>
      </c>
    </row>
    <row r="1054" spans="2:9" x14ac:dyDescent="0.2">
      <c r="B1054" s="84">
        <v>7000000</v>
      </c>
      <c r="D1054" s="57">
        <v>7000000</v>
      </c>
      <c r="E1054" s="58">
        <v>100</v>
      </c>
      <c r="F1054" s="59">
        <v>0.84699999999999998</v>
      </c>
      <c r="G1054" s="57">
        <v>-8000000</v>
      </c>
      <c r="H1054" s="58">
        <v>0</v>
      </c>
      <c r="I1054" s="59">
        <v>1</v>
      </c>
    </row>
    <row r="1055" spans="2:9" x14ac:dyDescent="0.2">
      <c r="B1055" s="84">
        <v>8000000</v>
      </c>
      <c r="D1055" s="57">
        <v>8000000</v>
      </c>
      <c r="E1055" s="58">
        <v>77</v>
      </c>
      <c r="F1055" s="59">
        <v>0.92400000000000004</v>
      </c>
      <c r="G1055" s="57">
        <v>-7000000</v>
      </c>
      <c r="H1055" s="58">
        <v>0</v>
      </c>
      <c r="I1055" s="59">
        <v>1</v>
      </c>
    </row>
    <row r="1056" spans="2:9" x14ac:dyDescent="0.2">
      <c r="B1056" s="84">
        <v>9000000</v>
      </c>
      <c r="D1056" s="57">
        <v>9000000</v>
      </c>
      <c r="E1056" s="58">
        <v>38</v>
      </c>
      <c r="F1056" s="59">
        <v>0.96199999999999997</v>
      </c>
      <c r="G1056" s="57">
        <v>-6000000</v>
      </c>
      <c r="H1056" s="58">
        <v>0</v>
      </c>
      <c r="I1056" s="59">
        <v>1</v>
      </c>
    </row>
    <row r="1057" spans="2:9" x14ac:dyDescent="0.2">
      <c r="B1057" s="85">
        <v>10000000</v>
      </c>
      <c r="D1057" s="57">
        <v>10000000</v>
      </c>
      <c r="E1057" s="58">
        <v>22</v>
      </c>
      <c r="F1057" s="59">
        <v>0.98399999999999999</v>
      </c>
      <c r="G1057" s="57">
        <v>-5000000</v>
      </c>
      <c r="H1057" s="58">
        <v>0</v>
      </c>
      <c r="I1057" s="59">
        <v>1</v>
      </c>
    </row>
    <row r="1058" spans="2:9" ht="17" thickBot="1" x14ac:dyDescent="0.25">
      <c r="D1058" s="60" t="s">
        <v>50</v>
      </c>
      <c r="E1058" s="60">
        <v>16</v>
      </c>
      <c r="F1058" s="61">
        <v>1</v>
      </c>
      <c r="G1058" s="62">
        <v>-4000000</v>
      </c>
      <c r="H1058" s="60">
        <v>0</v>
      </c>
      <c r="I1058" s="61">
        <v>1</v>
      </c>
    </row>
  </sheetData>
  <sortState xmlns:xlrd2="http://schemas.microsoft.com/office/spreadsheetml/2017/richdata2" ref="G1037:H1058">
    <sortCondition descending="1" ref="H1037"/>
  </sortState>
  <mergeCells count="7">
    <mergeCell ref="G32:H32"/>
    <mergeCell ref="G31:H31"/>
    <mergeCell ref="C5:D5"/>
    <mergeCell ref="C19:D19"/>
    <mergeCell ref="E21:F21"/>
    <mergeCell ref="E25:F25"/>
    <mergeCell ref="B30:E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Task 1</vt:lpstr>
      <vt:lpstr>Task 1 Scenario 1</vt:lpstr>
      <vt:lpstr>Task 1 Scenario 2</vt:lpstr>
      <vt:lpstr>Task 1 Scenario 3</vt:lpstr>
      <vt:lpstr>Task 2 Scenario 1</vt:lpstr>
      <vt:lpstr>Task 2 Scenario 2</vt:lpstr>
      <vt:lpstr>Task 2 Scenario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2020-10-14T02:29:24Z</dcterms:created>
  <dcterms:modified xsi:type="dcterms:W3CDTF">2020-10-21T10:31:07Z</dcterms:modified>
</cp:coreProperties>
</file>