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MM1" sheetId="1" r:id="rId1"/>
    <sheet name="MMm" sheetId="2" r:id="rId2"/>
    <sheet name="2k" sheetId="3" r:id="rId3"/>
  </sheets>
  <calcPr calcId="152511"/>
</workbook>
</file>

<file path=xl/calcChain.xml><?xml version="1.0" encoding="utf-8"?>
<calcChain xmlns="http://schemas.openxmlformats.org/spreadsheetml/2006/main">
  <c r="J16" i="1" l="1"/>
  <c r="O30" i="1"/>
  <c r="L28" i="1"/>
  <c r="K28" i="1"/>
  <c r="L30" i="1"/>
  <c r="M30" i="1" s="1"/>
  <c r="K30" i="1"/>
  <c r="L29" i="1"/>
  <c r="M29" i="1" s="1"/>
  <c r="K29" i="1"/>
  <c r="O29" i="1" s="1"/>
  <c r="J2" i="1"/>
  <c r="I2" i="1"/>
  <c r="E8" i="2"/>
  <c r="F8" i="2"/>
  <c r="O28" i="1" l="1"/>
  <c r="M28" i="1"/>
  <c r="G8" i="2"/>
  <c r="H8" i="2" s="1"/>
  <c r="E7" i="2"/>
  <c r="F7" i="2"/>
  <c r="G7" i="2" l="1"/>
  <c r="H7" i="2" s="1"/>
  <c r="E6" i="2"/>
  <c r="B6" i="2"/>
  <c r="B7" i="2"/>
  <c r="B8" i="2"/>
  <c r="B9" i="2"/>
  <c r="B10" i="2"/>
  <c r="B11" i="2"/>
  <c r="B12" i="2"/>
  <c r="B13" i="2"/>
  <c r="B14" i="2"/>
  <c r="B15" i="2"/>
  <c r="B16" i="2"/>
  <c r="B17" i="2"/>
  <c r="E5" i="2"/>
  <c r="B5" i="2"/>
  <c r="U32" i="3"/>
  <c r="U33" i="3"/>
  <c r="U34" i="3"/>
  <c r="U35" i="3"/>
  <c r="U36" i="3"/>
  <c r="U37" i="3"/>
  <c r="U38" i="3"/>
  <c r="U39" i="3" s="1"/>
  <c r="U31" i="3"/>
  <c r="T32" i="3"/>
  <c r="T33" i="3"/>
  <c r="T34" i="3"/>
  <c r="T35" i="3"/>
  <c r="T36" i="3"/>
  <c r="T37" i="3"/>
  <c r="T38" i="3"/>
  <c r="T39" i="3" s="1"/>
  <c r="T31" i="3"/>
  <c r="S32" i="3"/>
  <c r="S33" i="3"/>
  <c r="S34" i="3"/>
  <c r="S35" i="3"/>
  <c r="S36" i="3"/>
  <c r="S37" i="3"/>
  <c r="S38" i="3"/>
  <c r="S39" i="3" s="1"/>
  <c r="S31" i="3"/>
  <c r="R32" i="3"/>
  <c r="R33" i="3"/>
  <c r="R34" i="3"/>
  <c r="R35" i="3"/>
  <c r="R36" i="3"/>
  <c r="R37" i="3"/>
  <c r="R38" i="3"/>
  <c r="R39" i="3" s="1"/>
  <c r="R31" i="3"/>
  <c r="O35" i="3"/>
  <c r="P35" i="3"/>
  <c r="Q35" i="3"/>
  <c r="O36" i="3"/>
  <c r="P36" i="3"/>
  <c r="Q36" i="3"/>
  <c r="O37" i="3"/>
  <c r="P37" i="3"/>
  <c r="Q37" i="3"/>
  <c r="O38" i="3"/>
  <c r="O39" i="3" s="1"/>
  <c r="P38" i="3"/>
  <c r="P39" i="3" s="1"/>
  <c r="Q38" i="3"/>
  <c r="Q39" i="3" s="1"/>
  <c r="N35" i="3"/>
  <c r="N36" i="3"/>
  <c r="N37" i="3"/>
  <c r="N38" i="3"/>
  <c r="N39" i="3" s="1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F17" i="1"/>
  <c r="G17" i="1"/>
  <c r="O17" i="1"/>
  <c r="O19" i="1"/>
  <c r="F19" i="1"/>
  <c r="G19" i="1"/>
  <c r="L19" i="1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R14" i="3" s="1"/>
  <c r="Q10" i="3"/>
  <c r="Q14" i="3" s="1"/>
  <c r="P10" i="3"/>
  <c r="P14" i="3" s="1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K54" i="3" s="1"/>
  <c r="J50" i="3"/>
  <c r="I50" i="3"/>
  <c r="I54" i="3" s="1"/>
  <c r="B11" i="3"/>
  <c r="B12" i="3"/>
  <c r="B13" i="3"/>
  <c r="B10" i="3"/>
  <c r="C11" i="3"/>
  <c r="C12" i="3"/>
  <c r="C13" i="3"/>
  <c r="C10" i="3"/>
  <c r="C14" i="3" s="1"/>
  <c r="D11" i="3"/>
  <c r="D12" i="3"/>
  <c r="D13" i="3"/>
  <c r="D10" i="3"/>
  <c r="E11" i="3"/>
  <c r="E12" i="3"/>
  <c r="E13" i="3"/>
  <c r="E10" i="3"/>
  <c r="O18" i="1"/>
  <c r="F18" i="1"/>
  <c r="G18" i="1"/>
  <c r="L18" i="1" s="1"/>
  <c r="O16" i="1"/>
  <c r="O15" i="1"/>
  <c r="F16" i="1"/>
  <c r="G16" i="1"/>
  <c r="O14" i="1"/>
  <c r="B4" i="2"/>
  <c r="E4" i="2" s="1"/>
  <c r="O9" i="1"/>
  <c r="O10" i="1"/>
  <c r="O11" i="1"/>
  <c r="B3" i="2"/>
  <c r="E3" i="2" s="1"/>
  <c r="G15" i="1"/>
  <c r="F15" i="1"/>
  <c r="J15" i="1" s="1"/>
  <c r="G14" i="1"/>
  <c r="L14" i="1" s="1"/>
  <c r="F14" i="1"/>
  <c r="O13" i="1"/>
  <c r="G13" i="1"/>
  <c r="F13" i="1"/>
  <c r="O12" i="1"/>
  <c r="G12" i="1"/>
  <c r="L12" i="1" s="1"/>
  <c r="F12" i="1"/>
  <c r="G11" i="1"/>
  <c r="L11" i="1" s="1"/>
  <c r="F11" i="1"/>
  <c r="G10" i="1"/>
  <c r="F10" i="1"/>
  <c r="G9" i="1"/>
  <c r="L9" i="1" s="1"/>
  <c r="F9" i="1"/>
  <c r="F6" i="2"/>
  <c r="F5" i="2"/>
  <c r="F4" i="2"/>
  <c r="J14" i="1" l="1"/>
  <c r="U17" i="1"/>
  <c r="J17" i="1"/>
  <c r="G6" i="2"/>
  <c r="H6" i="2" s="1"/>
  <c r="G5" i="2"/>
  <c r="H5" i="2" s="1"/>
  <c r="E14" i="3"/>
  <c r="D14" i="3"/>
  <c r="B14" i="3"/>
  <c r="L54" i="3"/>
  <c r="H13" i="1"/>
  <c r="U16" i="1"/>
  <c r="J18" i="1"/>
  <c r="H17" i="1"/>
  <c r="L17" i="1"/>
  <c r="U18" i="1"/>
  <c r="U15" i="1"/>
  <c r="J10" i="1"/>
  <c r="U14" i="1"/>
  <c r="J19" i="1"/>
  <c r="U9" i="1"/>
  <c r="U19" i="1"/>
  <c r="H16" i="1"/>
  <c r="H19" i="1"/>
  <c r="B30" i="3"/>
  <c r="E30" i="3"/>
  <c r="C30" i="3"/>
  <c r="D30" i="3"/>
  <c r="S14" i="3"/>
  <c r="J54" i="3"/>
  <c r="H18" i="1"/>
  <c r="L16" i="1"/>
  <c r="G4" i="2"/>
  <c r="H4" i="2" s="1"/>
  <c r="J12" i="1"/>
  <c r="U11" i="1"/>
  <c r="U10" i="1"/>
  <c r="U12" i="1"/>
  <c r="H10" i="1"/>
  <c r="H15" i="1"/>
  <c r="L10" i="1"/>
  <c r="L15" i="1"/>
  <c r="J11" i="1"/>
  <c r="U13" i="1"/>
  <c r="H14" i="1"/>
  <c r="H12" i="1"/>
  <c r="J13" i="1"/>
  <c r="H9" i="1"/>
  <c r="J9" i="1" s="1"/>
  <c r="H11" i="1"/>
  <c r="L13" i="1"/>
  <c r="F3" i="2"/>
  <c r="G3" i="2" l="1"/>
  <c r="H3" i="2" s="1"/>
</calcChain>
</file>

<file path=xl/sharedStrings.xml><?xml version="1.0" encoding="utf-8"?>
<sst xmlns="http://schemas.openxmlformats.org/spreadsheetml/2006/main" count="80" uniqueCount="49">
  <si>
    <t>service rate</t>
  </si>
  <si>
    <t>arrival rate</t>
  </si>
  <si>
    <t>traffice inte</t>
  </si>
  <si>
    <t>queuing model</t>
  </si>
  <si>
    <t>response time</t>
  </si>
  <si>
    <t>throuhput</t>
  </si>
  <si>
    <t>clients</t>
  </si>
  <si>
    <t>workers</t>
  </si>
  <si>
    <t>E(s)</t>
  </si>
  <si>
    <t>μ</t>
  </si>
  <si>
    <t>λ</t>
  </si>
  <si>
    <t>ρ</t>
  </si>
  <si>
    <t>res. Time</t>
  </si>
  <si>
    <t>interactive law res</t>
  </si>
  <si>
    <t>client think</t>
  </si>
  <si>
    <t>server think</t>
  </si>
  <si>
    <t>DB time</t>
  </si>
  <si>
    <t>db_connection</t>
  </si>
  <si>
    <t>net client server</t>
  </si>
  <si>
    <t>net server db</t>
  </si>
  <si>
    <t>calc resp</t>
  </si>
  <si>
    <t>MMm</t>
  </si>
  <si>
    <t>m</t>
  </si>
  <si>
    <t>p0</t>
  </si>
  <si>
    <t>p_queuing</t>
  </si>
  <si>
    <t>resp t</t>
  </si>
  <si>
    <t>2^k analysis</t>
  </si>
  <si>
    <t>y</t>
  </si>
  <si>
    <t>q0</t>
  </si>
  <si>
    <t>qA</t>
  </si>
  <si>
    <t>qB</t>
  </si>
  <si>
    <t>qAB</t>
  </si>
  <si>
    <t>message</t>
  </si>
  <si>
    <t>worker</t>
  </si>
  <si>
    <t>throughput</t>
  </si>
  <si>
    <t>connection</t>
  </si>
  <si>
    <t>client</t>
  </si>
  <si>
    <t>message s</t>
  </si>
  <si>
    <t>qC</t>
  </si>
  <si>
    <t>qAC</t>
  </si>
  <si>
    <t>qBC</t>
  </si>
  <si>
    <t>qABC</t>
  </si>
  <si>
    <t>200 and 2000</t>
  </si>
  <si>
    <t>2 and 4</t>
  </si>
  <si>
    <t>40 and 80</t>
  </si>
  <si>
    <t>old value</t>
  </si>
  <si>
    <t>msg size</t>
  </si>
  <si>
    <t>#worker</t>
  </si>
  <si>
    <t>#clients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</si>
</sst>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workbookViewId="0">
      <selection activeCell="A14" sqref="A14"/>
    </sheetView>
  </sheetViews>
  <sheetFormatPr defaultRowHeight="14.4" x14ac:dyDescent="0.3"/>
  <sheetData>
    <row r="2" spans="1:21" x14ac:dyDescent="0.3">
      <c r="I2">
        <f>1/(1/(1/0.0035) + 486)</f>
        <v>2.0575983506291623E-3</v>
      </c>
      <c r="J2">
        <f>1/(550-530)</f>
        <v>0.05</v>
      </c>
    </row>
    <row r="4" spans="1:21" x14ac:dyDescent="0.3">
      <c r="P4" t="s">
        <v>45</v>
      </c>
    </row>
    <row r="5" spans="1:21" x14ac:dyDescent="0.3">
      <c r="P5">
        <v>2.0999999999999999E-3</v>
      </c>
      <c r="Q5">
        <v>1.47E-3</v>
      </c>
    </row>
    <row r="7" spans="1:21" x14ac:dyDescent="0.3">
      <c r="F7" t="s">
        <v>0</v>
      </c>
      <c r="G7" t="s">
        <v>1</v>
      </c>
      <c r="H7" t="s">
        <v>2</v>
      </c>
      <c r="J7" t="s">
        <v>3</v>
      </c>
    </row>
    <row r="8" spans="1:21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J8" t="s">
        <v>12</v>
      </c>
      <c r="L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U8" t="s">
        <v>20</v>
      </c>
    </row>
    <row r="9" spans="1:21" x14ac:dyDescent="0.3">
      <c r="A9">
        <v>0.1961</v>
      </c>
      <c r="B9">
        <v>184.97</v>
      </c>
      <c r="C9">
        <v>40</v>
      </c>
      <c r="D9">
        <v>1</v>
      </c>
      <c r="E9" s="2">
        <v>5.1700000000000001E-3</v>
      </c>
      <c r="F9">
        <f t="shared" ref="F9:F19" si="0">1/E9</f>
        <v>193.42359767891682</v>
      </c>
      <c r="G9">
        <f>B9</f>
        <v>184.97</v>
      </c>
      <c r="H9">
        <f t="shared" ref="H9:H15" si="1">G9/(F9*D9)</f>
        <v>0.95629490000000006</v>
      </c>
      <c r="J9">
        <f t="shared" ref="J9" si="2">(1/(F9*D9))/(1-H9)</f>
        <v>0.11829283081379535</v>
      </c>
      <c r="L9">
        <f>C9/G9 - N9</f>
        <v>0.21605128399199869</v>
      </c>
      <c r="N9" s="1">
        <v>2.0000000000000001E-4</v>
      </c>
      <c r="O9">
        <f t="shared" ref="O9:O11" si="3">E9-P9-Q9-S9</f>
        <v>2E-3</v>
      </c>
      <c r="P9">
        <v>1.1999999999999999E-3</v>
      </c>
      <c r="Q9">
        <v>7.2000000000000005E-4</v>
      </c>
      <c r="R9">
        <v>5.9999999999999995E-4</v>
      </c>
      <c r="S9">
        <v>1.25E-3</v>
      </c>
      <c r="U9">
        <f t="shared" ref="U9:U12" si="4">1/((1/N9)-G9)+1/((1/O9)-G9) + 1/((1/P9)-G9) + 1/((1/Q9)-G9)   + R9+S9</f>
        <v>7.6049497117215469E-3</v>
      </c>
    </row>
    <row r="10" spans="1:21" x14ac:dyDescent="0.3">
      <c r="A10">
        <v>8.0000000000000002E-3</v>
      </c>
      <c r="B10">
        <v>122</v>
      </c>
      <c r="C10">
        <v>1</v>
      </c>
      <c r="D10">
        <v>1</v>
      </c>
      <c r="E10" s="2">
        <v>5.0400000000000002E-3</v>
      </c>
      <c r="F10">
        <f t="shared" si="0"/>
        <v>198.4126984126984</v>
      </c>
      <c r="G10">
        <f t="shared" ref="G10:G15" si="5">B10</f>
        <v>122</v>
      </c>
      <c r="H10">
        <f t="shared" si="1"/>
        <v>0.61487999999999998</v>
      </c>
      <c r="J10">
        <f>1/(F10-G10)</f>
        <v>1.3086830078936436E-2</v>
      </c>
      <c r="L10">
        <f t="shared" ref="L10:L15" si="6">C10/G10 - N10</f>
        <v>7.9967213114754097E-3</v>
      </c>
      <c r="N10" s="1">
        <v>2.0000000000000001E-4</v>
      </c>
      <c r="O10">
        <f t="shared" si="3"/>
        <v>6.9999999999999988E-4</v>
      </c>
      <c r="P10">
        <v>2.3700000000000001E-3</v>
      </c>
      <c r="Q10">
        <v>7.2000000000000005E-4</v>
      </c>
      <c r="R10">
        <v>5.9999999999999995E-4</v>
      </c>
      <c r="S10">
        <v>1.25E-3</v>
      </c>
      <c r="U10">
        <f t="shared" si="4"/>
        <v>6.9436889763686135E-3</v>
      </c>
    </row>
    <row r="11" spans="1:21" x14ac:dyDescent="0.3">
      <c r="A11">
        <v>0.2276</v>
      </c>
      <c r="B11">
        <v>176.8</v>
      </c>
      <c r="C11">
        <v>40</v>
      </c>
      <c r="D11">
        <v>1</v>
      </c>
      <c r="E11" s="2">
        <v>5.4999999999999997E-3</v>
      </c>
      <c r="F11">
        <f t="shared" si="0"/>
        <v>181.81818181818184</v>
      </c>
      <c r="G11">
        <f t="shared" si="5"/>
        <v>176.8</v>
      </c>
      <c r="H11">
        <f t="shared" si="1"/>
        <v>0.97239999999999993</v>
      </c>
      <c r="J11">
        <f t="shared" ref="J11:J15" si="7">1/(F11-G11)</f>
        <v>0.1992753623188401</v>
      </c>
      <c r="L11">
        <f t="shared" si="6"/>
        <v>0.22604434389140268</v>
      </c>
      <c r="N11" s="1">
        <v>2.0000000000000001E-4</v>
      </c>
      <c r="O11">
        <f t="shared" si="3"/>
        <v>1.0599999999999995E-3</v>
      </c>
      <c r="P11">
        <v>2.47E-3</v>
      </c>
      <c r="Q11">
        <v>7.2000000000000005E-4</v>
      </c>
      <c r="R11">
        <v>5.9999999999999995E-4</v>
      </c>
      <c r="S11">
        <v>1.25E-3</v>
      </c>
      <c r="U11">
        <f t="shared" si="4"/>
        <v>8.571664619538252E-3</v>
      </c>
    </row>
    <row r="12" spans="1:21" x14ac:dyDescent="0.3">
      <c r="A12">
        <v>0.24099999999999999</v>
      </c>
      <c r="B12">
        <v>165.35</v>
      </c>
      <c r="C12">
        <v>40</v>
      </c>
      <c r="D12">
        <v>1</v>
      </c>
      <c r="E12" s="2">
        <v>5.8999999999999999E-3</v>
      </c>
      <c r="F12">
        <f t="shared" si="0"/>
        <v>169.49152542372883</v>
      </c>
      <c r="G12">
        <f t="shared" si="5"/>
        <v>165.35</v>
      </c>
      <c r="H12">
        <f t="shared" si="1"/>
        <v>0.9755649999999999</v>
      </c>
      <c r="J12">
        <f t="shared" si="7"/>
        <v>0.24145692653979814</v>
      </c>
      <c r="L12">
        <f t="shared" si="6"/>
        <v>0.2417110976716057</v>
      </c>
      <c r="N12" s="1">
        <v>2.0000000000000001E-4</v>
      </c>
      <c r="O12">
        <f>E12-P12-Q12-S12</f>
        <v>2.8299999999999992E-3</v>
      </c>
      <c r="P12">
        <v>1.1000000000000001E-3</v>
      </c>
      <c r="Q12">
        <v>7.2000000000000005E-4</v>
      </c>
      <c r="R12">
        <v>5.9999999999999995E-4</v>
      </c>
      <c r="S12">
        <v>1.25E-3</v>
      </c>
      <c r="U12">
        <f t="shared" si="4"/>
        <v>9.5376498061907154E-3</v>
      </c>
    </row>
    <row r="13" spans="1:21" x14ac:dyDescent="0.3">
      <c r="A13">
        <v>5.5799999999999999E-3</v>
      </c>
      <c r="B13">
        <v>173.88</v>
      </c>
      <c r="C13">
        <v>1</v>
      </c>
      <c r="D13">
        <v>1</v>
      </c>
      <c r="E13" s="2">
        <v>5.1700000000000001E-3</v>
      </c>
      <c r="F13">
        <f t="shared" si="0"/>
        <v>193.42359767891682</v>
      </c>
      <c r="G13">
        <f t="shared" si="5"/>
        <v>173.88</v>
      </c>
      <c r="H13">
        <f t="shared" si="1"/>
        <v>0.89895959999999997</v>
      </c>
      <c r="J13">
        <f t="shared" si="7"/>
        <v>5.1167651751180723E-2</v>
      </c>
      <c r="L13">
        <f t="shared" si="6"/>
        <v>5.5510927076144476E-3</v>
      </c>
      <c r="N13" s="1">
        <v>2.0000000000000001E-4</v>
      </c>
      <c r="O13">
        <f>E13-P13-Q13-S13</f>
        <v>2.0999999999999994E-3</v>
      </c>
      <c r="P13">
        <v>1.1000000000000001E-3</v>
      </c>
      <c r="Q13">
        <v>7.2000000000000005E-4</v>
      </c>
      <c r="R13">
        <v>5.9999999999999995E-4</v>
      </c>
      <c r="S13">
        <v>1.25E-3</v>
      </c>
      <c r="U13">
        <f>1/((1/N13)-G13)+1/((1/O13)-G13) + 1/((1/P13)-G13) + 1/((1/Q13)-G13)   + R13+S13</f>
        <v>7.548256534038047E-3</v>
      </c>
    </row>
    <row r="14" spans="1:21" x14ac:dyDescent="0.3">
      <c r="A14">
        <v>0.1168</v>
      </c>
      <c r="B14">
        <v>341.5</v>
      </c>
      <c r="C14">
        <v>40</v>
      </c>
      <c r="D14">
        <v>2</v>
      </c>
      <c r="E14" s="2">
        <v>5.0400000000000002E-3</v>
      </c>
      <c r="F14">
        <f t="shared" si="0"/>
        <v>198.4126984126984</v>
      </c>
      <c r="G14">
        <f t="shared" si="5"/>
        <v>341.5</v>
      </c>
      <c r="H14">
        <f t="shared" si="1"/>
        <v>0.86058000000000001</v>
      </c>
      <c r="J14">
        <f>1/(F14*D14-G14)</f>
        <v>1.8074881652560614E-2</v>
      </c>
      <c r="L14">
        <f t="shared" si="6"/>
        <v>0.1169303074670571</v>
      </c>
      <c r="N14" s="1">
        <v>2.0000000000000001E-4</v>
      </c>
      <c r="O14">
        <f t="shared" ref="O14:O15" si="8">E14-P14-Q14-S14</f>
        <v>1.9699999999999995E-3</v>
      </c>
      <c r="P14">
        <v>1.1000000000000001E-3</v>
      </c>
      <c r="Q14">
        <v>7.2000000000000005E-4</v>
      </c>
      <c r="R14">
        <v>5.9999999999999995E-4</v>
      </c>
      <c r="S14">
        <v>1.25E-3</v>
      </c>
      <c r="U14">
        <f t="shared" ref="U14:U16" si="9">1/((1/N14)-G14)+1/((1/O14)-G14) + 1/((1/P14)-G14) + 1/((1/Q14)-G14)   + R14+S14</f>
        <v>1.080120335702086E-2</v>
      </c>
    </row>
    <row r="15" spans="1:21" x14ac:dyDescent="0.3">
      <c r="A15">
        <v>0.80400000000000005</v>
      </c>
      <c r="B15">
        <v>197</v>
      </c>
      <c r="C15">
        <v>160</v>
      </c>
      <c r="D15">
        <v>1</v>
      </c>
      <c r="E15" s="2">
        <v>5.0400000000000002E-3</v>
      </c>
      <c r="F15">
        <f t="shared" si="0"/>
        <v>198.4126984126984</v>
      </c>
      <c r="G15">
        <f t="shared" si="5"/>
        <v>197</v>
      </c>
      <c r="H15">
        <f t="shared" si="1"/>
        <v>0.9928800000000001</v>
      </c>
      <c r="J15">
        <f t="shared" si="7"/>
        <v>0.70786516853933013</v>
      </c>
      <c r="L15">
        <f t="shared" si="6"/>
        <v>0.81198274111675128</v>
      </c>
      <c r="N15" s="1">
        <v>2.0000000000000001E-4</v>
      </c>
      <c r="O15">
        <f t="shared" si="8"/>
        <v>1.9699999999999995E-3</v>
      </c>
      <c r="P15">
        <v>1.1000000000000001E-3</v>
      </c>
      <c r="Q15">
        <v>7.2000000000000005E-4</v>
      </c>
      <c r="R15">
        <v>5.9999999999999995E-4</v>
      </c>
      <c r="S15">
        <v>1.25E-3</v>
      </c>
      <c r="U15">
        <f t="shared" si="9"/>
        <v>7.5209503586491054E-3</v>
      </c>
    </row>
    <row r="16" spans="1:21" x14ac:dyDescent="0.3">
      <c r="A16">
        <v>8.9999999999999993E-3</v>
      </c>
      <c r="B16">
        <v>110</v>
      </c>
      <c r="C16">
        <v>1</v>
      </c>
      <c r="D16">
        <v>1</v>
      </c>
      <c r="E16" s="2">
        <v>5.0400000000000002E-3</v>
      </c>
      <c r="F16">
        <f t="shared" si="0"/>
        <v>198.4126984126984</v>
      </c>
      <c r="G16">
        <f t="shared" ref="G16" si="10">B16</f>
        <v>110</v>
      </c>
      <c r="H16">
        <f t="shared" ref="H16" si="11">G16/(F16*D16)</f>
        <v>0.5544</v>
      </c>
      <c r="J16">
        <f>1/(F16-G16)</f>
        <v>1.1310592459605027E-2</v>
      </c>
      <c r="L16">
        <f t="shared" ref="L16" si="12">C16/G16 - N16</f>
        <v>8.8909090909090899E-3</v>
      </c>
      <c r="N16" s="1">
        <v>2.0000000000000001E-4</v>
      </c>
      <c r="O16">
        <f t="shared" ref="O16" si="13">E16-P16-Q16-S16</f>
        <v>1.9699999999999995E-3</v>
      </c>
      <c r="P16">
        <v>1.1000000000000001E-3</v>
      </c>
      <c r="Q16">
        <v>7.2000000000000005E-4</v>
      </c>
      <c r="R16">
        <v>5.9999999999999995E-4</v>
      </c>
      <c r="S16">
        <v>1.25E-3</v>
      </c>
      <c r="U16">
        <f t="shared" si="9"/>
        <v>6.6028504439669304E-3</v>
      </c>
    </row>
    <row r="17" spans="1:21" x14ac:dyDescent="0.3">
      <c r="A17">
        <v>5.7999999999999996E-3</v>
      </c>
      <c r="B17">
        <v>90</v>
      </c>
      <c r="C17">
        <v>1</v>
      </c>
      <c r="D17">
        <v>1</v>
      </c>
      <c r="E17" s="2">
        <v>5.0400000000000002E-3</v>
      </c>
      <c r="F17">
        <f>1/E17</f>
        <v>198.4126984126984</v>
      </c>
      <c r="G17">
        <f>B17</f>
        <v>90</v>
      </c>
      <c r="H17">
        <f t="shared" ref="H17" si="14">G17/(F17*D17)</f>
        <v>0.4536</v>
      </c>
      <c r="J17">
        <f t="shared" ref="J17" si="15">1/(F17-G17)</f>
        <v>9.224011713030748E-3</v>
      </c>
      <c r="L17">
        <f t="shared" ref="L17" si="16">C17/G17 - N17</f>
        <v>1.0911111111111111E-2</v>
      </c>
      <c r="N17" s="1">
        <v>2.0000000000000001E-4</v>
      </c>
      <c r="O17">
        <f>E17-P17-Q17-S17</f>
        <v>1.9699999999999995E-3</v>
      </c>
      <c r="P17">
        <v>1.1000000000000001E-3</v>
      </c>
      <c r="Q17">
        <v>7.2000000000000005E-4</v>
      </c>
      <c r="R17">
        <v>5.9999999999999995E-4</v>
      </c>
      <c r="S17">
        <v>1.25E-3</v>
      </c>
      <c r="U17">
        <f>1/((1/N17)-G17)+1/((1/O17)-G17) + 1/((1/P17)-G17) + 1/((1/Q17)-G17)   + R17+S17</f>
        <v>6.4389750020127073E-3</v>
      </c>
    </row>
    <row r="18" spans="1:21" x14ac:dyDescent="0.3">
      <c r="A18">
        <v>6.6E-3</v>
      </c>
      <c r="B18">
        <v>45.9</v>
      </c>
      <c r="C18">
        <v>1</v>
      </c>
      <c r="D18">
        <v>1</v>
      </c>
      <c r="E18" s="2">
        <v>5.0400000000000002E-3</v>
      </c>
      <c r="F18">
        <f>1/E18</f>
        <v>198.4126984126984</v>
      </c>
      <c r="G18">
        <f>B18</f>
        <v>45.9</v>
      </c>
      <c r="H18">
        <f>G18/(F18*D18)</f>
        <v>0.23133600000000001</v>
      </c>
      <c r="J18">
        <f t="shared" ref="J18" si="17">1/(F18-G18)</f>
        <v>6.5568310731346866E-3</v>
      </c>
      <c r="L18">
        <f>C18/G18 - N18</f>
        <v>2.1586492374727671E-2</v>
      </c>
      <c r="N18" s="1">
        <v>2.0000000000000001E-4</v>
      </c>
      <c r="O18">
        <f>E18-P18-Q18-S18</f>
        <v>1.9699999999999995E-3</v>
      </c>
      <c r="P18">
        <v>1.1000000000000001E-3</v>
      </c>
      <c r="Q18">
        <v>7.2000000000000005E-4</v>
      </c>
      <c r="R18">
        <v>5.9999999999999995E-4</v>
      </c>
      <c r="S18">
        <v>1.25E-3</v>
      </c>
      <c r="U18">
        <f>1/((1/N18)-G18)+1/((1/O18)-G18) + 1/((1/P18)-G18) + 1/((1/Q18)-G18)   + R18+S18</f>
        <v>6.12079500844927E-3</v>
      </c>
    </row>
    <row r="19" spans="1:21" x14ac:dyDescent="0.3">
      <c r="A19">
        <v>0.81</v>
      </c>
      <c r="B19">
        <v>198</v>
      </c>
      <c r="C19">
        <v>160</v>
      </c>
      <c r="D19">
        <v>1</v>
      </c>
      <c r="E19" s="2">
        <v>5.0400000000000002E-3</v>
      </c>
      <c r="F19">
        <f t="shared" si="0"/>
        <v>198.4126984126984</v>
      </c>
      <c r="G19">
        <f t="shared" ref="G19:G20" si="18">B19</f>
        <v>198</v>
      </c>
      <c r="H19">
        <f t="shared" ref="H19" si="19">G19/(F19*D19)</f>
        <v>0.99792000000000003</v>
      </c>
      <c r="J19">
        <f t="shared" ref="J19" si="20">1/(F19-G19)</f>
        <v>2.4230769230769735</v>
      </c>
      <c r="L19">
        <f t="shared" ref="L19" si="21">C19/G19 - N19</f>
        <v>0.80788080808080809</v>
      </c>
      <c r="N19" s="1">
        <v>2.0000000000000001E-4</v>
      </c>
      <c r="O19">
        <f t="shared" ref="O19" si="22">E19-P19-Q19-S19</f>
        <v>1.9699999999999995E-3</v>
      </c>
      <c r="P19">
        <v>1.1000000000000001E-3</v>
      </c>
      <c r="Q19">
        <v>7.2000000000000005E-4</v>
      </c>
      <c r="R19">
        <v>5.9999999999999995E-4</v>
      </c>
      <c r="S19">
        <v>1.25E-3</v>
      </c>
      <c r="U19">
        <f t="shared" ref="U19" si="23">1/((1/N19)-G19)+1/((1/O19)-G19) + 1/((1/P19)-G19) + 1/((1/Q19)-G19)   + R19+S19</f>
        <v>7.5340713007783491E-3</v>
      </c>
    </row>
    <row r="28" spans="1:21" x14ac:dyDescent="0.3">
      <c r="F28">
        <v>5.5999999999999999E-3</v>
      </c>
      <c r="G28">
        <v>173.88</v>
      </c>
      <c r="H28">
        <v>1</v>
      </c>
      <c r="I28">
        <v>1</v>
      </c>
      <c r="J28" s="2">
        <v>5.0400000000000002E-3</v>
      </c>
      <c r="K28">
        <f t="shared" ref="K28" si="24">1/J28</f>
        <v>198.4126984126984</v>
      </c>
      <c r="L28">
        <f t="shared" ref="L28" si="25">G28</f>
        <v>173.88</v>
      </c>
      <c r="M28">
        <f>L28/(K28*I28)</f>
        <v>0.8763552</v>
      </c>
      <c r="O28">
        <f>1/(K28-L28)</f>
        <v>4.0761924480447222E-2</v>
      </c>
    </row>
    <row r="29" spans="1:21" x14ac:dyDescent="0.3">
      <c r="F29">
        <v>6.0000000000000001E-3</v>
      </c>
      <c r="G29">
        <v>90</v>
      </c>
      <c r="H29">
        <v>1</v>
      </c>
      <c r="I29">
        <v>1</v>
      </c>
      <c r="J29" s="2">
        <v>5.0400000000000002E-3</v>
      </c>
      <c r="K29">
        <f>1/J29</f>
        <v>198.4126984126984</v>
      </c>
      <c r="L29">
        <f>G29</f>
        <v>90</v>
      </c>
      <c r="M29">
        <f t="shared" ref="M29" si="26">L29/(K29*I29)</f>
        <v>0.4536</v>
      </c>
      <c r="O29">
        <f t="shared" ref="O29:O30" si="27">1/(K29-L29)</f>
        <v>9.224011713030748E-3</v>
      </c>
    </row>
    <row r="30" spans="1:21" x14ac:dyDescent="0.3">
      <c r="F30">
        <v>6.0000000000000001E-3</v>
      </c>
      <c r="G30">
        <v>45.9</v>
      </c>
      <c r="H30">
        <v>1</v>
      </c>
      <c r="I30">
        <v>1</v>
      </c>
      <c r="J30" s="2">
        <v>5.0400000000000002E-3</v>
      </c>
      <c r="K30">
        <f>1/J30</f>
        <v>198.4126984126984</v>
      </c>
      <c r="L30">
        <f>G30</f>
        <v>45.9</v>
      </c>
      <c r="M30">
        <f>L30/(K30*I30)</f>
        <v>0.23133600000000001</v>
      </c>
      <c r="O30">
        <f t="shared" si="27"/>
        <v>6.5568310731346866E-3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6" sqref="K6"/>
    </sheetView>
  </sheetViews>
  <sheetFormatPr defaultRowHeight="14.4" x14ac:dyDescent="0.3"/>
  <sheetData>
    <row r="1" spans="1:8" x14ac:dyDescent="0.3">
      <c r="A1" t="s">
        <v>21</v>
      </c>
      <c r="B1">
        <v>1</v>
      </c>
    </row>
    <row r="2" spans="1:8" x14ac:dyDescent="0.3">
      <c r="A2" t="s">
        <v>8</v>
      </c>
      <c r="B2" t="s">
        <v>9</v>
      </c>
      <c r="C2" t="s">
        <v>22</v>
      </c>
      <c r="D2" t="s">
        <v>10</v>
      </c>
      <c r="E2" t="s">
        <v>11</v>
      </c>
      <c r="F2" t="s">
        <v>23</v>
      </c>
      <c r="G2" t="s">
        <v>24</v>
      </c>
      <c r="H2" t="s">
        <v>25</v>
      </c>
    </row>
    <row r="3" spans="1:8" x14ac:dyDescent="0.3">
      <c r="A3">
        <v>5.1700000000000001E-3</v>
      </c>
      <c r="B3">
        <f>1/A3</f>
        <v>193.42359767891682</v>
      </c>
      <c r="C3">
        <v>1</v>
      </c>
      <c r="D3">
        <v>173</v>
      </c>
      <c r="E3">
        <f>D3/(B3*C3)</f>
        <v>0.89441000000000004</v>
      </c>
      <c r="F3">
        <f ca="1">1/(1+((C3*E3)^C3)/((1-E3)*FACT(C3)) + SUMPRODUCT(((C3*E3)^ROW(INDIRECT("1:"&amp;$C$3)))/FACT(ROW(INDIRECT("1:"&amp;$C$3)))))</f>
        <v>9.6478498097490248E-2</v>
      </c>
      <c r="G3">
        <f ca="1">(((C3*E3)^C3)/(FACT(C3)*(1-E3)))*F3</f>
        <v>0.81723016841913343</v>
      </c>
      <c r="H3">
        <f ca="1">(1/B3)*(1+(G3/(C3*(1-E3))))</f>
        <v>4.5184016201599786E-2</v>
      </c>
    </row>
    <row r="4" spans="1:8" x14ac:dyDescent="0.3">
      <c r="A4">
        <v>5.1700000000000001E-3</v>
      </c>
      <c r="B4">
        <f>1/A4</f>
        <v>193.42359767891682</v>
      </c>
      <c r="C4">
        <v>2</v>
      </c>
      <c r="D4">
        <v>341.5</v>
      </c>
      <c r="E4">
        <f>D4/(B4*C4)</f>
        <v>0.88277749999999999</v>
      </c>
      <c r="F4">
        <f ca="1">1/(1+((C4*E4)^C4)/((1-E4)*FACT(C4)) + SUMPRODUCT(((C4*E4)^ROW(INDIRECT("1:"&amp;$C$3)))/FACT(ROW(INDIRECT("1:"&amp;$C$3)))))</f>
        <v>6.226041048397913E-2</v>
      </c>
      <c r="G4">
        <f ca="1">(((C4*E4)^C4)/(FACT(C4)*(1-E4)))*F4</f>
        <v>0.82781541048397922</v>
      </c>
      <c r="H4">
        <f ca="1">(1/B4)*(1+(G4/(C4*(1-E4))))</f>
        <v>2.3425052025857547E-2</v>
      </c>
    </row>
    <row r="5" spans="1:8" x14ac:dyDescent="0.3">
      <c r="A5">
        <v>5.1700000000000001E-3</v>
      </c>
      <c r="B5">
        <f>1/A5</f>
        <v>193.42359767891682</v>
      </c>
      <c r="C5">
        <v>4</v>
      </c>
      <c r="D5">
        <v>670</v>
      </c>
      <c r="E5">
        <f>D5/(B5*C5)</f>
        <v>0.86597500000000005</v>
      </c>
      <c r="F5">
        <f ca="1">1/(1+((C5*E5)^C5)/((1-E5)*FACT(C5)) + SUMPRODUCT(((C5*E5)^ROW(INDIRECT("1:"&amp;$C$3)))/FACT(ROW(INDIRECT("1:"&amp;$C$3)))))</f>
        <v>2.0316430042500316E-2</v>
      </c>
      <c r="G5">
        <f ca="1">(((C5*E5)^C5)/(FACT(C5)*(1-E5)))*F5</f>
        <v>0.90930948793328281</v>
      </c>
      <c r="H5">
        <f ca="1">(1/B5)*(1+(G5/(C5*(1-E5))))</f>
        <v>1.3939128992007227E-2</v>
      </c>
    </row>
    <row r="6" spans="1:8" x14ac:dyDescent="0.3">
      <c r="A6">
        <v>5.1700000000000001E-3</v>
      </c>
      <c r="B6">
        <f t="shared" ref="B6:B17" si="0">1/A6</f>
        <v>193.42359767891682</v>
      </c>
      <c r="E6" t="e">
        <f t="shared" ref="E6:E8" si="1">D6/(B6*C6)</f>
        <v>#DIV/0!</v>
      </c>
      <c r="F6" t="e">
        <f t="shared" ref="F6:F8" ca="1" si="2">1/(1+((C6*E6)^C6)/((1-E6)*FACT(C6)) + SUMPRODUCT(((C6*E6)^ROW(INDIRECT("1:"&amp;$C$3)))/FACT(ROW(INDIRECT("1:"&amp;$C$3)))))</f>
        <v>#DIV/0!</v>
      </c>
      <c r="G6" t="e">
        <f t="shared" ref="G6:G8" ca="1" si="3">(((C6*E6)^C6)/(FACT(C6)*(1-E6)))*F6</f>
        <v>#DIV/0!</v>
      </c>
      <c r="H6" t="e">
        <f t="shared" ref="H6:H8" ca="1" si="4">(1/B6)*(1+(G6/(C6*(1-E6))))</f>
        <v>#DIV/0!</v>
      </c>
    </row>
    <row r="7" spans="1:8" x14ac:dyDescent="0.3">
      <c r="A7">
        <v>5.1700000000000001E-3</v>
      </c>
      <c r="B7">
        <f t="shared" si="0"/>
        <v>193.42359767891682</v>
      </c>
      <c r="C7">
        <v>1</v>
      </c>
      <c r="D7">
        <v>170</v>
      </c>
      <c r="E7">
        <f t="shared" si="1"/>
        <v>0.87890000000000001</v>
      </c>
      <c r="F7">
        <f t="shared" ca="1" si="2"/>
        <v>0.1094506437202684</v>
      </c>
      <c r="G7">
        <f t="shared" ca="1" si="3"/>
        <v>0.7943531855139877</v>
      </c>
      <c r="H7">
        <f t="shared" ca="1" si="4"/>
        <v>3.9082518324585605E-2</v>
      </c>
    </row>
    <row r="8" spans="1:8" x14ac:dyDescent="0.3">
      <c r="A8">
        <v>5.1700000000000001E-3</v>
      </c>
      <c r="B8">
        <f t="shared" si="0"/>
        <v>193.42359767891682</v>
      </c>
      <c r="C8">
        <v>2</v>
      </c>
      <c r="D8">
        <v>335</v>
      </c>
      <c r="E8">
        <f t="shared" si="1"/>
        <v>0.86597500000000005</v>
      </c>
      <c r="F8">
        <f t="shared" ca="1" si="2"/>
        <v>7.1825721137742979E-2</v>
      </c>
      <c r="G8">
        <f t="shared" ca="1" si="3"/>
        <v>0.80377572113774309</v>
      </c>
      <c r="H8">
        <f t="shared" ca="1" si="4"/>
        <v>2.0672781116516076E-2</v>
      </c>
    </row>
    <row r="9" spans="1:8" x14ac:dyDescent="0.3">
      <c r="A9">
        <v>5.1700000000000001E-3</v>
      </c>
      <c r="B9">
        <f t="shared" si="0"/>
        <v>193.42359767891682</v>
      </c>
    </row>
    <row r="10" spans="1:8" x14ac:dyDescent="0.3">
      <c r="A10">
        <v>5.1700000000000001E-3</v>
      </c>
      <c r="B10">
        <f t="shared" si="0"/>
        <v>193.42359767891682</v>
      </c>
    </row>
    <row r="11" spans="1:8" x14ac:dyDescent="0.3">
      <c r="A11">
        <v>5.1700000000000001E-3</v>
      </c>
      <c r="B11">
        <f t="shared" si="0"/>
        <v>193.42359767891682</v>
      </c>
    </row>
    <row r="12" spans="1:8" x14ac:dyDescent="0.3">
      <c r="A12">
        <v>5.1700000000000001E-3</v>
      </c>
      <c r="B12">
        <f t="shared" si="0"/>
        <v>193.42359767891682</v>
      </c>
    </row>
    <row r="13" spans="1:8" x14ac:dyDescent="0.3">
      <c r="A13">
        <v>5.1700000000000001E-3</v>
      </c>
      <c r="B13">
        <f t="shared" si="0"/>
        <v>193.42359767891682</v>
      </c>
    </row>
    <row r="14" spans="1:8" x14ac:dyDescent="0.3">
      <c r="A14">
        <v>5.1700000000000001E-3</v>
      </c>
      <c r="B14">
        <f t="shared" si="0"/>
        <v>193.42359767891682</v>
      </c>
    </row>
    <row r="15" spans="1:8" x14ac:dyDescent="0.3">
      <c r="A15">
        <v>5.1700000000000001E-3</v>
      </c>
      <c r="B15">
        <f t="shared" si="0"/>
        <v>193.42359767891682</v>
      </c>
    </row>
    <row r="16" spans="1:8" x14ac:dyDescent="0.3">
      <c r="A16">
        <v>5.1700000000000001E-3</v>
      </c>
      <c r="B16">
        <f t="shared" si="0"/>
        <v>193.42359767891682</v>
      </c>
    </row>
    <row r="17" spans="1:2" x14ac:dyDescent="0.3">
      <c r="A17">
        <v>5.1700000000000001E-3</v>
      </c>
      <c r="B17">
        <f t="shared" si="0"/>
        <v>193.42359767891682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4"/>
  <sheetViews>
    <sheetView topLeftCell="A21" workbookViewId="0">
      <selection activeCell="O21" sqref="O21"/>
    </sheetView>
  </sheetViews>
  <sheetFormatPr defaultRowHeight="14.4" x14ac:dyDescent="0.3"/>
  <cols>
    <col min="14" max="14" width="4" bestFit="1" customWidth="1"/>
    <col min="15" max="15" width="8" bestFit="1" customWidth="1"/>
    <col min="16" max="16" width="7.77734375" bestFit="1" customWidth="1"/>
    <col min="17" max="17" width="6.21875" bestFit="1" customWidth="1"/>
    <col min="18" max="18" width="6.77734375" bestFit="1" customWidth="1"/>
    <col min="19" max="19" width="5" bestFit="1" customWidth="1"/>
    <col min="20" max="20" width="4.6640625" bestFit="1" customWidth="1"/>
    <col min="21" max="21" width="5.33203125" bestFit="1" customWidth="1"/>
    <col min="22" max="22" width="10" bestFit="1" customWidth="1"/>
  </cols>
  <sheetData>
    <row r="2" spans="2:20" x14ac:dyDescent="0.3">
      <c r="B2" t="s">
        <v>26</v>
      </c>
    </row>
    <row r="3" spans="2:20" x14ac:dyDescent="0.3">
      <c r="C3" t="s">
        <v>32</v>
      </c>
      <c r="D3" s="2" t="s">
        <v>33</v>
      </c>
      <c r="F3" t="s">
        <v>34</v>
      </c>
      <c r="M3" t="s">
        <v>34</v>
      </c>
      <c r="Q3" t="s">
        <v>6</v>
      </c>
      <c r="R3" s="2" t="s">
        <v>33</v>
      </c>
    </row>
    <row r="4" spans="2:20" x14ac:dyDescent="0.3">
      <c r="B4" t="s">
        <v>28</v>
      </c>
      <c r="C4" t="s">
        <v>29</v>
      </c>
      <c r="D4" t="s">
        <v>30</v>
      </c>
      <c r="E4" t="s">
        <v>31</v>
      </c>
      <c r="F4" t="s">
        <v>27</v>
      </c>
      <c r="P4" t="s">
        <v>28</v>
      </c>
      <c r="Q4" t="s">
        <v>29</v>
      </c>
      <c r="R4" t="s">
        <v>30</v>
      </c>
      <c r="S4" t="s">
        <v>31</v>
      </c>
      <c r="T4" t="s">
        <v>27</v>
      </c>
    </row>
    <row r="5" spans="2:20" x14ac:dyDescent="0.3">
      <c r="B5">
        <v>1</v>
      </c>
      <c r="C5">
        <v>-1</v>
      </c>
      <c r="D5">
        <v>-1</v>
      </c>
      <c r="E5">
        <v>1</v>
      </c>
      <c r="F5">
        <v>340</v>
      </c>
      <c r="P5">
        <v>1</v>
      </c>
      <c r="Q5">
        <v>-1</v>
      </c>
      <c r="R5">
        <v>-1</v>
      </c>
      <c r="S5">
        <v>1</v>
      </c>
      <c r="T5">
        <v>340</v>
      </c>
    </row>
    <row r="6" spans="2:20" x14ac:dyDescent="0.3">
      <c r="B6">
        <v>1</v>
      </c>
      <c r="C6">
        <v>1</v>
      </c>
      <c r="D6">
        <v>-1</v>
      </c>
      <c r="E6">
        <v>-1</v>
      </c>
      <c r="F6">
        <v>322</v>
      </c>
      <c r="P6">
        <v>1</v>
      </c>
      <c r="Q6">
        <v>1</v>
      </c>
      <c r="R6">
        <v>-1</v>
      </c>
      <c r="S6">
        <v>-1</v>
      </c>
      <c r="T6">
        <v>337</v>
      </c>
    </row>
    <row r="7" spans="2:20" x14ac:dyDescent="0.3">
      <c r="B7">
        <v>1</v>
      </c>
      <c r="C7">
        <v>-1</v>
      </c>
      <c r="D7">
        <v>1</v>
      </c>
      <c r="E7">
        <v>-1</v>
      </c>
      <c r="F7">
        <v>500</v>
      </c>
      <c r="P7">
        <v>1</v>
      </c>
      <c r="Q7">
        <v>-1</v>
      </c>
      <c r="R7">
        <v>1</v>
      </c>
      <c r="S7">
        <v>-1</v>
      </c>
      <c r="T7">
        <v>500</v>
      </c>
    </row>
    <row r="8" spans="2:20" x14ac:dyDescent="0.3">
      <c r="B8">
        <v>1</v>
      </c>
      <c r="C8">
        <v>1</v>
      </c>
      <c r="D8">
        <v>1</v>
      </c>
      <c r="E8">
        <v>1</v>
      </c>
      <c r="F8">
        <v>470</v>
      </c>
      <c r="P8">
        <v>1</v>
      </c>
      <c r="Q8">
        <v>1</v>
      </c>
      <c r="R8">
        <v>1</v>
      </c>
      <c r="S8">
        <v>1</v>
      </c>
      <c r="T8">
        <v>528</v>
      </c>
    </row>
    <row r="10" spans="2:20" x14ac:dyDescent="0.3">
      <c r="B10">
        <f>F5*B5</f>
        <v>340</v>
      </c>
      <c r="C10">
        <f>F5*C5</f>
        <v>-340</v>
      </c>
      <c r="D10">
        <f>F5*D5</f>
        <v>-340</v>
      </c>
      <c r="E10">
        <f>F5*E5</f>
        <v>340</v>
      </c>
      <c r="P10">
        <f>T5*P5</f>
        <v>340</v>
      </c>
      <c r="Q10">
        <f>T5*Q5</f>
        <v>-340</v>
      </c>
      <c r="R10">
        <f>T5*R5</f>
        <v>-340</v>
      </c>
      <c r="S10">
        <f>T5*S5</f>
        <v>340</v>
      </c>
    </row>
    <row r="11" spans="2:20" x14ac:dyDescent="0.3">
      <c r="B11">
        <f t="shared" ref="B11:B13" si="0">F6*B6</f>
        <v>322</v>
      </c>
      <c r="C11">
        <f t="shared" ref="C11:C13" si="1">F6*C6</f>
        <v>322</v>
      </c>
      <c r="D11">
        <f t="shared" ref="D11:D13" si="2">F6*D6</f>
        <v>-322</v>
      </c>
      <c r="E11">
        <f t="shared" ref="E11:E13" si="3">F6*E6</f>
        <v>-322</v>
      </c>
      <c r="P11">
        <f t="shared" ref="P11:P13" si="4">T6*P6</f>
        <v>337</v>
      </c>
      <c r="Q11">
        <f t="shared" ref="Q11:Q13" si="5">T6*Q6</f>
        <v>337</v>
      </c>
      <c r="R11">
        <f t="shared" ref="R11:R13" si="6">T6*R6</f>
        <v>-337</v>
      </c>
      <c r="S11">
        <f t="shared" ref="S11:T11" si="7">T6*S6</f>
        <v>-337</v>
      </c>
    </row>
    <row r="12" spans="2:20" x14ac:dyDescent="0.3">
      <c r="B12">
        <f t="shared" si="0"/>
        <v>500</v>
      </c>
      <c r="C12">
        <f t="shared" si="1"/>
        <v>-500</v>
      </c>
      <c r="D12">
        <f t="shared" si="2"/>
        <v>500</v>
      </c>
      <c r="E12">
        <f t="shared" si="3"/>
        <v>-500</v>
      </c>
      <c r="P12">
        <f t="shared" si="4"/>
        <v>500</v>
      </c>
      <c r="Q12">
        <f t="shared" si="5"/>
        <v>-500</v>
      </c>
      <c r="R12">
        <f t="shared" si="6"/>
        <v>500</v>
      </c>
      <c r="S12">
        <f t="shared" ref="S12:T12" si="8">T7*S7</f>
        <v>-500</v>
      </c>
    </row>
    <row r="13" spans="2:20" x14ac:dyDescent="0.3">
      <c r="B13">
        <f t="shared" si="0"/>
        <v>470</v>
      </c>
      <c r="C13">
        <f t="shared" si="1"/>
        <v>470</v>
      </c>
      <c r="D13">
        <f t="shared" si="2"/>
        <v>470</v>
      </c>
      <c r="E13">
        <f t="shared" si="3"/>
        <v>470</v>
      </c>
      <c r="P13">
        <f t="shared" si="4"/>
        <v>528</v>
      </c>
      <c r="Q13">
        <f t="shared" si="5"/>
        <v>528</v>
      </c>
      <c r="R13">
        <f t="shared" si="6"/>
        <v>528</v>
      </c>
      <c r="S13">
        <f t="shared" ref="S13:T13" si="9">T8*S8</f>
        <v>528</v>
      </c>
    </row>
    <row r="14" spans="2:20" x14ac:dyDescent="0.3">
      <c r="B14" s="1">
        <f t="shared" ref="B14:C14" si="10">SUM(B10:B13)/4</f>
        <v>408</v>
      </c>
      <c r="C14" s="1">
        <f t="shared" si="10"/>
        <v>-12</v>
      </c>
      <c r="D14" s="1">
        <f>SUM(D10:D13)/4</f>
        <v>77</v>
      </c>
      <c r="E14" s="1">
        <f>SUM(E10:E13)/4</f>
        <v>-3</v>
      </c>
      <c r="P14" s="1">
        <f t="shared" ref="P14" si="11">SUM(P10:P13)/4</f>
        <v>426.25</v>
      </c>
      <c r="Q14" s="1">
        <f t="shared" ref="Q14" si="12">SUM(Q10:Q13)/4</f>
        <v>6.25</v>
      </c>
      <c r="R14" s="1">
        <f>SUM(R10:R13)/4</f>
        <v>87.75</v>
      </c>
      <c r="S14" s="1">
        <f>SUM(S10:S13)/4</f>
        <v>7.75</v>
      </c>
    </row>
    <row r="19" spans="2:22" x14ac:dyDescent="0.3">
      <c r="C19" s="4" t="s">
        <v>36</v>
      </c>
      <c r="D19" s="3" t="s">
        <v>37</v>
      </c>
      <c r="F19" t="s">
        <v>34</v>
      </c>
    </row>
    <row r="20" spans="2:22" x14ac:dyDescent="0.3">
      <c r="B20" t="s">
        <v>28</v>
      </c>
      <c r="C20" t="s">
        <v>29</v>
      </c>
      <c r="D20" t="s">
        <v>30</v>
      </c>
      <c r="E20" t="s">
        <v>31</v>
      </c>
      <c r="F20" t="s">
        <v>27</v>
      </c>
      <c r="L20" t="s">
        <v>42</v>
      </c>
      <c r="P20" t="s">
        <v>43</v>
      </c>
    </row>
    <row r="21" spans="2:22" x14ac:dyDescent="0.3">
      <c r="B21">
        <v>1</v>
      </c>
      <c r="C21">
        <v>-1</v>
      </c>
      <c r="D21">
        <v>-1</v>
      </c>
      <c r="E21">
        <v>1</v>
      </c>
      <c r="F21">
        <v>340</v>
      </c>
      <c r="L21" t="s">
        <v>44</v>
      </c>
      <c r="O21" s="6" t="s">
        <v>46</v>
      </c>
      <c r="P21" s="2" t="s">
        <v>47</v>
      </c>
      <c r="R21" t="s">
        <v>48</v>
      </c>
      <c r="V21" t="s">
        <v>34</v>
      </c>
    </row>
    <row r="22" spans="2:22" x14ac:dyDescent="0.3">
      <c r="B22">
        <v>1</v>
      </c>
      <c r="C22">
        <v>1</v>
      </c>
      <c r="D22">
        <v>-1</v>
      </c>
      <c r="E22">
        <v>-1</v>
      </c>
      <c r="F22">
        <v>337</v>
      </c>
      <c r="N22" s="5" t="s">
        <v>28</v>
      </c>
      <c r="O22" s="5" t="s">
        <v>29</v>
      </c>
      <c r="P22" s="5" t="s">
        <v>30</v>
      </c>
      <c r="Q22" s="5" t="s">
        <v>31</v>
      </c>
      <c r="R22" s="5" t="s">
        <v>38</v>
      </c>
      <c r="S22" s="5" t="s">
        <v>39</v>
      </c>
      <c r="T22" s="5" t="s">
        <v>40</v>
      </c>
      <c r="U22" s="5" t="s">
        <v>41</v>
      </c>
      <c r="V22" s="5" t="s">
        <v>27</v>
      </c>
    </row>
    <row r="23" spans="2:22" x14ac:dyDescent="0.3">
      <c r="B23">
        <v>1</v>
      </c>
      <c r="C23">
        <v>-1</v>
      </c>
      <c r="D23">
        <v>1</v>
      </c>
      <c r="E23">
        <v>-1</v>
      </c>
      <c r="F23">
        <v>322</v>
      </c>
      <c r="N23">
        <v>1</v>
      </c>
      <c r="O23">
        <v>-1</v>
      </c>
      <c r="P23">
        <v>-1</v>
      </c>
      <c r="Q23">
        <v>1</v>
      </c>
      <c r="R23">
        <v>-1</v>
      </c>
      <c r="S23">
        <v>1</v>
      </c>
      <c r="T23">
        <v>1</v>
      </c>
      <c r="U23">
        <v>-1</v>
      </c>
      <c r="V23">
        <v>340</v>
      </c>
    </row>
    <row r="24" spans="2:22" x14ac:dyDescent="0.3">
      <c r="B24">
        <v>1</v>
      </c>
      <c r="C24">
        <v>1</v>
      </c>
      <c r="D24">
        <v>1</v>
      </c>
      <c r="E24">
        <v>1</v>
      </c>
      <c r="F24">
        <v>325</v>
      </c>
      <c r="N24">
        <v>1</v>
      </c>
      <c r="O24">
        <v>1</v>
      </c>
      <c r="P24">
        <v>-1</v>
      </c>
      <c r="Q24">
        <v>-1</v>
      </c>
      <c r="R24">
        <v>-1</v>
      </c>
      <c r="S24">
        <v>-1</v>
      </c>
      <c r="T24">
        <v>1</v>
      </c>
      <c r="U24">
        <v>1</v>
      </c>
      <c r="V24">
        <v>322</v>
      </c>
    </row>
    <row r="25" spans="2:22" x14ac:dyDescent="0.3">
      <c r="N25">
        <v>1</v>
      </c>
      <c r="O25">
        <v>-1</v>
      </c>
      <c r="P25">
        <v>1</v>
      </c>
      <c r="Q25">
        <v>-1</v>
      </c>
      <c r="R25">
        <v>-1</v>
      </c>
      <c r="S25">
        <v>1</v>
      </c>
      <c r="T25">
        <v>-1</v>
      </c>
      <c r="U25">
        <v>1</v>
      </c>
      <c r="V25">
        <v>500</v>
      </c>
    </row>
    <row r="26" spans="2:22" x14ac:dyDescent="0.3">
      <c r="B26">
        <f>F21*B21</f>
        <v>340</v>
      </c>
      <c r="C26">
        <f>F21*C21</f>
        <v>-340</v>
      </c>
      <c r="D26">
        <f>F21*D21</f>
        <v>-340</v>
      </c>
      <c r="E26">
        <f>F21*E21</f>
        <v>340</v>
      </c>
      <c r="N26">
        <v>1</v>
      </c>
      <c r="O26">
        <v>1</v>
      </c>
      <c r="P26">
        <v>1</v>
      </c>
      <c r="Q26">
        <v>1</v>
      </c>
      <c r="R26">
        <v>-1</v>
      </c>
      <c r="S26">
        <v>-1</v>
      </c>
      <c r="T26">
        <v>-1</v>
      </c>
      <c r="U26">
        <v>-1</v>
      </c>
      <c r="V26">
        <v>470</v>
      </c>
    </row>
    <row r="27" spans="2:22" x14ac:dyDescent="0.3">
      <c r="B27">
        <f t="shared" ref="B27:B29" si="13">F22*B22</f>
        <v>337</v>
      </c>
      <c r="C27">
        <f t="shared" ref="C27:C29" si="14">F22*C22</f>
        <v>337</v>
      </c>
      <c r="D27">
        <f t="shared" ref="D27:D29" si="15">F22*D22</f>
        <v>-337</v>
      </c>
      <c r="E27">
        <f t="shared" ref="E27" si="16">F22*E22</f>
        <v>-337</v>
      </c>
      <c r="N27">
        <v>1</v>
      </c>
      <c r="O27">
        <v>-1</v>
      </c>
      <c r="P27">
        <v>-1</v>
      </c>
      <c r="Q27">
        <v>1</v>
      </c>
      <c r="R27">
        <v>1</v>
      </c>
      <c r="S27">
        <v>-1</v>
      </c>
      <c r="T27">
        <v>-1</v>
      </c>
      <c r="U27">
        <v>1</v>
      </c>
      <c r="V27">
        <v>337</v>
      </c>
    </row>
    <row r="28" spans="2:22" x14ac:dyDescent="0.3">
      <c r="B28">
        <f t="shared" si="13"/>
        <v>322</v>
      </c>
      <c r="C28">
        <f t="shared" si="14"/>
        <v>-322</v>
      </c>
      <c r="D28">
        <f t="shared" si="15"/>
        <v>322</v>
      </c>
      <c r="E28">
        <f t="shared" ref="E28" si="17">F23*E23</f>
        <v>-322</v>
      </c>
      <c r="N28">
        <v>1</v>
      </c>
      <c r="O28">
        <v>1</v>
      </c>
      <c r="P28">
        <v>-1</v>
      </c>
      <c r="Q28">
        <v>-1</v>
      </c>
      <c r="R28">
        <v>1</v>
      </c>
      <c r="S28">
        <v>1</v>
      </c>
      <c r="T28">
        <v>-1</v>
      </c>
      <c r="U28">
        <v>-1</v>
      </c>
      <c r="V28">
        <v>325</v>
      </c>
    </row>
    <row r="29" spans="2:22" x14ac:dyDescent="0.3">
      <c r="B29">
        <f t="shared" si="13"/>
        <v>325</v>
      </c>
      <c r="C29">
        <f t="shared" si="14"/>
        <v>325</v>
      </c>
      <c r="D29">
        <f t="shared" si="15"/>
        <v>325</v>
      </c>
      <c r="E29">
        <f t="shared" ref="E29" si="18">F24*E24</f>
        <v>325</v>
      </c>
      <c r="N29">
        <v>1</v>
      </c>
      <c r="O29">
        <v>-1</v>
      </c>
      <c r="P29">
        <v>1</v>
      </c>
      <c r="Q29">
        <v>-1</v>
      </c>
      <c r="R29">
        <v>1</v>
      </c>
      <c r="S29">
        <v>-1</v>
      </c>
      <c r="T29">
        <v>1</v>
      </c>
      <c r="U29">
        <v>-1</v>
      </c>
      <c r="V29">
        <v>528</v>
      </c>
    </row>
    <row r="30" spans="2:22" x14ac:dyDescent="0.3">
      <c r="B30" s="1">
        <f t="shared" ref="B30" si="19">SUM(B26:B29)/4</f>
        <v>331</v>
      </c>
      <c r="C30" s="1">
        <f t="shared" ref="C30" si="20">SUM(C26:C29)/4</f>
        <v>0</v>
      </c>
      <c r="D30" s="1">
        <f>SUM(D26:D29)/4</f>
        <v>-7.5</v>
      </c>
      <c r="E30" s="1">
        <f>SUM(E26:E29)/4</f>
        <v>1.5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530</v>
      </c>
    </row>
    <row r="31" spans="2:22" hidden="1" x14ac:dyDescent="0.3">
      <c r="N31">
        <f>V23*N23</f>
        <v>340</v>
      </c>
      <c r="O31">
        <f>V23*O23</f>
        <v>-340</v>
      </c>
      <c r="P31">
        <f>V23*P23</f>
        <v>-340</v>
      </c>
      <c r="Q31">
        <f>V23*Q23</f>
        <v>340</v>
      </c>
      <c r="R31">
        <f>V23*R23</f>
        <v>-340</v>
      </c>
      <c r="S31">
        <f>V23*S23</f>
        <v>340</v>
      </c>
      <c r="T31">
        <f>V23*T23</f>
        <v>340</v>
      </c>
      <c r="U31">
        <f>V23*U23</f>
        <v>-340</v>
      </c>
    </row>
    <row r="32" spans="2:22" hidden="1" x14ac:dyDescent="0.3">
      <c r="N32">
        <f>V24*N24</f>
        <v>322</v>
      </c>
      <c r="O32">
        <f>V24*O24</f>
        <v>322</v>
      </c>
      <c r="P32">
        <f>V24*P24</f>
        <v>-322</v>
      </c>
      <c r="Q32">
        <f>V24*Q24</f>
        <v>-322</v>
      </c>
      <c r="R32">
        <f t="shared" ref="R32:R38" si="21">V24*R24</f>
        <v>-322</v>
      </c>
      <c r="S32">
        <f t="shared" ref="S32:S38" si="22">V24*S24</f>
        <v>-322</v>
      </c>
      <c r="T32">
        <f t="shared" ref="T32:T38" si="23">V24*T24</f>
        <v>322</v>
      </c>
      <c r="U32">
        <f t="shared" ref="U32:U38" si="24">V24*U24</f>
        <v>322</v>
      </c>
    </row>
    <row r="33" spans="9:21" hidden="1" x14ac:dyDescent="0.3">
      <c r="N33">
        <f>V25*N25</f>
        <v>500</v>
      </c>
      <c r="O33">
        <f>V25*O25</f>
        <v>-500</v>
      </c>
      <c r="P33">
        <f>V25*P25</f>
        <v>500</v>
      </c>
      <c r="Q33">
        <f>V25*Q25</f>
        <v>-500</v>
      </c>
      <c r="R33">
        <f t="shared" si="21"/>
        <v>-500</v>
      </c>
      <c r="S33">
        <f t="shared" si="22"/>
        <v>500</v>
      </c>
      <c r="T33">
        <f t="shared" si="23"/>
        <v>-500</v>
      </c>
      <c r="U33">
        <f t="shared" si="24"/>
        <v>500</v>
      </c>
    </row>
    <row r="34" spans="9:21" hidden="1" x14ac:dyDescent="0.3">
      <c r="N34">
        <f>V26*N26</f>
        <v>470</v>
      </c>
      <c r="O34">
        <f>V26*O26</f>
        <v>470</v>
      </c>
      <c r="P34">
        <f>V26*P26</f>
        <v>470</v>
      </c>
      <c r="Q34">
        <f>V26*Q26</f>
        <v>470</v>
      </c>
      <c r="R34">
        <f t="shared" si="21"/>
        <v>-470</v>
      </c>
      <c r="S34">
        <f t="shared" si="22"/>
        <v>-470</v>
      </c>
      <c r="T34">
        <f t="shared" si="23"/>
        <v>-470</v>
      </c>
      <c r="U34">
        <f t="shared" si="24"/>
        <v>-470</v>
      </c>
    </row>
    <row r="35" spans="9:21" hidden="1" x14ac:dyDescent="0.3">
      <c r="N35">
        <f t="shared" ref="N35:N38" si="25">V27*N27</f>
        <v>337</v>
      </c>
      <c r="O35">
        <f t="shared" ref="O35:O38" si="26">V27*O27</f>
        <v>-337</v>
      </c>
      <c r="P35">
        <f t="shared" ref="P35:P38" si="27">V27*P27</f>
        <v>-337</v>
      </c>
      <c r="Q35">
        <f t="shared" ref="Q35:Q38" si="28">V27*Q27</f>
        <v>337</v>
      </c>
      <c r="R35">
        <f t="shared" si="21"/>
        <v>337</v>
      </c>
      <c r="S35">
        <f t="shared" si="22"/>
        <v>-337</v>
      </c>
      <c r="T35">
        <f t="shared" si="23"/>
        <v>-337</v>
      </c>
      <c r="U35">
        <f t="shared" si="24"/>
        <v>337</v>
      </c>
    </row>
    <row r="36" spans="9:21" hidden="1" x14ac:dyDescent="0.3">
      <c r="N36">
        <f t="shared" si="25"/>
        <v>325</v>
      </c>
      <c r="O36">
        <f t="shared" si="26"/>
        <v>325</v>
      </c>
      <c r="P36">
        <f t="shared" si="27"/>
        <v>-325</v>
      </c>
      <c r="Q36">
        <f t="shared" si="28"/>
        <v>-325</v>
      </c>
      <c r="R36">
        <f t="shared" si="21"/>
        <v>325</v>
      </c>
      <c r="S36">
        <f t="shared" si="22"/>
        <v>325</v>
      </c>
      <c r="T36">
        <f t="shared" si="23"/>
        <v>-325</v>
      </c>
      <c r="U36">
        <f t="shared" si="24"/>
        <v>-325</v>
      </c>
    </row>
    <row r="37" spans="9:21" hidden="1" x14ac:dyDescent="0.3">
      <c r="N37">
        <f t="shared" si="25"/>
        <v>528</v>
      </c>
      <c r="O37">
        <f t="shared" si="26"/>
        <v>-528</v>
      </c>
      <c r="P37">
        <f t="shared" si="27"/>
        <v>528</v>
      </c>
      <c r="Q37">
        <f t="shared" si="28"/>
        <v>-528</v>
      </c>
      <c r="R37">
        <f t="shared" si="21"/>
        <v>528</v>
      </c>
      <c r="S37">
        <f t="shared" si="22"/>
        <v>-528</v>
      </c>
      <c r="T37">
        <f t="shared" si="23"/>
        <v>528</v>
      </c>
      <c r="U37">
        <f t="shared" si="24"/>
        <v>-528</v>
      </c>
    </row>
    <row r="38" spans="9:21" hidden="1" x14ac:dyDescent="0.3">
      <c r="N38">
        <f t="shared" si="25"/>
        <v>530</v>
      </c>
      <c r="O38">
        <f t="shared" si="26"/>
        <v>530</v>
      </c>
      <c r="P38">
        <f t="shared" si="27"/>
        <v>530</v>
      </c>
      <c r="Q38">
        <f t="shared" si="28"/>
        <v>530</v>
      </c>
      <c r="R38">
        <f t="shared" si="21"/>
        <v>530</v>
      </c>
      <c r="S38">
        <f t="shared" si="22"/>
        <v>530</v>
      </c>
      <c r="T38">
        <f t="shared" si="23"/>
        <v>530</v>
      </c>
      <c r="U38">
        <f t="shared" si="24"/>
        <v>530</v>
      </c>
    </row>
    <row r="39" spans="9:21" x14ac:dyDescent="0.3">
      <c r="N39" s="1">
        <f>SUM(N31:N38)/8</f>
        <v>419</v>
      </c>
      <c r="O39" s="1">
        <f t="shared" ref="O39:U39" si="29">SUM(O31:O38)/8</f>
        <v>-7.25</v>
      </c>
      <c r="P39" s="1">
        <f t="shared" si="29"/>
        <v>88</v>
      </c>
      <c r="Q39" s="1">
        <f t="shared" si="29"/>
        <v>0.25</v>
      </c>
      <c r="R39" s="1">
        <f t="shared" si="29"/>
        <v>11</v>
      </c>
      <c r="S39" s="1">
        <f t="shared" si="29"/>
        <v>4.75</v>
      </c>
      <c r="T39" s="1">
        <f t="shared" si="29"/>
        <v>11</v>
      </c>
      <c r="U39" s="1">
        <f t="shared" si="29"/>
        <v>3.25</v>
      </c>
    </row>
    <row r="43" spans="9:21" x14ac:dyDescent="0.3">
      <c r="J43" s="2" t="s">
        <v>35</v>
      </c>
      <c r="K43" t="s">
        <v>33</v>
      </c>
      <c r="M43" t="s">
        <v>34</v>
      </c>
    </row>
    <row r="44" spans="9:21" x14ac:dyDescent="0.3">
      <c r="I44" t="s">
        <v>28</v>
      </c>
      <c r="J44" t="s">
        <v>29</v>
      </c>
      <c r="K44" t="s">
        <v>30</v>
      </c>
      <c r="L44" t="s">
        <v>31</v>
      </c>
      <c r="M44" t="s">
        <v>27</v>
      </c>
    </row>
    <row r="45" spans="9:21" x14ac:dyDescent="0.3">
      <c r="I45">
        <v>1</v>
      </c>
      <c r="J45">
        <v>-1</v>
      </c>
      <c r="K45">
        <v>-1</v>
      </c>
      <c r="L45">
        <v>1</v>
      </c>
      <c r="M45">
        <v>498</v>
      </c>
    </row>
    <row r="46" spans="9:21" x14ac:dyDescent="0.3">
      <c r="I46">
        <v>1</v>
      </c>
      <c r="J46">
        <v>1</v>
      </c>
      <c r="K46">
        <v>-1</v>
      </c>
      <c r="L46">
        <v>-1</v>
      </c>
      <c r="M46">
        <v>500</v>
      </c>
    </row>
    <row r="47" spans="9:21" x14ac:dyDescent="0.3">
      <c r="I47">
        <v>1</v>
      </c>
      <c r="J47">
        <v>-1</v>
      </c>
      <c r="K47">
        <v>1</v>
      </c>
      <c r="L47">
        <v>-1</v>
      </c>
      <c r="M47">
        <v>488</v>
      </c>
    </row>
    <row r="48" spans="9:21" x14ac:dyDescent="0.3">
      <c r="I48">
        <v>1</v>
      </c>
      <c r="J48">
        <v>1</v>
      </c>
      <c r="K48">
        <v>1</v>
      </c>
      <c r="L48">
        <v>1</v>
      </c>
      <c r="M48">
        <v>552</v>
      </c>
    </row>
    <row r="50" spans="9:12" x14ac:dyDescent="0.3">
      <c r="I50">
        <f>M45*I45</f>
        <v>498</v>
      </c>
      <c r="J50">
        <f>M45*J45</f>
        <v>-498</v>
      </c>
      <c r="K50">
        <f>M45*K45</f>
        <v>-498</v>
      </c>
      <c r="L50">
        <f>M45*L45</f>
        <v>498</v>
      </c>
    </row>
    <row r="51" spans="9:12" x14ac:dyDescent="0.3">
      <c r="I51">
        <f t="shared" ref="I51:I53" si="30">M46*I46</f>
        <v>500</v>
      </c>
      <c r="J51">
        <f t="shared" ref="J51:J53" si="31">M46*J46</f>
        <v>500</v>
      </c>
      <c r="K51">
        <f t="shared" ref="K51:K53" si="32">M46*K46</f>
        <v>-500</v>
      </c>
      <c r="L51">
        <f>M46*L46</f>
        <v>-500</v>
      </c>
    </row>
    <row r="52" spans="9:12" x14ac:dyDescent="0.3">
      <c r="I52">
        <f t="shared" si="30"/>
        <v>488</v>
      </c>
      <c r="J52">
        <f t="shared" si="31"/>
        <v>-488</v>
      </c>
      <c r="K52">
        <f t="shared" si="32"/>
        <v>488</v>
      </c>
      <c r="L52">
        <f>M47*L47</f>
        <v>-488</v>
      </c>
    </row>
    <row r="53" spans="9:12" x14ac:dyDescent="0.3">
      <c r="I53">
        <f t="shared" si="30"/>
        <v>552</v>
      </c>
      <c r="J53">
        <f t="shared" si="31"/>
        <v>552</v>
      </c>
      <c r="K53">
        <f t="shared" si="32"/>
        <v>552</v>
      </c>
      <c r="L53">
        <f>M48*L48</f>
        <v>552</v>
      </c>
    </row>
    <row r="54" spans="9:12" x14ac:dyDescent="0.3">
      <c r="I54" s="1">
        <f t="shared" ref="I54" si="33">SUM(I50:I53)/4</f>
        <v>509.5</v>
      </c>
      <c r="J54" s="1">
        <f t="shared" ref="J54" si="34">SUM(J50:J53)/4</f>
        <v>16.5</v>
      </c>
      <c r="K54" s="1">
        <f>SUM(K50:K53)/4</f>
        <v>10.5</v>
      </c>
      <c r="L54" s="1">
        <f>SUM(L50:L53)/4</f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MM1</vt:lpstr>
      <vt:lpstr>MMm</vt:lpstr>
      <vt:lpstr>2k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2014-12-19T07:46:50Z</dcterms:modified>
</cp:coreProperties>
</file>