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amyrubinson/Desktop/Job Search 2024/Excel/"/>
    </mc:Choice>
  </mc:AlternateContent>
  <xr:revisionPtr revIDLastSave="0" documentId="13_ncr:1_{3376CCB4-8213-F446-B2E9-D6D0D61B0D14}" xr6:coauthVersionLast="47" xr6:coauthVersionMax="47" xr10:uidLastSave="{00000000-0000-0000-0000-000000000000}"/>
  <bookViews>
    <workbookView xWindow="1900" yWindow="500" windowWidth="32320" windowHeight="20400" xr2:uid="{668214A8-208D-4046-9716-190A20CCB099}"/>
  </bookViews>
  <sheets>
    <sheet name="Snapshot of Expected and Actual" sheetId="5" r:id="rId1"/>
    <sheet name="Summary Data, by Person" sheetId="6" r:id="rId2"/>
    <sheet name="Staffing by Population" sheetId="1" r:id="rId3"/>
    <sheet name="Contracted Hours and Staff Comp"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9" i="5" l="1"/>
  <c r="G24" i="5"/>
  <c r="G30" i="5"/>
  <c r="F31" i="5"/>
  <c r="C31" i="5"/>
  <c r="B31" i="5"/>
  <c r="G31" i="5"/>
  <c r="D31" i="5"/>
  <c r="E31" i="5"/>
  <c r="E44" i="5"/>
  <c r="E45" i="5"/>
  <c r="E43" i="5"/>
  <c r="E42" i="5"/>
  <c r="E41" i="5"/>
  <c r="G28" i="5"/>
  <c r="G27" i="5"/>
  <c r="G26" i="5"/>
  <c r="G25" i="5"/>
  <c r="L50" i="6"/>
  <c r="K50" i="6"/>
  <c r="I50" i="6"/>
  <c r="H50" i="6"/>
  <c r="G50" i="6"/>
  <c r="F50" i="6"/>
  <c r="E50" i="6"/>
  <c r="D50" i="6"/>
  <c r="C50" i="6"/>
  <c r="J42" i="6"/>
  <c r="J50" i="6" s="1"/>
  <c r="F14" i="5"/>
  <c r="E14" i="5"/>
  <c r="D14" i="5"/>
  <c r="C14" i="5"/>
  <c r="B14" i="5"/>
  <c r="C8" i="5"/>
  <c r="D8" i="5"/>
  <c r="E8" i="5"/>
  <c r="F8" i="5"/>
  <c r="B8" i="5"/>
  <c r="J2" i="4"/>
  <c r="I4" i="4"/>
  <c r="J4" i="4"/>
  <c r="J6" i="4"/>
  <c r="J7" i="4"/>
  <c r="I9" i="4"/>
  <c r="J9" i="4"/>
  <c r="J25" i="4" s="1"/>
  <c r="I10" i="4"/>
  <c r="I27" i="4" s="1"/>
  <c r="J10" i="4"/>
  <c r="I11" i="4"/>
  <c r="J11" i="4"/>
  <c r="J12" i="4"/>
  <c r="J13" i="4"/>
  <c r="J14" i="4"/>
  <c r="J15" i="4"/>
  <c r="J16" i="4"/>
  <c r="J17" i="4"/>
  <c r="J18" i="4"/>
  <c r="J19" i="4"/>
  <c r="J20" i="4"/>
  <c r="J21" i="4"/>
  <c r="J22" i="4"/>
  <c r="J23" i="4"/>
  <c r="D27" i="4"/>
  <c r="H27" i="4"/>
  <c r="H35" i="4"/>
  <c r="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Amy Rubinson</author>
  </authors>
  <commentList>
    <comment ref="D46" authorId="0" shapeId="0" xr:uid="{34C7A629-B2A0-C946-B644-94E968AAC2D5}">
      <text>
        <r>
          <rPr>
            <b/>
            <sz val="10"/>
            <color rgb="FF000000"/>
            <rFont val="Tahoma"/>
            <family val="2"/>
          </rPr>
          <t>Amy Rubinson:</t>
        </r>
        <r>
          <rPr>
            <sz val="10"/>
            <color rgb="FF000000"/>
            <rFont val="Tahoma"/>
            <family val="2"/>
          </rPr>
          <t xml:space="preserve">
</t>
        </r>
        <r>
          <rPr>
            <sz val="10"/>
            <color rgb="FF000000"/>
            <rFont val="Tahoma"/>
            <family val="2"/>
          </rPr>
          <t xml:space="preserve">but there are also 28 hours entered through the individual system way.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Amy Rubinson</author>
  </authors>
  <commentList>
    <comment ref="D15" authorId="0" shapeId="0" xr:uid="{9CA2BD73-5BD3-D545-B582-6444225FCD92}">
      <text>
        <r>
          <rPr>
            <b/>
            <sz val="10"/>
            <color rgb="FF000000"/>
            <rFont val="Tahoma"/>
            <family val="2"/>
          </rPr>
          <t>Amy Rubinson:</t>
        </r>
        <r>
          <rPr>
            <sz val="10"/>
            <color rgb="FF000000"/>
            <rFont val="Tahoma"/>
            <family val="2"/>
          </rPr>
          <t xml:space="preserve">
</t>
        </r>
        <r>
          <rPr>
            <sz val="10"/>
            <color rgb="FF000000"/>
            <rFont val="Tahoma"/>
            <family val="2"/>
          </rPr>
          <t xml:space="preserve">Lost 2,024 hours here
</t>
        </r>
      </text>
    </comment>
    <comment ref="H27" authorId="0" shapeId="0" xr:uid="{CE6ECB58-CBC2-9945-BE40-24A2C7C30A65}">
      <text>
        <r>
          <rPr>
            <b/>
            <sz val="10"/>
            <color rgb="FF000000"/>
            <rFont val="Tahoma"/>
            <family val="2"/>
          </rPr>
          <t>Amy Rubinson:</t>
        </r>
        <r>
          <rPr>
            <sz val="10"/>
            <color rgb="FF000000"/>
            <rFont val="Tahoma"/>
            <family val="2"/>
          </rPr>
          <t xml:space="preserve">
</t>
        </r>
        <r>
          <rPr>
            <sz val="10"/>
            <color rgb="FF000000"/>
            <rFont val="Tahoma"/>
            <family val="2"/>
          </rPr>
          <t xml:space="preserve">The contract shows 7228.94 as our direct service hours 
</t>
        </r>
        <r>
          <rPr>
            <sz val="10"/>
            <color rgb="FF000000"/>
            <rFont val="Tahoma"/>
            <family val="2"/>
          </rPr>
          <t xml:space="preserve">
</t>
        </r>
        <r>
          <rPr>
            <sz val="10"/>
            <color rgb="FF000000"/>
            <rFont val="Tahoma"/>
            <family val="2"/>
          </rPr>
          <t>I realized that this was becuase we had the hours for Virginia under Optional Activities, but in the contract, they are listed as care coordiantion hours.</t>
        </r>
      </text>
    </comment>
  </commentList>
</comments>
</file>

<file path=xl/sharedStrings.xml><?xml version="1.0" encoding="utf-8"?>
<sst xmlns="http://schemas.openxmlformats.org/spreadsheetml/2006/main" count="355" uniqueCount="183">
  <si>
    <t>Supervision</t>
  </si>
  <si>
    <t>Support Staff</t>
  </si>
  <si>
    <t>Prinary Staff</t>
  </si>
  <si>
    <t># of Families</t>
  </si>
  <si>
    <t>Population</t>
  </si>
  <si>
    <t xml:space="preserve">MDC Wolfson </t>
  </si>
  <si>
    <t>NA</t>
  </si>
  <si>
    <t>Homeless community</t>
  </si>
  <si>
    <t xml:space="preserve">LFCA </t>
  </si>
  <si>
    <t>Citrus/Project UP-START</t>
  </si>
  <si>
    <t>Edison</t>
  </si>
  <si>
    <t>First Star</t>
  </si>
  <si>
    <t>Field Academy</t>
  </si>
  <si>
    <t>Ken</t>
  </si>
  <si>
    <t>Emergency requests (temporary support)</t>
  </si>
  <si>
    <t>New student intake from website (temporary support)</t>
  </si>
  <si>
    <t>MDC North</t>
  </si>
  <si>
    <t>Social work interns</t>
  </si>
  <si>
    <t>Mental Health</t>
  </si>
  <si>
    <t>Casa V</t>
  </si>
  <si>
    <t>The One</t>
  </si>
  <si>
    <t>P3</t>
  </si>
  <si>
    <t>His House</t>
  </si>
  <si>
    <t>Mission Northstar</t>
  </si>
  <si>
    <t>Homeless</t>
  </si>
  <si>
    <t>LFCA</t>
  </si>
  <si>
    <t>Mental health</t>
  </si>
  <si>
    <t>Total Optional Activities</t>
  </si>
  <si>
    <t>Group Life Skills</t>
  </si>
  <si>
    <t>Indv. Academics</t>
  </si>
  <si>
    <t>Group Academics</t>
  </si>
  <si>
    <t>Legal Services</t>
  </si>
  <si>
    <t>Indv. Mental Health</t>
  </si>
  <si>
    <t xml:space="preserve">Optional Activities </t>
  </si>
  <si>
    <t>Total Direct Service Hrs</t>
  </si>
  <si>
    <t>Continue in same role</t>
  </si>
  <si>
    <t xml:space="preserve">Data was not being captured in Trust Central because it wasn't communicated to do so. We will communicate that now. </t>
  </si>
  <si>
    <t>Group life skills instruction, active care coordiantion</t>
  </si>
  <si>
    <t>CBDO</t>
  </si>
  <si>
    <t xml:space="preserve">A lot of time spent to supporting staff and data entry processes. </t>
  </si>
  <si>
    <t>10 Andrea's students
5 LFCA
50 Emergency requests navigation (short-term support)
50 Intake of new students (short-term support and transition to other staff)
30 LFCA (support)</t>
  </si>
  <si>
    <t xml:space="preserve">LFCA (50 students support)
Andrea's students from the South (10 students)
Emergency requests </t>
  </si>
  <si>
    <t>Head of Data</t>
  </si>
  <si>
    <t>Program Director</t>
  </si>
  <si>
    <t xml:space="preserve">Approved as mental health therapist and does not provide care coordination. </t>
  </si>
  <si>
    <t>NA-only mental health (10 families) 
10 P3 Support</t>
  </si>
  <si>
    <t xml:space="preserve">NA-only mental health (10 families) </t>
  </si>
  <si>
    <t>Executive Internship Director</t>
  </si>
  <si>
    <t>Left early Oct 2022</t>
  </si>
  <si>
    <t>Most dropped</t>
  </si>
  <si>
    <t>50 Citrus/Project UP-START SOUTH 
50 Community Partners Support (First Star, LFCA, FFCR)</t>
  </si>
  <si>
    <t>PM/SC 2</t>
  </si>
  <si>
    <t>Keep her in this role and continue training her. She lives near North Campus, so would like to keep her there and reallocate some students to New Hire at Educate Tomorrow who will be staffed in MDC North area. New hire planned for summer 2024.</t>
  </si>
  <si>
    <t xml:space="preserve">Brought to fulltime starting Feb 1 2024, and has a very large caseload. Struggeling to manage all contacts, so data entry becomes last priority. </t>
  </si>
  <si>
    <t>10 P3 
30 Mission Northstar 
15 His House 
20 The One
30 Support First Star</t>
  </si>
  <si>
    <t>P3 (10 students) 
Mission Northstar (30 students)</t>
  </si>
  <si>
    <t>SC 1</t>
  </si>
  <si>
    <t>45537 (41915)</t>
  </si>
  <si>
    <t>Pending</t>
  </si>
  <si>
    <t xml:space="preserve">Has spent the past few months planning college tour. </t>
  </si>
  <si>
    <t xml:space="preserve">5 LFCA
30 First Star
50 Support of The One, 
50 Support Citrus/Project UP-START
25 MDC </t>
  </si>
  <si>
    <t>The One (50 students)
First Star (30 students)</t>
  </si>
  <si>
    <t>PM/SC 1</t>
  </si>
  <si>
    <t>Left Spring 2023</t>
  </si>
  <si>
    <t>Dropped</t>
  </si>
  <si>
    <t xml:space="preserve">MDC--county-wide (80 students) </t>
  </si>
  <si>
    <t>College Coach</t>
  </si>
  <si>
    <t xml:space="preserve">Approved to provide legal services, not care coordiantion. </t>
  </si>
  <si>
    <t>30 students</t>
  </si>
  <si>
    <t>Staff Lawyer</t>
  </si>
  <si>
    <t>20 students</t>
  </si>
  <si>
    <t>Attorney</t>
  </si>
  <si>
    <t>Unable to meet i-person once per month</t>
  </si>
  <si>
    <t>15 students</t>
  </si>
  <si>
    <t>SC 12</t>
  </si>
  <si>
    <t xml:space="preserve">The residence has been under renovation and has not prioritized data entry. </t>
  </si>
  <si>
    <t xml:space="preserve">10 Casa V </t>
  </si>
  <si>
    <t>SC 11</t>
  </si>
  <si>
    <t xml:space="preserve">Will move this staff mostly/all off of FNP for next year so she can continue to serve the Field Academy families. </t>
  </si>
  <si>
    <t>12 Field Academy</t>
  </si>
  <si>
    <t>SC 9</t>
  </si>
  <si>
    <t>SC 7</t>
  </si>
  <si>
    <t>SC 6</t>
  </si>
  <si>
    <t>Staff person was asked to transition roles from something else and did not transition. Last day was March 22, 2024</t>
  </si>
  <si>
    <t xml:space="preserve">30 students from MDC North assigned, 0 served </t>
  </si>
  <si>
    <t xml:space="preserve">50 MDC North 
30 transitioning to MDC </t>
  </si>
  <si>
    <t>SC 5</t>
  </si>
  <si>
    <t xml:space="preserve">Will keep hours low for next year. </t>
  </si>
  <si>
    <t xml:space="preserve">Reduced direct care coordiantion hours from last year's contract because staff was unable to meet participants in-person on a monthly basis. Students are countywide and the travel is extensive. </t>
  </si>
  <si>
    <t>50 Citrus/Project UP-START Countywide 
20 Homeless community + 50 Support
30 Edison</t>
  </si>
  <si>
    <t xml:space="preserve">50 Citrus/Project UP-START North 
50 Homeless community </t>
  </si>
  <si>
    <t>Program Manager</t>
  </si>
  <si>
    <t>SC 3</t>
  </si>
  <si>
    <t xml:space="preserve">Approved as a mental health therapist and should not be doing care coordination under that job title. </t>
  </si>
  <si>
    <t>MDC North Care Coord. (15 students)
Mental Health (40 students)</t>
  </si>
  <si>
    <t>MDC Wolfson/Kendall (50 students)</t>
  </si>
  <si>
    <t>Mental Health Therapist</t>
  </si>
  <si>
    <t>SC 10</t>
  </si>
  <si>
    <t>Left Fall 2023</t>
  </si>
  <si>
    <t xml:space="preserve">Support staff--emerngecy requests, and new student intake </t>
  </si>
  <si>
    <t>Natl. Helper 4</t>
  </si>
  <si>
    <t xml:space="preserve">40 Support of Field Academy </t>
  </si>
  <si>
    <t>Natl. Helper 3</t>
  </si>
  <si>
    <t>Support of The One (50 students)
Citrus/Project UP-START Central (50 students)
First Star (30 students)</t>
  </si>
  <si>
    <t>Natl. Helper</t>
  </si>
  <si>
    <t>Keep her in this role and continue training her. She lives near Wolfson, so would like to keep her there and reallocate Homestead community to New Hire at Educate Tomorrow who will be staffed in Homestead area. New hire planned for summer 2024.</t>
  </si>
  <si>
    <t>10 MDC Wolfson
20 homeless community
20 LFCA students
50 Citrus/Project UP-START and Edison (support)</t>
  </si>
  <si>
    <t xml:space="preserve">Support staff--no caseload </t>
  </si>
  <si>
    <t>Grad Fellow 5</t>
  </si>
  <si>
    <t xml:space="preserve">What is the plan for next year? </t>
  </si>
  <si>
    <t>What's happening now?</t>
  </si>
  <si>
    <t>How many families-- SUPPORT</t>
  </si>
  <si>
    <t>How many families--DIRECT</t>
  </si>
  <si>
    <t>Change between 22-23 and 23-24</t>
  </si>
  <si>
    <t xml:space="preserve"># of hours to optional activities </t>
  </si>
  <si>
    <t>Position #</t>
  </si>
  <si>
    <t>Name</t>
  </si>
  <si>
    <t xml:space="preserve">Data has not been entered. </t>
  </si>
  <si>
    <t>Individual Academic or Educational Supports</t>
  </si>
  <si>
    <t>Individual Behavioral and Mental Health Supports</t>
  </si>
  <si>
    <t>Screening and Assessment and Care Coordination and Family Stabilization</t>
  </si>
  <si>
    <t>Expected</t>
  </si>
  <si>
    <t>Actual</t>
  </si>
  <si>
    <t>% Complete</t>
  </si>
  <si>
    <t>TOTAL</t>
  </si>
  <si>
    <t>2/23/2024 Kristin Email</t>
  </si>
  <si>
    <t>Group Academics Actual</t>
  </si>
  <si>
    <t>Group Academics Expected</t>
  </si>
  <si>
    <t>Screening and Assessment and Care Coordination and Family Stabilization Funding Actual</t>
  </si>
  <si>
    <t>Screening and Assessment and Care Coordination and Family Stabilization Funding Expected</t>
  </si>
  <si>
    <t>Individual Behavioral and Mental Health Supports Actual</t>
  </si>
  <si>
    <t>Individual Behavioral and Mental Health Supports Expected</t>
  </si>
  <si>
    <t>Individual Academic or Educational Supports Actual</t>
  </si>
  <si>
    <t>Individual Academic or Educational Supports Expected</t>
  </si>
  <si>
    <t>Group Life Skills Support Actual</t>
  </si>
  <si>
    <t>Group Life Skills Support Expected</t>
  </si>
  <si>
    <t>Date</t>
  </si>
  <si>
    <t>Total Hours</t>
  </si>
  <si>
    <t>Staff 1</t>
  </si>
  <si>
    <t>Staff 2</t>
  </si>
  <si>
    <t>Staff 3</t>
  </si>
  <si>
    <t>Staff 4</t>
  </si>
  <si>
    <t>Staff 5</t>
  </si>
  <si>
    <t>Staff 6</t>
  </si>
  <si>
    <t>Staff 7</t>
  </si>
  <si>
    <t>Staff 8</t>
  </si>
  <si>
    <t>Staff 9</t>
  </si>
  <si>
    <t>Staff 10</t>
  </si>
  <si>
    <t>Staff 11</t>
  </si>
  <si>
    <t>Staff 1 as related to FNP</t>
  </si>
  <si>
    <t>50 Citrus/Project UP-START-Staff 3, Staff 1, and Dropped
30 First Star-KEN</t>
  </si>
  <si>
    <t>Staff 6, Staff 5, Staff 2</t>
  </si>
  <si>
    <t>Brought to fulltime starting Feb 1 2024, many of her housing clients are in homestead--long travel time, has needed significant training to step up to this level (provided by Staff 3, Staff 10, Staff 1)</t>
  </si>
  <si>
    <t>Staff 1 and Staff 10</t>
  </si>
  <si>
    <t>Staff 11, Staff 10, Staff 1</t>
  </si>
  <si>
    <t>Staff 8, Staff 4</t>
  </si>
  <si>
    <t>Staff 3, Staff 12, Staff 11</t>
  </si>
  <si>
    <t>Staff 12 as related to the hotline, Staff 3 as related to tuition exemptions</t>
  </si>
  <si>
    <t>Staff 1 as related to FNP, Staff 6 as related to programming and student intake, Staff 5 as related to field trips, Staff 13 as related to vision</t>
  </si>
  <si>
    <t>Staff 1 as related to FNP, Staff 14 as related to finances and audit compliance</t>
  </si>
  <si>
    <t>Each care coordiantor submits a request, then Staff 1 works it through the approval process with the family, care coordiantor, and contract manager</t>
  </si>
  <si>
    <t>Social work interns, Staff 4</t>
  </si>
  <si>
    <t>Staff 12</t>
  </si>
  <si>
    <t>Staff 14</t>
  </si>
  <si>
    <t>Staff 15</t>
  </si>
  <si>
    <t>Staff 16</t>
  </si>
  <si>
    <t>Staff 17</t>
  </si>
  <si>
    <t>Staff 17 (last day March 22, 2024)</t>
  </si>
  <si>
    <t>Staff 18</t>
  </si>
  <si>
    <t>Staff 19</t>
  </si>
  <si>
    <t>Staff 20</t>
  </si>
  <si>
    <t>Staff 21</t>
  </si>
  <si>
    <t>Staff 22</t>
  </si>
  <si>
    <t>Staff 23</t>
  </si>
  <si>
    <t>Staff 13</t>
  </si>
  <si>
    <t>TCT Title prior year</t>
  </si>
  <si>
    <t>Direct Service Hrs prior year</t>
  </si>
  <si>
    <t>TCT Title current year</t>
  </si>
  <si>
    <t>Families Reassignment for current year</t>
  </si>
  <si>
    <t>Direct Service Hrs current year</t>
  </si>
  <si>
    <t>Families for prior year</t>
  </si>
  <si>
    <t>As of April 17</t>
  </si>
  <si>
    <t>As of April 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</si>
</sst>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_(* #,##0.0_);_(* \(#,##0.0\);_(* &quot;-&quot;??_);_(@_)"/>
  </numFmts>
  <fonts count="18" x14ac:knownFonts="1">
    <font>
      <sz val="12"/>
      <color theme="1"/>
      <name val="Aptos Narrow"/>
      <family val="2"/>
      <scheme val="minor"/>
    </font>
    <font>
      <sz val="12"/>
      <color theme="1"/>
      <name val="Aptos Narrow"/>
      <family val="2"/>
      <scheme val="minor"/>
    </font>
    <font>
      <b/>
      <sz val="12"/>
      <color theme="1"/>
      <name val="Aptos Narrow"/>
      <scheme val="minor"/>
    </font>
    <font>
      <sz val="12"/>
      <color theme="1"/>
      <name val="Aptos Narrow"/>
      <scheme val="minor"/>
    </font>
    <font>
      <sz val="12"/>
      <name val="Aptos Narrow"/>
      <scheme val="minor"/>
    </font>
    <font>
      <sz val="12"/>
      <color rgb="FFFF0000"/>
      <name val="Aptos Narrow"/>
      <scheme val="minor"/>
    </font>
    <font>
      <b/>
      <sz val="10"/>
      <color rgb="FF000000"/>
      <name val="Tahoma"/>
      <family val="2"/>
    </font>
    <font>
      <sz val="10"/>
      <color rgb="FF000000"/>
      <name val="Tahoma"/>
      <family val="2"/>
    </font>
    <font>
      <b/>
      <sz val="12"/>
      <color rgb="FFFFC000"/>
      <name val="Aptos Narrow"/>
      <scheme val="minor"/>
    </font>
    <font>
      <b/>
      <sz val="12"/>
      <color theme="5"/>
      <name val="Aptos Narrow"/>
      <scheme val="minor"/>
    </font>
    <font>
      <b/>
      <sz val="12"/>
      <color theme="9"/>
      <name val="Aptos Narrow"/>
      <scheme val="minor"/>
    </font>
    <font>
      <sz val="12"/>
      <color theme="7"/>
      <name val="Aptos Narrow"/>
      <scheme val="minor"/>
    </font>
    <font>
      <sz val="12"/>
      <color theme="8"/>
      <name val="Aptos Narrow"/>
      <scheme val="minor"/>
    </font>
    <font>
      <sz val="12"/>
      <color theme="9"/>
      <name val="Aptos Narrow"/>
      <scheme val="minor"/>
    </font>
    <font>
      <sz val="12"/>
      <color theme="6"/>
      <name val="Aptos Narrow"/>
      <scheme val="minor"/>
    </font>
    <font>
      <b/>
      <sz val="12"/>
      <name val="Aptos Narrow"/>
      <scheme val="minor"/>
    </font>
    <font>
      <sz val="8"/>
      <name val="Aptos Narrow"/>
      <family val="2"/>
      <scheme val="minor"/>
    </font>
    <font>
      <sz val="12"/>
      <color rgb="FF000000"/>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C0E6F5"/>
        <bgColor rgb="FFC0E6F5"/>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rgb="FF44B3E1"/>
      </top>
      <bottom style="thin">
        <color rgb="FF44B3E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1">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2" fontId="3" fillId="0" borderId="0" xfId="0" applyNumberFormat="1" applyFont="1"/>
    <xf numFmtId="164" fontId="2" fillId="0" borderId="0" xfId="1" applyNumberFormat="1" applyFont="1"/>
    <xf numFmtId="0" fontId="3" fillId="0" borderId="0" xfId="0" applyFont="1"/>
    <xf numFmtId="43" fontId="2" fillId="0" borderId="0" xfId="1" applyFont="1"/>
    <xf numFmtId="43" fontId="0" fillId="0" borderId="0" xfId="1" applyFont="1"/>
    <xf numFmtId="43" fontId="2" fillId="0" borderId="0" xfId="0" applyNumberFormat="1" applyFont="1"/>
    <xf numFmtId="0" fontId="3" fillId="0" borderId="0" xfId="0" applyFont="1" applyAlignment="1">
      <alignment wrapText="1"/>
    </xf>
    <xf numFmtId="43" fontId="3" fillId="0" borderId="0" xfId="0" applyNumberFormat="1" applyFont="1"/>
    <xf numFmtId="43" fontId="3" fillId="0" borderId="0" xfId="1" applyFont="1"/>
    <xf numFmtId="0" fontId="4" fillId="0" borderId="0" xfId="0" applyFont="1" applyAlignment="1">
      <alignment wrapText="1"/>
    </xf>
    <xf numFmtId="0" fontId="4" fillId="0" borderId="0" xfId="0" applyFont="1"/>
    <xf numFmtId="0" fontId="5" fillId="0" borderId="0" xfId="0" applyFont="1"/>
    <xf numFmtId="0" fontId="5" fillId="0" borderId="0" xfId="0" applyFont="1" applyAlignment="1">
      <alignment wrapText="1"/>
    </xf>
    <xf numFmtId="2" fontId="5" fillId="0" borderId="0" xfId="0" applyNumberFormat="1" applyFont="1"/>
    <xf numFmtId="43" fontId="5" fillId="0" borderId="0" xfId="0" applyNumberFormat="1" applyFont="1"/>
    <xf numFmtId="43" fontId="5" fillId="0" borderId="0" xfId="1" applyFont="1"/>
    <xf numFmtId="1" fontId="3" fillId="0" borderId="0" xfId="0" applyNumberFormat="1" applyFont="1"/>
    <xf numFmtId="2" fontId="3" fillId="0" borderId="0" xfId="0" applyNumberFormat="1" applyFont="1" applyAlignment="1">
      <alignment wrapText="1"/>
    </xf>
    <xf numFmtId="0" fontId="2" fillId="0" borderId="1" xfId="0" applyFont="1" applyBorder="1" applyAlignment="1">
      <alignment wrapText="1"/>
    </xf>
    <xf numFmtId="0" fontId="8"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wrapText="1"/>
    </xf>
    <xf numFmtId="9" fontId="8" fillId="0" borderId="1" xfId="2" applyFont="1" applyBorder="1" applyAlignment="1">
      <alignment wrapText="1"/>
    </xf>
    <xf numFmtId="9" fontId="9" fillId="0" borderId="1" xfId="2" applyFont="1" applyBorder="1" applyAlignment="1">
      <alignment wrapText="1"/>
    </xf>
    <xf numFmtId="9" fontId="10" fillId="0" borderId="1" xfId="2" applyFont="1" applyBorder="1" applyAlignment="1">
      <alignment wrapText="1"/>
    </xf>
    <xf numFmtId="0" fontId="0" fillId="0" borderId="1" xfId="0" applyBorder="1"/>
    <xf numFmtId="0" fontId="2" fillId="2" borderId="1" xfId="0" applyFont="1" applyFill="1" applyBorder="1"/>
    <xf numFmtId="9" fontId="2" fillId="2" borderId="1" xfId="2" applyFont="1" applyFill="1" applyBorder="1"/>
    <xf numFmtId="0" fontId="11" fillId="0" borderId="0" xfId="0" applyFont="1"/>
    <xf numFmtId="0" fontId="11" fillId="0" borderId="0" xfId="0" applyFont="1" applyAlignment="1">
      <alignment wrapText="1"/>
    </xf>
    <xf numFmtId="3" fontId="11" fillId="0" borderId="0" xfId="0" applyNumberFormat="1" applyFont="1" applyAlignment="1">
      <alignment wrapText="1"/>
    </xf>
    <xf numFmtId="15" fontId="11" fillId="0" borderId="0" xfId="0" applyNumberFormat="1" applyFont="1"/>
    <xf numFmtId="3" fontId="3" fillId="0" borderId="0" xfId="0" applyNumberFormat="1" applyFont="1" applyAlignment="1">
      <alignment wrapText="1"/>
    </xf>
    <xf numFmtId="0" fontId="12" fillId="0" borderId="0" xfId="0" applyFont="1"/>
    <xf numFmtId="0" fontId="12" fillId="0" borderId="0" xfId="0" applyFont="1" applyAlignment="1">
      <alignment wrapText="1"/>
    </xf>
    <xf numFmtId="3" fontId="12" fillId="0" borderId="0" xfId="0" applyNumberFormat="1" applyFont="1" applyAlignment="1">
      <alignment wrapText="1"/>
    </xf>
    <xf numFmtId="15" fontId="12" fillId="0" borderId="0" xfId="0" applyNumberFormat="1" applyFont="1"/>
    <xf numFmtId="0" fontId="13" fillId="0" borderId="0" xfId="0" applyFont="1"/>
    <xf numFmtId="0" fontId="13" fillId="0" borderId="0" xfId="0" applyFont="1" applyAlignment="1">
      <alignment wrapText="1"/>
    </xf>
    <xf numFmtId="3" fontId="13" fillId="0" borderId="0" xfId="0" applyNumberFormat="1" applyFont="1" applyAlignment="1">
      <alignment wrapText="1"/>
    </xf>
    <xf numFmtId="15" fontId="13" fillId="0" borderId="0" xfId="0" applyNumberFormat="1" applyFont="1"/>
    <xf numFmtId="15" fontId="14" fillId="0" borderId="0" xfId="0" applyNumberFormat="1" applyFont="1"/>
    <xf numFmtId="0" fontId="14" fillId="0" borderId="0" xfId="0" applyFont="1"/>
    <xf numFmtId="0" fontId="14" fillId="0" borderId="0" xfId="0" applyFont="1" applyAlignment="1">
      <alignment wrapText="1"/>
    </xf>
    <xf numFmtId="3" fontId="14" fillId="0" borderId="0" xfId="0" applyNumberFormat="1" applyFont="1" applyAlignment="1">
      <alignment wrapText="1"/>
    </xf>
    <xf numFmtId="3" fontId="14" fillId="0" borderId="0" xfId="0" applyNumberFormat="1" applyFont="1"/>
    <xf numFmtId="0" fontId="15" fillId="0" borderId="1" xfId="0" applyFont="1" applyBorder="1" applyAlignment="1">
      <alignment wrapText="1"/>
    </xf>
    <xf numFmtId="0" fontId="4" fillId="0" borderId="1" xfId="0" applyFont="1" applyBorder="1"/>
    <xf numFmtId="0" fontId="4" fillId="0" borderId="1" xfId="0" applyFont="1" applyBorder="1" applyAlignment="1">
      <alignment wrapText="1"/>
    </xf>
    <xf numFmtId="0" fontId="4" fillId="2" borderId="1" xfId="0" applyFont="1" applyFill="1" applyBorder="1" applyAlignment="1">
      <alignment wrapText="1"/>
    </xf>
    <xf numFmtId="0" fontId="15" fillId="0" borderId="2" xfId="0" applyFont="1" applyBorder="1" applyAlignment="1">
      <alignment wrapText="1"/>
    </xf>
    <xf numFmtId="165" fontId="4" fillId="0" borderId="0" xfId="1" applyNumberFormat="1" applyFont="1"/>
    <xf numFmtId="0" fontId="17" fillId="3" borderId="3" xfId="0" applyFont="1" applyFill="1" applyBorder="1" applyAlignment="1">
      <alignment wrapText="1"/>
    </xf>
    <xf numFmtId="16" fontId="2" fillId="0" borderId="1" xfId="0" applyNumberFormat="1" applyFont="1" applyBorder="1"/>
    <xf numFmtId="16" fontId="2" fillId="2" borderId="1" xfId="0" applyNumberFormat="1" applyFont="1" applyFill="1" applyBorder="1"/>
    <xf numFmtId="16" fontId="0" fillId="0" borderId="1" xfId="0" applyNumberFormat="1" applyBorder="1"/>
    <xf numFmtId="16" fontId="0" fillId="2" borderId="1" xfId="0" applyNumberFormat="1" applyFill="1" applyBorder="1"/>
  </cellXfs>
  <cellStyles count="3">
    <cellStyle name="Comma" xfId="1" builtinId="3"/>
    <cellStyle name="Normal" xfId="0" builtinId="0"/>
    <cellStyle name="Percent" xfId="2" builtinId="5"/>
  </cellStyles>
  <dxfs count="24">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strike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20" formatCode="d\-mmm\-yy"/>
    </dxf>
    <dxf>
      <font>
        <b val="0"/>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604814-AC9F-994D-B35D-AD3A64FBE3A4}" name="Table1" displayName="Table1" ref="A1:L38" totalsRowShown="0" headerRowDxfId="23" dataDxfId="22">
  <tableColumns count="12">
    <tableColumn id="1" xr3:uid="{6E7B731C-B9F8-FE4A-9BDF-BF003DF01E82}" name="Date" dataDxfId="21"/>
    <tableColumn id="2" xr3:uid="{66B1B5B5-C565-3446-A7C4-943C923614D1}" name="Name" dataDxfId="20"/>
    <tableColumn id="3" xr3:uid="{7CABA583-9B13-0B4D-A09E-B6D37E4A37EC}" name="Group Life Skills Support Expected" dataDxfId="19"/>
    <tableColumn id="4" xr3:uid="{3BF81762-656F-1A48-9B91-668089CDF216}" name="Group Life Skills Support Actual" dataDxfId="18"/>
    <tableColumn id="5" xr3:uid="{47D10A6F-4C0E-A545-9132-2493BD95FCCA}" name="Individual Academic or Educational Supports Expected" dataDxfId="17"/>
    <tableColumn id="6" xr3:uid="{48FC4A2A-1029-0841-A115-01F36F243C1C}" name="Individual Academic or Educational Supports Actual" dataDxfId="16"/>
    <tableColumn id="7" xr3:uid="{43C237ED-6C39-574A-A8D2-02ADBFC9BC7A}" name="Individual Behavioral and Mental Health Supports Expected" dataDxfId="15"/>
    <tableColumn id="8" xr3:uid="{41EC9775-8B34-1448-9E67-2077DAD45A75}" name="Individual Behavioral and Mental Health Supports Actual" dataDxfId="14"/>
    <tableColumn id="9" xr3:uid="{71093CAC-3935-144B-8A6C-67194AD8D117}" name="Screening and Assessment and Care Coordination and Family Stabilization Funding Expected" dataDxfId="13"/>
    <tableColumn id="10" xr3:uid="{B28C2A43-37FC-954B-8456-D9678BCD8453}" name="Screening and Assessment and Care Coordination and Family Stabilization Funding Actual" dataDxfId="12"/>
    <tableColumn id="11" xr3:uid="{6B7035C1-64E8-1E41-903A-2698A2205100}" name="Group Academics Expected" dataDxfId="11"/>
    <tableColumn id="12" xr3:uid="{26E70225-CEA0-804C-9510-392B323C182C}" name="Group Academics Actual" dataDxfId="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A4E540-4448-8049-A521-143B547AFCC4}" name="Table13" displayName="Table13" ref="A1:E18" totalsRowCount="1" headerRowDxfId="9" dataDxfId="8">
  <autoFilter ref="A1:E17" xr:uid="{E7A4E540-4448-8049-A521-143B547AFCC4}"/>
  <sortState xmlns:xlrd2="http://schemas.microsoft.com/office/spreadsheetml/2017/richdata2" ref="A2:E17">
    <sortCondition ref="E1:E17"/>
  </sortState>
  <tableColumns count="5">
    <tableColumn id="1" xr3:uid="{E71B1E59-2422-2E43-9369-24B6D1F94646}" name="Population" dataDxfId="7" totalsRowDxfId="3"/>
    <tableColumn id="2" xr3:uid="{29DA5FCC-8F40-EA49-A290-BF2120EEAFD2}" name="# of Families" totalsRowFunction="custom">
      <totalsRowFormula>SUM(B2:B17)</totalsRowFormula>
    </tableColumn>
    <tableColumn id="3" xr3:uid="{AEB281DF-91CA-E740-A680-15D35479E6E1}" name="Prinary Staff" dataDxfId="6" totalsRowDxfId="2"/>
    <tableColumn id="4" xr3:uid="{2A707210-EB6F-5D4F-B19F-A5A3B4E76C01}" name="Support Staff" dataDxfId="5" totalsRowDxfId="1"/>
    <tableColumn id="5" xr3:uid="{8AA98E8D-A37D-DD4C-8E22-69FE7B136670}" name="Supervision" dataDxfId="4"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2E6BF-3E88-7D43-B722-C25CD6BEEFB1}">
  <dimension ref="A4:G45"/>
  <sheetViews>
    <sheetView tabSelected="1" topLeftCell="A11" zoomScale="157" zoomScaleNormal="157" workbookViewId="0">
      <selection activeCell="F36" sqref="F36"/>
    </sheetView>
  </sheetViews>
  <sheetFormatPr baseColWidth="10" defaultRowHeight="16" x14ac:dyDescent="0.2"/>
  <cols>
    <col min="1" max="1" width="16.5" customWidth="1"/>
    <col min="2" max="2" width="13.1640625" customWidth="1"/>
    <col min="3" max="3" width="14.6640625" customWidth="1"/>
    <col min="4" max="4" width="14" customWidth="1"/>
    <col min="5" max="5" width="16.1640625" customWidth="1"/>
    <col min="6" max="6" width="11.83203125" customWidth="1"/>
    <col min="7" max="10" width="19" customWidth="1"/>
    <col min="11" max="11" width="20.33203125" customWidth="1"/>
    <col min="12" max="12" width="15.1640625" customWidth="1"/>
  </cols>
  <sheetData>
    <row r="4" spans="1:6" x14ac:dyDescent="0.2">
      <c r="A4" s="1" t="s">
        <v>181</v>
      </c>
    </row>
    <row r="5" spans="1:6" ht="85" x14ac:dyDescent="0.2">
      <c r="A5" s="22"/>
      <c r="B5" s="23" t="s">
        <v>28</v>
      </c>
      <c r="C5" s="24" t="s">
        <v>118</v>
      </c>
      <c r="D5" s="24" t="s">
        <v>119</v>
      </c>
      <c r="E5" s="24" t="s">
        <v>120</v>
      </c>
      <c r="F5" s="25" t="s">
        <v>30</v>
      </c>
    </row>
    <row r="6" spans="1:6" ht="17" x14ac:dyDescent="0.2">
      <c r="A6" s="22" t="s">
        <v>121</v>
      </c>
      <c r="B6" s="23">
        <v>364</v>
      </c>
      <c r="C6" s="24">
        <v>260</v>
      </c>
      <c r="D6" s="24">
        <v>909</v>
      </c>
      <c r="E6" s="24">
        <v>7228.94</v>
      </c>
      <c r="F6" s="25">
        <v>888</v>
      </c>
    </row>
    <row r="7" spans="1:6" ht="17" x14ac:dyDescent="0.2">
      <c r="A7" s="22" t="s">
        <v>122</v>
      </c>
      <c r="B7" s="23">
        <v>180</v>
      </c>
      <c r="C7" s="24">
        <v>25</v>
      </c>
      <c r="D7" s="24">
        <v>240</v>
      </c>
      <c r="E7" s="24">
        <v>1653</v>
      </c>
      <c r="F7" s="25">
        <v>881</v>
      </c>
    </row>
    <row r="8" spans="1:6" ht="17" x14ac:dyDescent="0.2">
      <c r="A8" s="22" t="s">
        <v>123</v>
      </c>
      <c r="B8" s="26">
        <f>B7/B6</f>
        <v>0.49450549450549453</v>
      </c>
      <c r="C8" s="27">
        <f t="shared" ref="C8:F8" si="0">C7/C6</f>
        <v>9.6153846153846159E-2</v>
      </c>
      <c r="D8" s="27">
        <f t="shared" si="0"/>
        <v>0.264026402640264</v>
      </c>
      <c r="E8" s="27">
        <f t="shared" si="0"/>
        <v>0.22866423016375848</v>
      </c>
      <c r="F8" s="28">
        <f t="shared" si="0"/>
        <v>0.99211711711711714</v>
      </c>
    </row>
    <row r="10" spans="1:6" ht="17" x14ac:dyDescent="0.2">
      <c r="A10" s="2" t="s">
        <v>182</v>
      </c>
    </row>
    <row r="11" spans="1:6" ht="85" x14ac:dyDescent="0.2">
      <c r="A11" s="22"/>
      <c r="B11" s="25" t="s">
        <v>28</v>
      </c>
      <c r="C11" s="24" t="s">
        <v>118</v>
      </c>
      <c r="D11" s="24" t="s">
        <v>119</v>
      </c>
      <c r="E11" s="24" t="s">
        <v>120</v>
      </c>
      <c r="F11" s="25" t="s">
        <v>30</v>
      </c>
    </row>
    <row r="12" spans="1:6" ht="17" x14ac:dyDescent="0.2">
      <c r="A12" s="22" t="s">
        <v>121</v>
      </c>
      <c r="B12" s="25">
        <v>364</v>
      </c>
      <c r="C12" s="24">
        <v>260</v>
      </c>
      <c r="D12" s="24">
        <v>909</v>
      </c>
      <c r="E12" s="24">
        <v>7228.94</v>
      </c>
      <c r="F12" s="25">
        <v>888</v>
      </c>
    </row>
    <row r="13" spans="1:6" ht="17" x14ac:dyDescent="0.2">
      <c r="A13" s="22" t="s">
        <v>122</v>
      </c>
      <c r="B13" s="25">
        <v>266.5</v>
      </c>
      <c r="C13" s="24">
        <v>36.5</v>
      </c>
      <c r="D13" s="24">
        <v>258.25</v>
      </c>
      <c r="E13" s="24">
        <v>1696</v>
      </c>
      <c r="F13" s="25">
        <v>663.3</v>
      </c>
    </row>
    <row r="14" spans="1:6" ht="17" x14ac:dyDescent="0.2">
      <c r="A14" s="22" t="s">
        <v>123</v>
      </c>
      <c r="B14" s="28">
        <f>B13/B12</f>
        <v>0.7321428571428571</v>
      </c>
      <c r="C14" s="27">
        <f t="shared" ref="C14:F14" si="1">C13/C12</f>
        <v>0.14038461538461539</v>
      </c>
      <c r="D14" s="27">
        <f t="shared" si="1"/>
        <v>0.28410341034103409</v>
      </c>
      <c r="E14" s="27">
        <f t="shared" si="1"/>
        <v>0.23461254347110366</v>
      </c>
      <c r="F14" s="28">
        <f t="shared" si="1"/>
        <v>0.74695945945945941</v>
      </c>
    </row>
    <row r="23" spans="1:7" ht="85" x14ac:dyDescent="0.2">
      <c r="A23" s="29"/>
      <c r="B23" s="50" t="s">
        <v>28</v>
      </c>
      <c r="C23" s="50" t="s">
        <v>118</v>
      </c>
      <c r="D23" s="50" t="s">
        <v>119</v>
      </c>
      <c r="E23" s="50" t="s">
        <v>120</v>
      </c>
      <c r="F23" s="50" t="s">
        <v>30</v>
      </c>
      <c r="G23" s="54" t="s">
        <v>137</v>
      </c>
    </row>
    <row r="24" spans="1:7" x14ac:dyDescent="0.2">
      <c r="A24" s="57">
        <v>45345</v>
      </c>
      <c r="B24" s="52">
        <v>0</v>
      </c>
      <c r="C24" s="52">
        <v>5</v>
      </c>
      <c r="D24" s="52">
        <v>77</v>
      </c>
      <c r="E24" s="52">
        <v>492</v>
      </c>
      <c r="F24" s="51"/>
      <c r="G24" s="55">
        <f t="shared" ref="G24:G27" si="2">SUM(B24:F24)</f>
        <v>574</v>
      </c>
    </row>
    <row r="25" spans="1:7" x14ac:dyDescent="0.2">
      <c r="A25" s="57">
        <v>45357</v>
      </c>
      <c r="B25" s="52">
        <v>0</v>
      </c>
      <c r="C25" s="52">
        <v>5</v>
      </c>
      <c r="D25" s="52">
        <v>111</v>
      </c>
      <c r="E25" s="52">
        <v>513</v>
      </c>
      <c r="F25" s="52">
        <v>676</v>
      </c>
      <c r="G25" s="55">
        <f t="shared" si="2"/>
        <v>1305</v>
      </c>
    </row>
    <row r="26" spans="1:7" x14ac:dyDescent="0.2">
      <c r="A26" s="57">
        <v>45386</v>
      </c>
      <c r="B26" s="52">
        <v>36</v>
      </c>
      <c r="C26" s="52">
        <v>32</v>
      </c>
      <c r="D26" s="52">
        <v>221</v>
      </c>
      <c r="E26" s="52">
        <v>1255</v>
      </c>
      <c r="F26" s="52">
        <v>572</v>
      </c>
      <c r="G26" s="55">
        <f t="shared" si="2"/>
        <v>2116</v>
      </c>
    </row>
    <row r="27" spans="1:7" x14ac:dyDescent="0.2">
      <c r="A27" s="57">
        <v>45399</v>
      </c>
      <c r="B27" s="52">
        <v>180</v>
      </c>
      <c r="C27" s="52">
        <v>25</v>
      </c>
      <c r="D27" s="52">
        <v>240</v>
      </c>
      <c r="E27" s="52">
        <v>1653</v>
      </c>
      <c r="F27" s="52">
        <v>881</v>
      </c>
      <c r="G27" s="55">
        <f t="shared" si="2"/>
        <v>2979</v>
      </c>
    </row>
    <row r="28" spans="1:7" x14ac:dyDescent="0.2">
      <c r="A28" s="57">
        <v>45411</v>
      </c>
      <c r="B28" s="52">
        <v>266.5</v>
      </c>
      <c r="C28" s="52">
        <v>36.5</v>
      </c>
      <c r="D28" s="52">
        <v>258.25</v>
      </c>
      <c r="E28" s="52">
        <v>1696</v>
      </c>
      <c r="F28" s="52">
        <v>663.3</v>
      </c>
      <c r="G28" s="55">
        <f>SUM(B28:F28)</f>
        <v>2920.55</v>
      </c>
    </row>
    <row r="29" spans="1:7" x14ac:dyDescent="0.2">
      <c r="A29" s="57">
        <v>45419</v>
      </c>
      <c r="B29" s="52">
        <v>396</v>
      </c>
      <c r="C29" s="52">
        <v>84</v>
      </c>
      <c r="D29" s="52">
        <v>276.25</v>
      </c>
      <c r="E29" s="52">
        <v>2110.25</v>
      </c>
      <c r="F29" s="52">
        <v>702.55</v>
      </c>
      <c r="G29" s="55">
        <f>SUM(B29:F29)</f>
        <v>3569.05</v>
      </c>
    </row>
    <row r="30" spans="1:7" x14ac:dyDescent="0.2">
      <c r="A30" s="58">
        <v>45565</v>
      </c>
      <c r="B30" s="53">
        <v>364</v>
      </c>
      <c r="C30" s="53">
        <v>260</v>
      </c>
      <c r="D30" s="53">
        <v>909</v>
      </c>
      <c r="E30" s="53">
        <v>7228.94</v>
      </c>
      <c r="F30" s="53">
        <v>888</v>
      </c>
      <c r="G30" s="55">
        <f>SUM(B30:F30)</f>
        <v>9649.9399999999987</v>
      </c>
    </row>
    <row r="31" spans="1:7" x14ac:dyDescent="0.2">
      <c r="A31" s="30" t="s">
        <v>123</v>
      </c>
      <c r="B31" s="31">
        <f>B29/B30</f>
        <v>1.0879120879120878</v>
      </c>
      <c r="C31" s="31">
        <f>C29/C30</f>
        <v>0.32307692307692309</v>
      </c>
      <c r="D31" s="31">
        <f t="shared" ref="D31:E31" si="3">D29/D30</f>
        <v>0.30390539053905391</v>
      </c>
      <c r="E31" s="31">
        <f t="shared" si="3"/>
        <v>0.29191693387965595</v>
      </c>
      <c r="F31" s="31">
        <f>F29/F30</f>
        <v>0.79115990990990981</v>
      </c>
      <c r="G31" s="31">
        <f>G29/G30</f>
        <v>0.36985204053082205</v>
      </c>
    </row>
    <row r="40" spans="1:5" x14ac:dyDescent="0.2">
      <c r="A40" s="29"/>
      <c r="B40" s="59">
        <v>45345</v>
      </c>
      <c r="C40" s="59">
        <v>45411</v>
      </c>
      <c r="D40" s="60">
        <v>45565</v>
      </c>
      <c r="E40" s="30" t="s">
        <v>123</v>
      </c>
    </row>
    <row r="41" spans="1:5" ht="17" x14ac:dyDescent="0.2">
      <c r="A41" s="50" t="s">
        <v>28</v>
      </c>
      <c r="B41" s="52">
        <v>0</v>
      </c>
      <c r="C41" s="52">
        <v>266.5</v>
      </c>
      <c r="D41" s="53">
        <v>364</v>
      </c>
      <c r="E41" s="31">
        <f>C41/D41</f>
        <v>0.7321428571428571</v>
      </c>
    </row>
    <row r="42" spans="1:5" ht="68" x14ac:dyDescent="0.2">
      <c r="A42" s="50" t="s">
        <v>118</v>
      </c>
      <c r="B42" s="52">
        <v>5</v>
      </c>
      <c r="C42" s="52">
        <v>36.5</v>
      </c>
      <c r="D42" s="53">
        <v>260</v>
      </c>
      <c r="E42" s="31">
        <f>C42/D42</f>
        <v>0.14038461538461539</v>
      </c>
    </row>
    <row r="43" spans="1:5" ht="68" x14ac:dyDescent="0.2">
      <c r="A43" s="50" t="s">
        <v>119</v>
      </c>
      <c r="B43" s="52">
        <v>77</v>
      </c>
      <c r="C43" s="52">
        <v>258.25</v>
      </c>
      <c r="D43" s="53">
        <v>909</v>
      </c>
      <c r="E43" s="31">
        <f>C43/D43</f>
        <v>0.28410341034103409</v>
      </c>
    </row>
    <row r="44" spans="1:5" ht="85" x14ac:dyDescent="0.2">
      <c r="A44" s="50" t="s">
        <v>120</v>
      </c>
      <c r="B44" s="52">
        <v>492</v>
      </c>
      <c r="C44" s="52">
        <v>1696</v>
      </c>
      <c r="D44" s="53">
        <v>7228.94</v>
      </c>
      <c r="E44" s="31">
        <f>C44/D44</f>
        <v>0.23461254347110366</v>
      </c>
    </row>
    <row r="45" spans="1:5" ht="17" x14ac:dyDescent="0.2">
      <c r="A45" s="50" t="s">
        <v>30</v>
      </c>
      <c r="B45" s="51"/>
      <c r="C45" s="52">
        <v>663.3</v>
      </c>
      <c r="D45" s="53">
        <v>888</v>
      </c>
      <c r="E45" s="31">
        <f>C45/D45</f>
        <v>0.74695945945945941</v>
      </c>
    </row>
  </sheetData>
  <sortState xmlns:xlrd2="http://schemas.microsoft.com/office/spreadsheetml/2017/richdata2" ref="A24:F30">
    <sortCondition ref="A24:A3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272C7-7907-8A42-AB97-B6757A5F74BF}">
  <dimension ref="A1:N50"/>
  <sheetViews>
    <sheetView workbookViewId="0">
      <pane ySplit="1" topLeftCell="A2" activePane="bottomLeft" state="frozen"/>
      <selection pane="bottomLeft" activeCell="G5" sqref="G5"/>
    </sheetView>
  </sheetViews>
  <sheetFormatPr baseColWidth="10" defaultRowHeight="16" x14ac:dyDescent="0.2"/>
  <cols>
    <col min="1" max="2" width="10.83203125" style="6"/>
    <col min="3" max="12" width="16.83203125" style="6" customWidth="1"/>
    <col min="13" max="16384" width="10.83203125" style="6"/>
  </cols>
  <sheetData>
    <row r="1" spans="1:12" s="10" customFormat="1" ht="102" x14ac:dyDescent="0.2">
      <c r="A1" s="10" t="s">
        <v>136</v>
      </c>
      <c r="B1" s="10" t="s">
        <v>116</v>
      </c>
      <c r="C1" s="10" t="s">
        <v>135</v>
      </c>
      <c r="D1" s="10" t="s">
        <v>134</v>
      </c>
      <c r="E1" s="10" t="s">
        <v>133</v>
      </c>
      <c r="F1" s="10" t="s">
        <v>132</v>
      </c>
      <c r="G1" s="10" t="s">
        <v>131</v>
      </c>
      <c r="H1" s="10" t="s">
        <v>130</v>
      </c>
      <c r="I1" s="10" t="s">
        <v>129</v>
      </c>
      <c r="J1" s="10" t="s">
        <v>128</v>
      </c>
      <c r="K1" s="10" t="s">
        <v>127</v>
      </c>
      <c r="L1" s="10" t="s">
        <v>126</v>
      </c>
    </row>
    <row r="2" spans="1:12" s="41" customFormat="1" x14ac:dyDescent="0.2">
      <c r="A2" s="44">
        <v>45386</v>
      </c>
      <c r="B2" s="41" t="s">
        <v>138</v>
      </c>
      <c r="C2" s="42">
        <v>0</v>
      </c>
      <c r="D2" s="42">
        <v>0</v>
      </c>
      <c r="E2" s="42">
        <v>0</v>
      </c>
      <c r="F2" s="42">
        <v>4</v>
      </c>
      <c r="G2" s="42">
        <v>0</v>
      </c>
      <c r="H2" s="42">
        <v>0</v>
      </c>
      <c r="I2" s="42">
        <v>480</v>
      </c>
      <c r="J2" s="42">
        <v>177</v>
      </c>
      <c r="K2" s="42">
        <v>0</v>
      </c>
      <c r="L2" s="42">
        <v>0</v>
      </c>
    </row>
    <row r="3" spans="1:12" s="41" customFormat="1" x14ac:dyDescent="0.2">
      <c r="A3" s="44">
        <v>45386</v>
      </c>
      <c r="B3" s="41" t="s">
        <v>139</v>
      </c>
      <c r="C3" s="42">
        <v>0</v>
      </c>
      <c r="D3" s="42">
        <v>0</v>
      </c>
      <c r="E3" s="42">
        <v>156</v>
      </c>
      <c r="F3" s="42">
        <v>27</v>
      </c>
      <c r="G3" s="42">
        <v>0</v>
      </c>
      <c r="H3" s="42">
        <v>0</v>
      </c>
      <c r="I3" s="42">
        <v>858</v>
      </c>
      <c r="J3" s="42">
        <v>103</v>
      </c>
      <c r="K3" s="42">
        <v>0</v>
      </c>
      <c r="L3" s="42">
        <v>163</v>
      </c>
    </row>
    <row r="4" spans="1:12" s="41" customFormat="1" x14ac:dyDescent="0.2">
      <c r="A4" s="44">
        <v>45386</v>
      </c>
      <c r="B4" s="41" t="s">
        <v>140</v>
      </c>
      <c r="C4" s="42">
        <v>0</v>
      </c>
      <c r="D4" s="42">
        <v>0</v>
      </c>
      <c r="E4" s="42">
        <v>0</v>
      </c>
      <c r="F4" s="42">
        <v>0</v>
      </c>
      <c r="G4" s="42">
        <v>0</v>
      </c>
      <c r="H4" s="42">
        <v>0</v>
      </c>
      <c r="I4" s="42">
        <v>78</v>
      </c>
      <c r="J4" s="42">
        <v>56</v>
      </c>
      <c r="K4" s="42">
        <v>0</v>
      </c>
      <c r="L4" s="42">
        <v>0</v>
      </c>
    </row>
    <row r="5" spans="1:12" s="41" customFormat="1" x14ac:dyDescent="0.2">
      <c r="A5" s="44">
        <v>45386</v>
      </c>
      <c r="B5" s="41" t="s">
        <v>141</v>
      </c>
      <c r="C5" s="42">
        <v>0</v>
      </c>
      <c r="D5" s="42">
        <v>0</v>
      </c>
      <c r="E5" s="42">
        <v>0</v>
      </c>
      <c r="F5" s="42">
        <v>0</v>
      </c>
      <c r="G5" s="42">
        <v>260</v>
      </c>
      <c r="H5" s="42">
        <v>100</v>
      </c>
      <c r="I5" s="42">
        <v>669</v>
      </c>
      <c r="J5" s="42">
        <v>218</v>
      </c>
      <c r="K5" s="42">
        <v>0</v>
      </c>
      <c r="L5" s="42">
        <v>0</v>
      </c>
    </row>
    <row r="6" spans="1:12" s="41" customFormat="1" x14ac:dyDescent="0.2">
      <c r="A6" s="44">
        <v>45386</v>
      </c>
      <c r="B6" s="41" t="s">
        <v>142</v>
      </c>
      <c r="C6" s="42">
        <v>52</v>
      </c>
      <c r="D6" s="42">
        <v>0</v>
      </c>
      <c r="E6" s="42">
        <v>0</v>
      </c>
      <c r="F6" s="42">
        <v>1</v>
      </c>
      <c r="G6" s="42">
        <v>0</v>
      </c>
      <c r="H6" s="42">
        <v>0</v>
      </c>
      <c r="I6" s="42">
        <v>26</v>
      </c>
      <c r="J6" s="42">
        <v>22</v>
      </c>
      <c r="K6" s="42">
        <v>260</v>
      </c>
      <c r="L6" s="42">
        <v>114</v>
      </c>
    </row>
    <row r="7" spans="1:12" s="41" customFormat="1" x14ac:dyDescent="0.2">
      <c r="A7" s="44">
        <v>45386</v>
      </c>
      <c r="B7" s="41" t="s">
        <v>143</v>
      </c>
      <c r="C7" s="42">
        <v>52</v>
      </c>
      <c r="D7" s="42">
        <v>0</v>
      </c>
      <c r="E7" s="42">
        <v>0</v>
      </c>
      <c r="F7" s="42">
        <v>0</v>
      </c>
      <c r="G7" s="42">
        <v>0</v>
      </c>
      <c r="H7" s="42">
        <v>0</v>
      </c>
      <c r="I7" s="42">
        <v>520</v>
      </c>
      <c r="J7" s="42">
        <v>212</v>
      </c>
      <c r="K7" s="42">
        <v>260</v>
      </c>
      <c r="L7" s="42">
        <v>103</v>
      </c>
    </row>
    <row r="8" spans="1:12" s="41" customFormat="1" x14ac:dyDescent="0.2">
      <c r="A8" s="44">
        <v>45386</v>
      </c>
      <c r="B8" s="41" t="s">
        <v>144</v>
      </c>
      <c r="C8" s="42">
        <v>156</v>
      </c>
      <c r="D8" s="42">
        <v>0</v>
      </c>
      <c r="E8" s="42">
        <v>0</v>
      </c>
      <c r="F8" s="42">
        <v>0</v>
      </c>
      <c r="G8" s="42">
        <v>0</v>
      </c>
      <c r="H8" s="42">
        <v>0</v>
      </c>
      <c r="I8" s="42">
        <v>988</v>
      </c>
      <c r="J8" s="42">
        <v>0</v>
      </c>
      <c r="K8" s="42">
        <v>104</v>
      </c>
      <c r="L8" s="42">
        <v>193</v>
      </c>
    </row>
    <row r="9" spans="1:12" s="41" customFormat="1" x14ac:dyDescent="0.2">
      <c r="A9" s="44">
        <v>45386</v>
      </c>
      <c r="B9" s="41" t="s">
        <v>145</v>
      </c>
      <c r="C9" s="42">
        <v>104</v>
      </c>
      <c r="D9" s="42">
        <v>26</v>
      </c>
      <c r="E9" s="42">
        <v>0</v>
      </c>
      <c r="F9" s="42">
        <v>0</v>
      </c>
      <c r="G9" s="42">
        <v>624</v>
      </c>
      <c r="H9" s="42">
        <v>121</v>
      </c>
      <c r="I9" s="42">
        <v>0</v>
      </c>
      <c r="J9" s="42">
        <v>2</v>
      </c>
      <c r="K9" s="42">
        <v>0</v>
      </c>
      <c r="L9" s="42">
        <v>0</v>
      </c>
    </row>
    <row r="10" spans="1:12" s="41" customFormat="1" x14ac:dyDescent="0.2">
      <c r="A10" s="44">
        <v>45386</v>
      </c>
      <c r="B10" s="41" t="s">
        <v>146</v>
      </c>
      <c r="C10" s="42">
        <v>52</v>
      </c>
      <c r="D10" s="42">
        <v>0</v>
      </c>
      <c r="E10" s="42">
        <v>0</v>
      </c>
      <c r="F10" s="42">
        <v>0</v>
      </c>
      <c r="G10" s="42">
        <v>0</v>
      </c>
      <c r="H10" s="42">
        <v>0</v>
      </c>
      <c r="I10" s="42">
        <v>480</v>
      </c>
      <c r="J10" s="42">
        <v>43</v>
      </c>
      <c r="K10" s="42">
        <v>0</v>
      </c>
      <c r="L10" s="42">
        <v>0</v>
      </c>
    </row>
    <row r="11" spans="1:12" s="41" customFormat="1" x14ac:dyDescent="0.2">
      <c r="A11" s="44">
        <v>45386</v>
      </c>
      <c r="B11" s="41" t="s">
        <v>147</v>
      </c>
      <c r="C11" s="42">
        <v>0</v>
      </c>
      <c r="D11" s="42">
        <v>0</v>
      </c>
      <c r="E11" s="42">
        <v>0</v>
      </c>
      <c r="F11" s="42">
        <v>0</v>
      </c>
      <c r="G11" s="42">
        <v>0</v>
      </c>
      <c r="H11" s="42">
        <v>0</v>
      </c>
      <c r="I11" s="42">
        <v>480</v>
      </c>
      <c r="J11" s="42">
        <v>12</v>
      </c>
      <c r="K11" s="42">
        <v>0</v>
      </c>
      <c r="L11" s="42">
        <v>0</v>
      </c>
    </row>
    <row r="12" spans="1:12" s="41" customFormat="1" x14ac:dyDescent="0.2">
      <c r="A12" s="44">
        <v>45386</v>
      </c>
      <c r="B12" s="41" t="s">
        <v>148</v>
      </c>
      <c r="C12" s="42">
        <v>52</v>
      </c>
      <c r="D12" s="42">
        <v>10</v>
      </c>
      <c r="E12" s="42">
        <v>0</v>
      </c>
      <c r="F12" s="42">
        <v>0</v>
      </c>
      <c r="G12" s="42">
        <v>0</v>
      </c>
      <c r="H12" s="42">
        <v>0</v>
      </c>
      <c r="I12" s="43">
        <v>1118</v>
      </c>
      <c r="J12" s="42">
        <v>411</v>
      </c>
      <c r="K12" s="42">
        <v>624</v>
      </c>
      <c r="L12" s="42">
        <v>0</v>
      </c>
    </row>
    <row r="13" spans="1:12" s="41" customFormat="1" x14ac:dyDescent="0.2">
      <c r="A13" s="44">
        <v>45386</v>
      </c>
      <c r="B13" s="41" t="s">
        <v>124</v>
      </c>
      <c r="C13" s="42">
        <v>468</v>
      </c>
      <c r="D13" s="42">
        <v>36</v>
      </c>
      <c r="E13" s="42">
        <v>156</v>
      </c>
      <c r="F13" s="42">
        <v>32</v>
      </c>
      <c r="G13" s="42">
        <v>884</v>
      </c>
      <c r="H13" s="42">
        <v>221</v>
      </c>
      <c r="I13" s="43">
        <v>5697</v>
      </c>
      <c r="J13" s="43">
        <v>1255</v>
      </c>
      <c r="K13" s="43">
        <v>1248</v>
      </c>
      <c r="L13" s="42">
        <v>572</v>
      </c>
    </row>
    <row r="14" spans="1:12" s="37" customFormat="1" x14ac:dyDescent="0.2">
      <c r="A14" s="40">
        <v>45335</v>
      </c>
      <c r="B14" s="37" t="s">
        <v>138</v>
      </c>
      <c r="C14" s="38">
        <v>0</v>
      </c>
      <c r="D14" s="38">
        <v>0</v>
      </c>
      <c r="E14" s="38">
        <v>0</v>
      </c>
      <c r="F14" s="38">
        <v>0</v>
      </c>
      <c r="G14" s="38">
        <v>0</v>
      </c>
      <c r="H14" s="38">
        <v>0</v>
      </c>
      <c r="I14" s="38">
        <v>480</v>
      </c>
      <c r="J14" s="38">
        <v>39</v>
      </c>
      <c r="K14" s="38">
        <v>0</v>
      </c>
      <c r="L14" s="38">
        <v>0</v>
      </c>
    </row>
    <row r="15" spans="1:12" s="37" customFormat="1" x14ac:dyDescent="0.2">
      <c r="A15" s="40">
        <v>45335</v>
      </c>
      <c r="B15" s="37" t="s">
        <v>139</v>
      </c>
      <c r="C15" s="38">
        <v>0</v>
      </c>
      <c r="D15" s="38">
        <v>0</v>
      </c>
      <c r="E15" s="38">
        <v>156</v>
      </c>
      <c r="F15" s="38">
        <v>1</v>
      </c>
      <c r="G15" s="38">
        <v>0</v>
      </c>
      <c r="H15" s="38">
        <v>0</v>
      </c>
      <c r="I15" s="38">
        <v>858</v>
      </c>
      <c r="J15" s="38">
        <v>3</v>
      </c>
      <c r="K15" s="38">
        <v>0</v>
      </c>
      <c r="L15" s="38">
        <v>10</v>
      </c>
    </row>
    <row r="16" spans="1:12" s="37" customFormat="1" x14ac:dyDescent="0.2">
      <c r="A16" s="40">
        <v>45335</v>
      </c>
      <c r="B16" s="37" t="s">
        <v>140</v>
      </c>
      <c r="C16" s="38">
        <v>0</v>
      </c>
      <c r="D16" s="38">
        <v>0</v>
      </c>
      <c r="E16" s="38">
        <v>0</v>
      </c>
      <c r="F16" s="38">
        <v>0</v>
      </c>
      <c r="G16" s="38">
        <v>0</v>
      </c>
      <c r="H16" s="38">
        <v>0</v>
      </c>
      <c r="I16" s="38">
        <v>78</v>
      </c>
      <c r="J16" s="38">
        <v>0</v>
      </c>
      <c r="K16" s="38">
        <v>0</v>
      </c>
      <c r="L16" s="38">
        <v>48</v>
      </c>
    </row>
    <row r="17" spans="1:12" s="37" customFormat="1" x14ac:dyDescent="0.2">
      <c r="A17" s="40">
        <v>45335</v>
      </c>
      <c r="B17" s="37" t="s">
        <v>141</v>
      </c>
      <c r="C17" s="38">
        <v>0</v>
      </c>
      <c r="D17" s="38">
        <v>0</v>
      </c>
      <c r="E17" s="38">
        <v>0</v>
      </c>
      <c r="F17" s="38">
        <v>0</v>
      </c>
      <c r="G17" s="38">
        <v>260</v>
      </c>
      <c r="H17" s="38">
        <v>5</v>
      </c>
      <c r="I17" s="38">
        <v>669</v>
      </c>
      <c r="J17" s="38">
        <v>58</v>
      </c>
      <c r="K17" s="38">
        <v>0</v>
      </c>
      <c r="L17" s="38">
        <v>0</v>
      </c>
    </row>
    <row r="18" spans="1:12" s="37" customFormat="1" x14ac:dyDescent="0.2">
      <c r="A18" s="40">
        <v>45335</v>
      </c>
      <c r="B18" s="37" t="s">
        <v>142</v>
      </c>
      <c r="C18" s="38">
        <v>52</v>
      </c>
      <c r="D18" s="38">
        <v>0</v>
      </c>
      <c r="E18" s="38">
        <v>0</v>
      </c>
      <c r="F18" s="38">
        <v>3</v>
      </c>
      <c r="G18" s="38">
        <v>0</v>
      </c>
      <c r="H18" s="38">
        <v>0</v>
      </c>
      <c r="I18" s="38">
        <v>26</v>
      </c>
      <c r="J18" s="38">
        <v>14</v>
      </c>
      <c r="K18" s="38">
        <v>260</v>
      </c>
      <c r="L18" s="38">
        <v>0</v>
      </c>
    </row>
    <row r="19" spans="1:12" s="37" customFormat="1" x14ac:dyDescent="0.2">
      <c r="A19" s="40">
        <v>45335</v>
      </c>
      <c r="B19" s="37" t="s">
        <v>143</v>
      </c>
      <c r="C19" s="38">
        <v>52</v>
      </c>
      <c r="D19" s="38">
        <v>0</v>
      </c>
      <c r="E19" s="38">
        <v>0</v>
      </c>
      <c r="F19" s="38">
        <v>0</v>
      </c>
      <c r="G19" s="38">
        <v>0</v>
      </c>
      <c r="H19" s="38">
        <v>0</v>
      </c>
      <c r="I19" s="38">
        <v>520</v>
      </c>
      <c r="J19" s="38">
        <v>133</v>
      </c>
      <c r="K19" s="38">
        <v>260</v>
      </c>
      <c r="L19" s="38">
        <v>0</v>
      </c>
    </row>
    <row r="20" spans="1:12" s="37" customFormat="1" x14ac:dyDescent="0.2">
      <c r="A20" s="40">
        <v>45335</v>
      </c>
      <c r="B20" s="37" t="s">
        <v>144</v>
      </c>
      <c r="C20" s="38">
        <v>156</v>
      </c>
      <c r="D20" s="38">
        <v>0</v>
      </c>
      <c r="E20" s="38">
        <v>0</v>
      </c>
      <c r="F20" s="38">
        <v>0</v>
      </c>
      <c r="G20" s="38">
        <v>0</v>
      </c>
      <c r="H20" s="38">
        <v>0</v>
      </c>
      <c r="I20" s="38">
        <v>988</v>
      </c>
      <c r="J20" s="38">
        <v>0</v>
      </c>
      <c r="K20" s="38">
        <v>104</v>
      </c>
      <c r="L20" s="38">
        <v>0</v>
      </c>
    </row>
    <row r="21" spans="1:12" s="37" customFormat="1" x14ac:dyDescent="0.2">
      <c r="A21" s="40">
        <v>45335</v>
      </c>
      <c r="B21" s="37" t="s">
        <v>145</v>
      </c>
      <c r="C21" s="38">
        <v>104</v>
      </c>
      <c r="D21" s="38">
        <v>0</v>
      </c>
      <c r="E21" s="38">
        <v>0</v>
      </c>
      <c r="F21" s="38">
        <v>0</v>
      </c>
      <c r="G21" s="38">
        <v>624</v>
      </c>
      <c r="H21" s="38">
        <v>48</v>
      </c>
      <c r="I21" s="38"/>
      <c r="J21" s="38">
        <v>2</v>
      </c>
      <c r="K21" s="38">
        <v>0</v>
      </c>
      <c r="L21" s="38">
        <v>0</v>
      </c>
    </row>
    <row r="22" spans="1:12" s="37" customFormat="1" x14ac:dyDescent="0.2">
      <c r="A22" s="40">
        <v>45335</v>
      </c>
      <c r="B22" s="37" t="s">
        <v>146</v>
      </c>
      <c r="C22" s="38">
        <v>52</v>
      </c>
      <c r="D22" s="38">
        <v>0</v>
      </c>
      <c r="E22" s="38">
        <v>0</v>
      </c>
      <c r="F22" s="38">
        <v>0</v>
      </c>
      <c r="G22" s="38">
        <v>0</v>
      </c>
      <c r="H22" s="38">
        <v>0</v>
      </c>
      <c r="I22" s="38">
        <v>480</v>
      </c>
      <c r="J22" s="38">
        <v>0</v>
      </c>
      <c r="K22" s="38">
        <v>0</v>
      </c>
      <c r="L22" s="38">
        <v>0</v>
      </c>
    </row>
    <row r="23" spans="1:12" s="37" customFormat="1" x14ac:dyDescent="0.2">
      <c r="A23" s="40">
        <v>45335</v>
      </c>
      <c r="B23" s="37" t="s">
        <v>147</v>
      </c>
      <c r="C23" s="38"/>
      <c r="D23" s="38">
        <v>0</v>
      </c>
      <c r="E23" s="38">
        <v>0</v>
      </c>
      <c r="F23" s="38">
        <v>0</v>
      </c>
      <c r="G23" s="38">
        <v>0</v>
      </c>
      <c r="H23" s="38">
        <v>0</v>
      </c>
      <c r="I23" s="38">
        <v>480</v>
      </c>
      <c r="J23" s="38">
        <v>8</v>
      </c>
      <c r="K23" s="38">
        <v>0</v>
      </c>
      <c r="L23" s="38">
        <v>0</v>
      </c>
    </row>
    <row r="24" spans="1:12" s="37" customFormat="1" x14ac:dyDescent="0.2">
      <c r="A24" s="40">
        <v>45335</v>
      </c>
      <c r="B24" s="37" t="s">
        <v>148</v>
      </c>
      <c r="C24" s="38">
        <v>52</v>
      </c>
      <c r="D24" s="38">
        <v>0</v>
      </c>
      <c r="E24" s="38">
        <v>0</v>
      </c>
      <c r="F24" s="38">
        <v>0</v>
      </c>
      <c r="G24" s="38">
        <v>0</v>
      </c>
      <c r="H24" s="38">
        <v>0</v>
      </c>
      <c r="I24" s="39">
        <v>1118</v>
      </c>
      <c r="J24" s="38">
        <v>92</v>
      </c>
      <c r="K24" s="38">
        <v>624</v>
      </c>
      <c r="L24" s="38">
        <v>0</v>
      </c>
    </row>
    <row r="25" spans="1:12" s="37" customFormat="1" x14ac:dyDescent="0.2">
      <c r="A25" s="40">
        <v>45335</v>
      </c>
      <c r="B25" s="37" t="s">
        <v>124</v>
      </c>
      <c r="C25" s="38">
        <v>468</v>
      </c>
      <c r="D25" s="38">
        <v>0</v>
      </c>
      <c r="E25" s="38">
        <v>156</v>
      </c>
      <c r="F25" s="38">
        <v>4</v>
      </c>
      <c r="G25" s="38">
        <v>884</v>
      </c>
      <c r="H25" s="38">
        <v>52</v>
      </c>
      <c r="I25" s="39">
        <v>5697</v>
      </c>
      <c r="J25" s="38">
        <v>349</v>
      </c>
      <c r="K25" s="39">
        <v>1248</v>
      </c>
      <c r="L25" s="38">
        <v>58</v>
      </c>
    </row>
    <row r="26" spans="1:12" x14ac:dyDescent="0.2">
      <c r="A26" s="6" t="s">
        <v>125</v>
      </c>
      <c r="B26" s="6" t="s">
        <v>124</v>
      </c>
      <c r="C26" s="10">
        <v>364</v>
      </c>
      <c r="D26" s="10">
        <v>0</v>
      </c>
      <c r="E26" s="10">
        <v>260</v>
      </c>
      <c r="F26" s="10">
        <v>5</v>
      </c>
      <c r="G26" s="10">
        <v>909</v>
      </c>
      <c r="H26" s="10">
        <v>77</v>
      </c>
      <c r="I26" s="36">
        <v>7228</v>
      </c>
      <c r="J26" s="10">
        <v>492</v>
      </c>
      <c r="K26" s="10">
        <v>888</v>
      </c>
      <c r="L26" s="10"/>
    </row>
    <row r="27" spans="1:12" s="32" customFormat="1" x14ac:dyDescent="0.2">
      <c r="A27" s="35">
        <v>45357</v>
      </c>
      <c r="B27" s="32" t="s">
        <v>138</v>
      </c>
      <c r="C27" s="33">
        <v>0</v>
      </c>
      <c r="D27" s="33">
        <v>0</v>
      </c>
      <c r="E27" s="33">
        <v>0</v>
      </c>
      <c r="F27" s="33">
        <v>0</v>
      </c>
      <c r="G27" s="33">
        <v>0</v>
      </c>
      <c r="H27" s="33">
        <v>0</v>
      </c>
      <c r="I27" s="33">
        <v>480</v>
      </c>
      <c r="J27" s="33">
        <v>39</v>
      </c>
      <c r="K27" s="33">
        <v>0</v>
      </c>
      <c r="L27" s="33">
        <v>0</v>
      </c>
    </row>
    <row r="28" spans="1:12" s="32" customFormat="1" x14ac:dyDescent="0.2">
      <c r="A28" s="35">
        <v>45357</v>
      </c>
      <c r="B28" s="32" t="s">
        <v>139</v>
      </c>
      <c r="C28" s="33">
        <v>0</v>
      </c>
      <c r="D28" s="33">
        <v>0</v>
      </c>
      <c r="E28" s="33">
        <v>156</v>
      </c>
      <c r="F28" s="33">
        <v>2</v>
      </c>
      <c r="G28" s="33">
        <v>0</v>
      </c>
      <c r="H28" s="33">
        <v>0</v>
      </c>
      <c r="I28" s="33">
        <v>858</v>
      </c>
      <c r="J28" s="33">
        <v>18</v>
      </c>
      <c r="K28" s="33">
        <v>0</v>
      </c>
      <c r="L28" s="33">
        <v>0</v>
      </c>
    </row>
    <row r="29" spans="1:12" s="32" customFormat="1" x14ac:dyDescent="0.2">
      <c r="A29" s="35">
        <v>45357</v>
      </c>
      <c r="B29" s="32" t="s">
        <v>140</v>
      </c>
      <c r="C29" s="33">
        <v>0</v>
      </c>
      <c r="D29" s="33">
        <v>0</v>
      </c>
      <c r="E29" s="33">
        <v>0</v>
      </c>
      <c r="F29" s="33">
        <v>0</v>
      </c>
      <c r="G29" s="33">
        <v>0</v>
      </c>
      <c r="H29" s="33">
        <v>0</v>
      </c>
      <c r="I29" s="33">
        <v>78</v>
      </c>
      <c r="J29" s="33">
        <v>56</v>
      </c>
      <c r="K29" s="33">
        <v>0</v>
      </c>
      <c r="L29" s="33">
        <v>0</v>
      </c>
    </row>
    <row r="30" spans="1:12" s="32" customFormat="1" x14ac:dyDescent="0.2">
      <c r="A30" s="35">
        <v>45357</v>
      </c>
      <c r="B30" s="32" t="s">
        <v>141</v>
      </c>
      <c r="C30" s="33">
        <v>0</v>
      </c>
      <c r="D30" s="33">
        <v>0</v>
      </c>
      <c r="E30" s="33">
        <v>0</v>
      </c>
      <c r="F30" s="33">
        <v>0</v>
      </c>
      <c r="G30" s="33">
        <v>260</v>
      </c>
      <c r="H30" s="33">
        <v>11</v>
      </c>
      <c r="I30" s="33">
        <v>669</v>
      </c>
      <c r="J30" s="33">
        <v>58</v>
      </c>
      <c r="K30" s="33">
        <v>0</v>
      </c>
      <c r="L30" s="33">
        <v>0</v>
      </c>
    </row>
    <row r="31" spans="1:12" s="32" customFormat="1" x14ac:dyDescent="0.2">
      <c r="A31" s="35">
        <v>45357</v>
      </c>
      <c r="B31" s="32" t="s">
        <v>142</v>
      </c>
      <c r="C31" s="33">
        <v>52</v>
      </c>
      <c r="D31" s="33">
        <v>0</v>
      </c>
      <c r="E31" s="33">
        <v>156</v>
      </c>
      <c r="F31" s="33">
        <v>3</v>
      </c>
      <c r="G31" s="33">
        <v>0</v>
      </c>
      <c r="H31" s="33">
        <v>0</v>
      </c>
      <c r="I31" s="33">
        <v>26</v>
      </c>
      <c r="J31" s="33">
        <v>20</v>
      </c>
      <c r="K31" s="33">
        <v>260</v>
      </c>
      <c r="L31" s="33">
        <v>88</v>
      </c>
    </row>
    <row r="32" spans="1:12" s="32" customFormat="1" x14ac:dyDescent="0.2">
      <c r="A32" s="35">
        <v>45357</v>
      </c>
      <c r="B32" s="32" t="s">
        <v>143</v>
      </c>
      <c r="C32" s="33">
        <v>52</v>
      </c>
      <c r="D32" s="33">
        <v>0</v>
      </c>
      <c r="E32" s="33">
        <v>0</v>
      </c>
      <c r="F32" s="33">
        <v>0</v>
      </c>
      <c r="G32" s="33">
        <v>0</v>
      </c>
      <c r="H32" s="33">
        <v>0</v>
      </c>
      <c r="I32" s="33">
        <v>520</v>
      </c>
      <c r="J32" s="33">
        <v>195</v>
      </c>
      <c r="K32" s="33">
        <v>260</v>
      </c>
      <c r="L32" s="33">
        <v>72</v>
      </c>
    </row>
    <row r="33" spans="1:12" s="32" customFormat="1" x14ac:dyDescent="0.2">
      <c r="A33" s="35">
        <v>45357</v>
      </c>
      <c r="B33" s="32" t="s">
        <v>144</v>
      </c>
      <c r="C33" s="33">
        <v>156</v>
      </c>
      <c r="D33" s="33">
        <v>0</v>
      </c>
      <c r="E33" s="33">
        <v>0</v>
      </c>
      <c r="F33" s="33">
        <v>0</v>
      </c>
      <c r="G33" s="33">
        <v>0</v>
      </c>
      <c r="H33" s="33">
        <v>0</v>
      </c>
      <c r="I33" s="33">
        <v>988</v>
      </c>
      <c r="J33" s="33">
        <v>0</v>
      </c>
      <c r="K33" s="33">
        <v>104</v>
      </c>
      <c r="L33" s="33">
        <v>64</v>
      </c>
    </row>
    <row r="34" spans="1:12" s="32" customFormat="1" x14ac:dyDescent="0.2">
      <c r="A34" s="35">
        <v>45357</v>
      </c>
      <c r="B34" s="32" t="s">
        <v>145</v>
      </c>
      <c r="C34" s="33">
        <v>104</v>
      </c>
      <c r="D34" s="33">
        <v>0</v>
      </c>
      <c r="E34" s="33">
        <v>0</v>
      </c>
      <c r="F34" s="33">
        <v>0</v>
      </c>
      <c r="G34" s="33">
        <v>208</v>
      </c>
      <c r="H34" s="33">
        <v>100</v>
      </c>
      <c r="I34" s="33"/>
      <c r="J34" s="33">
        <v>2</v>
      </c>
      <c r="K34" s="33">
        <v>0</v>
      </c>
      <c r="L34" s="33">
        <v>0</v>
      </c>
    </row>
    <row r="35" spans="1:12" s="32" customFormat="1" x14ac:dyDescent="0.2">
      <c r="A35" s="35">
        <v>45357</v>
      </c>
      <c r="B35" s="32" t="s">
        <v>146</v>
      </c>
      <c r="C35" s="33">
        <v>52</v>
      </c>
      <c r="D35" s="33">
        <v>0</v>
      </c>
      <c r="E35" s="33">
        <v>0</v>
      </c>
      <c r="F35" s="33">
        <v>0</v>
      </c>
      <c r="G35" s="33">
        <v>0</v>
      </c>
      <c r="H35" s="33">
        <v>0</v>
      </c>
      <c r="I35" s="33">
        <v>480</v>
      </c>
      <c r="J35" s="33">
        <v>10</v>
      </c>
      <c r="K35" s="33">
        <v>0</v>
      </c>
      <c r="L35" s="33">
        <v>0</v>
      </c>
    </row>
    <row r="36" spans="1:12" s="32" customFormat="1" x14ac:dyDescent="0.2">
      <c r="A36" s="35">
        <v>45357</v>
      </c>
      <c r="B36" s="32" t="s">
        <v>147</v>
      </c>
      <c r="C36" s="33">
        <v>0</v>
      </c>
      <c r="D36" s="33">
        <v>0</v>
      </c>
      <c r="E36" s="33">
        <v>0</v>
      </c>
      <c r="F36" s="33">
        <v>0</v>
      </c>
      <c r="G36" s="33">
        <v>0</v>
      </c>
      <c r="H36" s="33">
        <v>0</v>
      </c>
      <c r="I36" s="33">
        <v>480</v>
      </c>
      <c r="J36" s="33">
        <v>8</v>
      </c>
      <c r="K36" s="33">
        <v>0</v>
      </c>
      <c r="L36" s="33">
        <v>0</v>
      </c>
    </row>
    <row r="37" spans="1:12" s="32" customFormat="1" x14ac:dyDescent="0.2">
      <c r="A37" s="35">
        <v>45357</v>
      </c>
      <c r="B37" s="32" t="s">
        <v>148</v>
      </c>
      <c r="C37" s="33">
        <v>52</v>
      </c>
      <c r="D37" s="33">
        <v>0</v>
      </c>
      <c r="E37" s="33">
        <v>0</v>
      </c>
      <c r="F37" s="33">
        <v>0</v>
      </c>
      <c r="G37" s="33">
        <v>0</v>
      </c>
      <c r="H37" s="33">
        <v>0</v>
      </c>
      <c r="I37" s="34">
        <v>1118</v>
      </c>
      <c r="J37" s="33">
        <v>107</v>
      </c>
      <c r="K37" s="33">
        <v>52</v>
      </c>
      <c r="L37" s="33">
        <v>0</v>
      </c>
    </row>
    <row r="38" spans="1:12" s="32" customFormat="1" x14ac:dyDescent="0.2">
      <c r="A38" s="35">
        <v>45357</v>
      </c>
      <c r="B38" s="32" t="s">
        <v>124</v>
      </c>
      <c r="C38" s="33">
        <v>468</v>
      </c>
      <c r="D38" s="33">
        <v>0</v>
      </c>
      <c r="E38" s="33">
        <v>312</v>
      </c>
      <c r="F38" s="33">
        <v>5</v>
      </c>
      <c r="G38" s="33">
        <v>468</v>
      </c>
      <c r="H38" s="33">
        <v>111</v>
      </c>
      <c r="I38" s="34">
        <v>5697</v>
      </c>
      <c r="J38" s="33">
        <v>513</v>
      </c>
      <c r="K38" s="33">
        <v>676</v>
      </c>
      <c r="L38" s="33">
        <v>224</v>
      </c>
    </row>
    <row r="39" spans="1:12" s="46" customFormat="1" x14ac:dyDescent="0.2">
      <c r="A39" s="45">
        <v>45396</v>
      </c>
      <c r="B39" s="46" t="s">
        <v>138</v>
      </c>
      <c r="C39" s="47">
        <v>0</v>
      </c>
      <c r="D39" s="47">
        <v>0</v>
      </c>
      <c r="E39" s="47">
        <v>0</v>
      </c>
      <c r="F39" s="47">
        <v>0</v>
      </c>
      <c r="G39" s="47">
        <v>0</v>
      </c>
      <c r="H39" s="47"/>
      <c r="I39" s="47">
        <v>480</v>
      </c>
      <c r="J39" s="47">
        <v>353.25</v>
      </c>
      <c r="K39" s="47">
        <v>0</v>
      </c>
      <c r="L39" s="47">
        <v>0</v>
      </c>
    </row>
    <row r="40" spans="1:12" s="46" customFormat="1" x14ac:dyDescent="0.2">
      <c r="A40" s="45">
        <v>45396</v>
      </c>
      <c r="B40" s="46" t="s">
        <v>139</v>
      </c>
      <c r="C40" s="47">
        <v>0</v>
      </c>
      <c r="D40" s="47">
        <v>3.5</v>
      </c>
      <c r="E40" s="47">
        <v>156</v>
      </c>
      <c r="F40" s="47">
        <v>24.75</v>
      </c>
      <c r="G40" s="47">
        <v>0</v>
      </c>
      <c r="H40" s="47"/>
      <c r="I40" s="47">
        <v>858</v>
      </c>
      <c r="J40" s="47">
        <v>336.25</v>
      </c>
      <c r="K40" s="47">
        <v>0</v>
      </c>
      <c r="L40" s="47">
        <v>349.45</v>
      </c>
    </row>
    <row r="41" spans="1:12" s="46" customFormat="1" x14ac:dyDescent="0.2">
      <c r="A41" s="45">
        <v>45396</v>
      </c>
      <c r="B41" s="46" t="s">
        <v>140</v>
      </c>
      <c r="C41" s="47">
        <v>0</v>
      </c>
      <c r="D41" s="47">
        <v>4</v>
      </c>
      <c r="E41" s="47">
        <v>0</v>
      </c>
      <c r="F41" s="47">
        <v>0</v>
      </c>
      <c r="G41" s="47">
        <v>0</v>
      </c>
      <c r="H41" s="47"/>
      <c r="I41" s="47">
        <v>78</v>
      </c>
      <c r="J41" s="47">
        <v>283.5</v>
      </c>
      <c r="K41" s="47">
        <v>0</v>
      </c>
      <c r="L41" s="47">
        <v>0</v>
      </c>
    </row>
    <row r="42" spans="1:12" s="46" customFormat="1" x14ac:dyDescent="0.2">
      <c r="A42" s="45">
        <v>45396</v>
      </c>
      <c r="B42" s="46" t="s">
        <v>141</v>
      </c>
      <c r="C42" s="47">
        <v>289</v>
      </c>
      <c r="D42" s="47">
        <v>0</v>
      </c>
      <c r="E42" s="47">
        <v>0</v>
      </c>
      <c r="F42" s="47">
        <v>0</v>
      </c>
      <c r="G42" s="47">
        <v>260</v>
      </c>
      <c r="H42" s="47">
        <v>191</v>
      </c>
      <c r="I42" s="47">
        <v>669</v>
      </c>
      <c r="J42" s="47">
        <f>283.5+135.75+213.75</f>
        <v>633</v>
      </c>
      <c r="K42" s="47">
        <v>0</v>
      </c>
      <c r="L42" s="47">
        <v>0</v>
      </c>
    </row>
    <row r="43" spans="1:12" s="46" customFormat="1" x14ac:dyDescent="0.2">
      <c r="A43" s="45">
        <v>45396</v>
      </c>
      <c r="B43" s="46" t="s">
        <v>142</v>
      </c>
      <c r="C43" s="47">
        <v>52</v>
      </c>
      <c r="D43" s="47">
        <v>0.25</v>
      </c>
      <c r="E43" s="47">
        <v>0</v>
      </c>
      <c r="F43" s="47">
        <v>0</v>
      </c>
      <c r="G43" s="47">
        <v>0</v>
      </c>
      <c r="H43" s="47"/>
      <c r="I43" s="47">
        <v>26</v>
      </c>
      <c r="J43" s="47">
        <v>218.75</v>
      </c>
      <c r="K43" s="47">
        <v>260</v>
      </c>
      <c r="L43" s="47">
        <v>251.5</v>
      </c>
    </row>
    <row r="44" spans="1:12" s="46" customFormat="1" x14ac:dyDescent="0.2">
      <c r="A44" s="45">
        <v>45396</v>
      </c>
      <c r="B44" s="46" t="s">
        <v>143</v>
      </c>
      <c r="C44" s="47">
        <v>52</v>
      </c>
      <c r="D44" s="47">
        <v>3</v>
      </c>
      <c r="E44" s="47">
        <v>0</v>
      </c>
      <c r="F44" s="47">
        <v>0</v>
      </c>
      <c r="G44" s="47">
        <v>0</v>
      </c>
      <c r="H44" s="47"/>
      <c r="I44" s="47">
        <v>520</v>
      </c>
      <c r="J44" s="47">
        <v>945.75</v>
      </c>
      <c r="K44" s="47">
        <v>260</v>
      </c>
      <c r="L44" s="47">
        <v>175.44</v>
      </c>
    </row>
    <row r="45" spans="1:12" s="46" customFormat="1" x14ac:dyDescent="0.2">
      <c r="A45" s="45">
        <v>45396</v>
      </c>
      <c r="B45" s="46" t="s">
        <v>144</v>
      </c>
      <c r="C45" s="47">
        <v>156</v>
      </c>
      <c r="D45" s="47">
        <v>23</v>
      </c>
      <c r="E45" s="47">
        <v>0</v>
      </c>
      <c r="F45" s="47">
        <v>0</v>
      </c>
      <c r="G45" s="47">
        <v>0</v>
      </c>
      <c r="H45" s="47"/>
      <c r="I45" s="47">
        <v>988</v>
      </c>
      <c r="J45" s="47">
        <v>0</v>
      </c>
      <c r="K45" s="47">
        <v>104</v>
      </c>
      <c r="L45" s="47">
        <v>233.5</v>
      </c>
    </row>
    <row r="46" spans="1:12" s="46" customFormat="1" x14ac:dyDescent="0.2">
      <c r="A46" s="45">
        <v>45396</v>
      </c>
      <c r="B46" s="46" t="s">
        <v>145</v>
      </c>
      <c r="C46" s="47">
        <v>104</v>
      </c>
      <c r="D46" s="47">
        <v>52</v>
      </c>
      <c r="E46" s="47">
        <v>0</v>
      </c>
      <c r="F46" s="47">
        <v>0</v>
      </c>
      <c r="G46" s="47">
        <v>624</v>
      </c>
      <c r="H46" s="47">
        <v>246.5</v>
      </c>
      <c r="I46" s="47"/>
      <c r="J46" s="47">
        <v>493.25</v>
      </c>
      <c r="K46" s="47">
        <v>0</v>
      </c>
      <c r="L46" s="47">
        <v>0</v>
      </c>
    </row>
    <row r="47" spans="1:12" s="46" customFormat="1" x14ac:dyDescent="0.2">
      <c r="A47" s="45">
        <v>45396</v>
      </c>
      <c r="B47" s="46" t="s">
        <v>146</v>
      </c>
      <c r="C47" s="47">
        <v>52</v>
      </c>
      <c r="D47" s="47">
        <v>54.5</v>
      </c>
      <c r="E47" s="47">
        <v>0</v>
      </c>
      <c r="F47" s="47">
        <v>0</v>
      </c>
      <c r="G47" s="47">
        <v>0</v>
      </c>
      <c r="H47" s="47"/>
      <c r="I47" s="47">
        <v>480</v>
      </c>
      <c r="J47" s="47">
        <v>332.25</v>
      </c>
      <c r="K47" s="47">
        <v>0</v>
      </c>
      <c r="L47" s="47">
        <v>2</v>
      </c>
    </row>
    <row r="48" spans="1:12" s="46" customFormat="1" x14ac:dyDescent="0.2">
      <c r="A48" s="45">
        <v>45396</v>
      </c>
      <c r="B48" s="46" t="s">
        <v>147</v>
      </c>
      <c r="C48" s="47"/>
      <c r="D48" s="47">
        <v>0</v>
      </c>
      <c r="E48" s="47">
        <v>0</v>
      </c>
      <c r="F48" s="47">
        <v>0</v>
      </c>
      <c r="G48" s="47">
        <v>0</v>
      </c>
      <c r="H48" s="47"/>
      <c r="I48" s="47">
        <v>480</v>
      </c>
      <c r="J48" s="47">
        <v>292</v>
      </c>
      <c r="K48" s="47">
        <v>0</v>
      </c>
      <c r="L48" s="47">
        <v>0</v>
      </c>
    </row>
    <row r="49" spans="1:14" s="46" customFormat="1" x14ac:dyDescent="0.2">
      <c r="A49" s="45">
        <v>45396</v>
      </c>
      <c r="B49" s="46" t="s">
        <v>148</v>
      </c>
      <c r="C49" s="47">
        <v>52</v>
      </c>
      <c r="D49" s="47">
        <v>0</v>
      </c>
      <c r="E49" s="47">
        <v>0</v>
      </c>
      <c r="F49" s="47">
        <v>0</v>
      </c>
      <c r="G49" s="47">
        <v>0</v>
      </c>
      <c r="H49" s="47"/>
      <c r="I49" s="48">
        <v>1118</v>
      </c>
      <c r="J49" s="47">
        <v>635.75</v>
      </c>
      <c r="K49" s="47">
        <v>624</v>
      </c>
      <c r="L49" s="47">
        <v>10</v>
      </c>
    </row>
    <row r="50" spans="1:14" s="46" customFormat="1" x14ac:dyDescent="0.2">
      <c r="A50" s="45">
        <v>45396</v>
      </c>
      <c r="B50" s="46" t="s">
        <v>124</v>
      </c>
      <c r="C50" s="48">
        <f t="shared" ref="C50:L50" si="0">SUM(C39:C49)</f>
        <v>757</v>
      </c>
      <c r="D50" s="48">
        <f t="shared" si="0"/>
        <v>140.25</v>
      </c>
      <c r="E50" s="48">
        <f t="shared" si="0"/>
        <v>156</v>
      </c>
      <c r="F50" s="48">
        <f t="shared" si="0"/>
        <v>24.75</v>
      </c>
      <c r="G50" s="48">
        <f t="shared" si="0"/>
        <v>884</v>
      </c>
      <c r="H50" s="48">
        <f t="shared" si="0"/>
        <v>437.5</v>
      </c>
      <c r="I50" s="48">
        <f t="shared" si="0"/>
        <v>5697</v>
      </c>
      <c r="J50" s="48">
        <f t="shared" si="0"/>
        <v>4523.75</v>
      </c>
      <c r="K50" s="48">
        <f t="shared" si="0"/>
        <v>1248</v>
      </c>
      <c r="L50" s="48">
        <f t="shared" si="0"/>
        <v>1021.8900000000001</v>
      </c>
      <c r="N50" s="49"/>
    </row>
  </sheetData>
  <phoneticPr fontId="16" type="noConversion"/>
  <pageMargins left="0.7" right="0.7" top="0.75" bottom="0.75" header="0.3" footer="0.3"/>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60BCD-960C-C445-BDA1-3899BC02FBC2}">
  <dimension ref="A1:I31"/>
  <sheetViews>
    <sheetView workbookViewId="0">
      <selection activeCell="E38" sqref="E38"/>
    </sheetView>
  </sheetViews>
  <sheetFormatPr baseColWidth="10" defaultRowHeight="16" x14ac:dyDescent="0.2"/>
  <cols>
    <col min="1" max="1" width="44.83203125" bestFit="1" customWidth="1"/>
    <col min="2" max="2" width="14.1640625" bestFit="1" customWidth="1"/>
    <col min="3" max="3" width="44.33203125" bestFit="1" customWidth="1"/>
    <col min="4" max="4" width="24.6640625" customWidth="1"/>
    <col min="5" max="5" width="46" bestFit="1" customWidth="1"/>
  </cols>
  <sheetData>
    <row r="1" spans="1:5" ht="17" x14ac:dyDescent="0.2">
      <c r="A1" s="2" t="s">
        <v>4</v>
      </c>
      <c r="B1" s="1" t="s">
        <v>3</v>
      </c>
      <c r="C1" s="2" t="s">
        <v>2</v>
      </c>
      <c r="D1" s="2" t="s">
        <v>1</v>
      </c>
      <c r="E1" s="2" t="s">
        <v>0</v>
      </c>
    </row>
    <row r="2" spans="1:5" ht="17" x14ac:dyDescent="0.2">
      <c r="A2" s="3" t="s">
        <v>8</v>
      </c>
      <c r="B2">
        <v>30</v>
      </c>
      <c r="C2" s="3" t="s">
        <v>154</v>
      </c>
      <c r="D2" s="3" t="s">
        <v>148</v>
      </c>
      <c r="E2" s="3" t="s">
        <v>138</v>
      </c>
    </row>
    <row r="3" spans="1:5" ht="17" x14ac:dyDescent="0.2">
      <c r="A3" s="3" t="s">
        <v>18</v>
      </c>
      <c r="B3">
        <v>50</v>
      </c>
      <c r="C3" s="3" t="s">
        <v>155</v>
      </c>
      <c r="D3" s="3" t="s">
        <v>161</v>
      </c>
      <c r="E3" s="3" t="s">
        <v>138</v>
      </c>
    </row>
    <row r="4" spans="1:5" ht="17" x14ac:dyDescent="0.2">
      <c r="A4" s="3" t="s">
        <v>23</v>
      </c>
      <c r="B4">
        <v>30</v>
      </c>
      <c r="C4" s="3" t="s">
        <v>13</v>
      </c>
      <c r="D4" s="3" t="s">
        <v>6</v>
      </c>
      <c r="E4" s="3" t="s">
        <v>138</v>
      </c>
    </row>
    <row r="5" spans="1:5" ht="17" x14ac:dyDescent="0.2">
      <c r="A5" s="3" t="s">
        <v>19</v>
      </c>
      <c r="B5">
        <v>10</v>
      </c>
      <c r="C5" s="3" t="s">
        <v>146</v>
      </c>
      <c r="D5" s="3" t="s">
        <v>6</v>
      </c>
      <c r="E5" s="3" t="s">
        <v>149</v>
      </c>
    </row>
    <row r="6" spans="1:5" ht="17" x14ac:dyDescent="0.2">
      <c r="A6" s="3" t="s">
        <v>21</v>
      </c>
      <c r="B6">
        <v>10</v>
      </c>
      <c r="C6" s="56" t="s">
        <v>141</v>
      </c>
      <c r="D6" s="3" t="s">
        <v>141</v>
      </c>
      <c r="E6" s="3" t="s">
        <v>149</v>
      </c>
    </row>
    <row r="7" spans="1:5" ht="17" x14ac:dyDescent="0.2">
      <c r="A7" s="3" t="s">
        <v>22</v>
      </c>
      <c r="B7">
        <v>15</v>
      </c>
      <c r="C7" s="56" t="s">
        <v>141</v>
      </c>
      <c r="D7" s="3" t="s">
        <v>141</v>
      </c>
      <c r="E7" s="3" t="s">
        <v>149</v>
      </c>
    </row>
    <row r="8" spans="1:5" ht="51" x14ac:dyDescent="0.2">
      <c r="A8" s="3" t="s">
        <v>12</v>
      </c>
      <c r="B8">
        <v>30</v>
      </c>
      <c r="C8" s="3" t="s">
        <v>151</v>
      </c>
      <c r="D8" s="3" t="s">
        <v>144</v>
      </c>
      <c r="E8" s="3" t="s">
        <v>158</v>
      </c>
    </row>
    <row r="9" spans="1:5" ht="17" x14ac:dyDescent="0.2">
      <c r="A9" s="3" t="s">
        <v>10</v>
      </c>
      <c r="B9">
        <v>30</v>
      </c>
      <c r="C9" s="3" t="s">
        <v>140</v>
      </c>
      <c r="D9" s="3" t="s">
        <v>148</v>
      </c>
      <c r="E9" s="3" t="s">
        <v>140</v>
      </c>
    </row>
    <row r="10" spans="1:5" ht="34" x14ac:dyDescent="0.2">
      <c r="A10" s="3" t="s">
        <v>7</v>
      </c>
      <c r="B10">
        <v>50</v>
      </c>
      <c r="C10" s="3" t="s">
        <v>156</v>
      </c>
      <c r="D10" s="3" t="s">
        <v>148</v>
      </c>
      <c r="E10" s="3" t="s">
        <v>157</v>
      </c>
    </row>
    <row r="11" spans="1:5" ht="17" x14ac:dyDescent="0.2">
      <c r="A11" s="3" t="s">
        <v>5</v>
      </c>
      <c r="B11">
        <v>10</v>
      </c>
      <c r="C11" s="3" t="s">
        <v>148</v>
      </c>
      <c r="D11" s="3" t="s">
        <v>6</v>
      </c>
      <c r="E11" s="3" t="s">
        <v>147</v>
      </c>
    </row>
    <row r="12" spans="1:5" ht="17" x14ac:dyDescent="0.2">
      <c r="A12" s="3" t="s">
        <v>9</v>
      </c>
      <c r="B12">
        <v>50</v>
      </c>
      <c r="C12" s="3" t="s">
        <v>140</v>
      </c>
      <c r="D12" s="3" t="s">
        <v>148</v>
      </c>
      <c r="E12" s="3" t="s">
        <v>147</v>
      </c>
    </row>
    <row r="13" spans="1:5" ht="17" x14ac:dyDescent="0.2">
      <c r="A13" s="3" t="s">
        <v>11</v>
      </c>
      <c r="B13">
        <v>30</v>
      </c>
      <c r="C13" s="56" t="s">
        <v>141</v>
      </c>
      <c r="D13" s="3" t="s">
        <v>6</v>
      </c>
      <c r="E13" s="3" t="s">
        <v>147</v>
      </c>
    </row>
    <row r="14" spans="1:5" ht="17" x14ac:dyDescent="0.2">
      <c r="A14" s="3" t="s">
        <v>20</v>
      </c>
      <c r="B14">
        <v>20</v>
      </c>
      <c r="C14" s="56" t="s">
        <v>141</v>
      </c>
      <c r="D14" s="3" t="s">
        <v>141</v>
      </c>
      <c r="E14" s="3" t="s">
        <v>147</v>
      </c>
    </row>
    <row r="15" spans="1:5" ht="17" x14ac:dyDescent="0.2">
      <c r="A15" s="3" t="s">
        <v>16</v>
      </c>
      <c r="B15">
        <v>15</v>
      </c>
      <c r="C15" s="3" t="s">
        <v>145</v>
      </c>
      <c r="D15" s="3" t="s">
        <v>17</v>
      </c>
      <c r="E15" s="3" t="s">
        <v>147</v>
      </c>
    </row>
    <row r="16" spans="1:5" ht="17" x14ac:dyDescent="0.2">
      <c r="A16" s="3" t="s">
        <v>15</v>
      </c>
      <c r="B16">
        <v>50</v>
      </c>
      <c r="C16" s="3" t="s">
        <v>138</v>
      </c>
      <c r="D16" s="3" t="s">
        <v>6</v>
      </c>
      <c r="E16" s="3" t="s">
        <v>138</v>
      </c>
    </row>
    <row r="17" spans="1:9" ht="51" x14ac:dyDescent="0.2">
      <c r="A17" s="3" t="s">
        <v>14</v>
      </c>
      <c r="B17">
        <v>50</v>
      </c>
      <c r="C17" s="3" t="s">
        <v>160</v>
      </c>
      <c r="D17" s="3" t="s">
        <v>148</v>
      </c>
      <c r="E17" s="3" t="s">
        <v>159</v>
      </c>
    </row>
    <row r="18" spans="1:9" x14ac:dyDescent="0.2">
      <c r="A18" s="3"/>
      <c r="B18">
        <f>SUM(B2:B17)</f>
        <v>480</v>
      </c>
      <c r="C18" s="3"/>
      <c r="D18" s="3"/>
      <c r="E18" s="3"/>
    </row>
    <row r="21" spans="1:9" x14ac:dyDescent="0.2">
      <c r="G21" t="s">
        <v>25</v>
      </c>
      <c r="H21">
        <v>20</v>
      </c>
      <c r="I21" t="s">
        <v>148</v>
      </c>
    </row>
    <row r="22" spans="1:9" x14ac:dyDescent="0.2">
      <c r="G22" t="s">
        <v>25</v>
      </c>
      <c r="H22">
        <v>5</v>
      </c>
      <c r="I22" t="s">
        <v>147</v>
      </c>
    </row>
    <row r="23" spans="1:9" x14ac:dyDescent="0.2">
      <c r="G23" t="s">
        <v>25</v>
      </c>
      <c r="H23">
        <v>5</v>
      </c>
      <c r="I23" t="s">
        <v>138</v>
      </c>
    </row>
    <row r="26" spans="1:9" x14ac:dyDescent="0.2">
      <c r="G26" t="s">
        <v>26</v>
      </c>
      <c r="H26">
        <v>40</v>
      </c>
      <c r="I26" t="s">
        <v>145</v>
      </c>
    </row>
    <row r="27" spans="1:9" ht="17" x14ac:dyDescent="0.2">
      <c r="G27" t="s">
        <v>26</v>
      </c>
      <c r="H27">
        <v>10</v>
      </c>
      <c r="I27" s="56" t="s">
        <v>141</v>
      </c>
    </row>
    <row r="29" spans="1:9" x14ac:dyDescent="0.2">
      <c r="G29" t="s">
        <v>24</v>
      </c>
      <c r="H29">
        <v>20</v>
      </c>
      <c r="I29" t="s">
        <v>148</v>
      </c>
    </row>
    <row r="30" spans="1:9" x14ac:dyDescent="0.2">
      <c r="G30" t="s">
        <v>24</v>
      </c>
      <c r="H30">
        <v>20</v>
      </c>
      <c r="I30" t="s">
        <v>140</v>
      </c>
    </row>
    <row r="31" spans="1:9" x14ac:dyDescent="0.2">
      <c r="G31" t="s">
        <v>24</v>
      </c>
      <c r="H31">
        <v>10</v>
      </c>
      <c r="I31" t="s">
        <v>162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80FFE-0A5F-2142-910E-D9B177F01108}">
  <dimension ref="A1:N37"/>
  <sheetViews>
    <sheetView zoomScale="135" zoomScaleNormal="135" workbookViewId="0">
      <pane xSplit="1" ySplit="1" topLeftCell="B22" activePane="bottomRight" state="frozen"/>
      <selection pane="topRight" activeCell="B1" sqref="B1"/>
      <selection pane="bottomLeft" activeCell="A2" sqref="A2"/>
      <selection pane="bottomRight" activeCell="G36" sqref="G36"/>
    </sheetView>
  </sheetViews>
  <sheetFormatPr baseColWidth="10" defaultRowHeight="16" x14ac:dyDescent="0.2"/>
  <cols>
    <col min="1" max="1" width="12.1640625" customWidth="1"/>
    <col min="2" max="2" width="9.33203125" style="3" customWidth="1"/>
    <col min="3" max="3" width="13.83203125" hidden="1" customWidth="1"/>
    <col min="4" max="4" width="10.5" customWidth="1"/>
    <col min="5" max="5" width="8" style="3" customWidth="1"/>
    <col min="6" max="6" width="25" customWidth="1"/>
    <col min="7" max="7" width="40.6640625" customWidth="1"/>
    <col min="8" max="9" width="11.1640625" customWidth="1"/>
    <col min="10" max="10" width="0" style="1" hidden="1" customWidth="1"/>
    <col min="11" max="11" width="9.6640625" style="4" customWidth="1"/>
    <col min="12" max="12" width="9.6640625" customWidth="1"/>
    <col min="13" max="13" width="37.33203125" style="3" customWidth="1"/>
    <col min="14" max="14" width="35.5" customWidth="1"/>
  </cols>
  <sheetData>
    <row r="1" spans="1:14" s="3" customFormat="1" ht="68" x14ac:dyDescent="0.2">
      <c r="A1" s="2" t="s">
        <v>116</v>
      </c>
      <c r="B1" s="2" t="s">
        <v>175</v>
      </c>
      <c r="C1" s="2" t="s">
        <v>115</v>
      </c>
      <c r="D1" s="2" t="s">
        <v>176</v>
      </c>
      <c r="E1" s="2" t="s">
        <v>177</v>
      </c>
      <c r="F1" s="2" t="s">
        <v>180</v>
      </c>
      <c r="G1" s="2" t="s">
        <v>178</v>
      </c>
      <c r="H1" s="2" t="s">
        <v>179</v>
      </c>
      <c r="I1" s="2" t="s">
        <v>114</v>
      </c>
      <c r="J1" s="2" t="s">
        <v>113</v>
      </c>
      <c r="K1" s="21" t="s">
        <v>112</v>
      </c>
      <c r="L1" s="3" t="s">
        <v>111</v>
      </c>
      <c r="M1" s="3" t="s">
        <v>110</v>
      </c>
      <c r="N1" s="3" t="s">
        <v>109</v>
      </c>
    </row>
    <row r="2" spans="1:14" ht="119" x14ac:dyDescent="0.2">
      <c r="A2" t="s">
        <v>148</v>
      </c>
      <c r="B2" s="10" t="s">
        <v>108</v>
      </c>
      <c r="C2" s="6">
        <v>38431</v>
      </c>
      <c r="D2" s="12">
        <v>390</v>
      </c>
      <c r="E2" s="10" t="s">
        <v>74</v>
      </c>
      <c r="F2" s="6" t="s">
        <v>107</v>
      </c>
      <c r="G2" s="10" t="s">
        <v>106</v>
      </c>
      <c r="H2" s="6">
        <v>1111.5</v>
      </c>
      <c r="I2" s="6">
        <v>676</v>
      </c>
      <c r="J2" s="11">
        <f>(H2+I2)-D2</f>
        <v>1397.5</v>
      </c>
      <c r="K2" s="20">
        <v>50</v>
      </c>
      <c r="L2" s="6">
        <v>50</v>
      </c>
      <c r="M2" s="10" t="s">
        <v>152</v>
      </c>
      <c r="N2" s="10" t="s">
        <v>105</v>
      </c>
    </row>
    <row r="3" spans="1:14" s="15" customFormat="1" ht="85" x14ac:dyDescent="0.2">
      <c r="A3" s="15" t="s">
        <v>163</v>
      </c>
      <c r="B3" s="16" t="s">
        <v>104</v>
      </c>
      <c r="C3" s="15">
        <v>41964</v>
      </c>
      <c r="D3" s="19">
        <v>183.75</v>
      </c>
      <c r="E3" s="16" t="s">
        <v>6</v>
      </c>
      <c r="F3" s="16" t="s">
        <v>103</v>
      </c>
      <c r="G3" s="16" t="s">
        <v>150</v>
      </c>
      <c r="J3" s="18"/>
      <c r="K3" s="17"/>
      <c r="M3" s="16" t="s">
        <v>98</v>
      </c>
      <c r="N3" s="15" t="s">
        <v>6</v>
      </c>
    </row>
    <row r="4" spans="1:14" ht="51" x14ac:dyDescent="0.2">
      <c r="A4" t="s">
        <v>164</v>
      </c>
      <c r="B4" s="10" t="s">
        <v>102</v>
      </c>
      <c r="C4" s="6">
        <v>42223</v>
      </c>
      <c r="D4" s="12">
        <v>1176</v>
      </c>
      <c r="E4" s="10" t="s">
        <v>102</v>
      </c>
      <c r="F4" s="6" t="s">
        <v>101</v>
      </c>
      <c r="G4" s="6" t="s">
        <v>101</v>
      </c>
      <c r="H4" s="6">
        <v>980.88</v>
      </c>
      <c r="I4" s="6">
        <f>156+104</f>
        <v>260</v>
      </c>
      <c r="J4" s="11">
        <f>H4-D4</f>
        <v>-195.12</v>
      </c>
      <c r="K4" s="4">
        <v>0</v>
      </c>
      <c r="L4" s="6">
        <v>40</v>
      </c>
      <c r="M4" s="10" t="s">
        <v>117</v>
      </c>
      <c r="N4" s="10" t="s">
        <v>78</v>
      </c>
    </row>
    <row r="5" spans="1:14" s="15" customFormat="1" ht="51" x14ac:dyDescent="0.2">
      <c r="A5" s="15" t="s">
        <v>165</v>
      </c>
      <c r="B5" s="16" t="s">
        <v>100</v>
      </c>
      <c r="C5" s="15">
        <v>42544</v>
      </c>
      <c r="D5" s="19">
        <v>242.8</v>
      </c>
      <c r="E5" s="16" t="s">
        <v>6</v>
      </c>
      <c r="F5" s="16" t="s">
        <v>99</v>
      </c>
      <c r="G5" s="15" t="s">
        <v>138</v>
      </c>
      <c r="J5" s="18"/>
      <c r="K5" s="17"/>
      <c r="M5" s="16" t="s">
        <v>98</v>
      </c>
      <c r="N5" s="15" t="s">
        <v>6</v>
      </c>
    </row>
    <row r="6" spans="1:14" ht="68" x14ac:dyDescent="0.2">
      <c r="A6" t="s">
        <v>166</v>
      </c>
      <c r="B6" s="10" t="s">
        <v>97</v>
      </c>
      <c r="C6" s="6">
        <v>42543</v>
      </c>
      <c r="D6" s="12">
        <v>882</v>
      </c>
      <c r="E6" s="10" t="s">
        <v>96</v>
      </c>
      <c r="F6" s="6" t="s">
        <v>95</v>
      </c>
      <c r="G6" s="10" t="s">
        <v>94</v>
      </c>
      <c r="H6" s="6">
        <v>0</v>
      </c>
      <c r="I6" s="6">
        <v>728</v>
      </c>
      <c r="J6" s="11">
        <f>H6-D6</f>
        <v>-882</v>
      </c>
      <c r="K6" s="4">
        <v>15</v>
      </c>
      <c r="L6" s="6">
        <v>40</v>
      </c>
      <c r="M6" s="10" t="s">
        <v>93</v>
      </c>
      <c r="N6" s="6" t="s">
        <v>58</v>
      </c>
    </row>
    <row r="7" spans="1:14" ht="85" x14ac:dyDescent="0.2">
      <c r="A7" t="s">
        <v>140</v>
      </c>
      <c r="B7" s="10" t="s">
        <v>92</v>
      </c>
      <c r="C7" s="6">
        <v>41957</v>
      </c>
      <c r="D7" s="12">
        <v>1470</v>
      </c>
      <c r="E7" s="10" t="s">
        <v>91</v>
      </c>
      <c r="F7" s="10" t="s">
        <v>90</v>
      </c>
      <c r="G7" s="10" t="s">
        <v>89</v>
      </c>
      <c r="H7" s="6">
        <v>61.38</v>
      </c>
      <c r="I7" s="6">
        <v>0</v>
      </c>
      <c r="J7" s="11">
        <f>H7-D7</f>
        <v>-1408.62</v>
      </c>
      <c r="K7" s="4">
        <v>100</v>
      </c>
      <c r="L7" s="15">
        <v>30</v>
      </c>
      <c r="M7" s="10" t="s">
        <v>88</v>
      </c>
      <c r="N7" s="6" t="s">
        <v>87</v>
      </c>
    </row>
    <row r="8" spans="1:14" s="15" customFormat="1" ht="51" x14ac:dyDescent="0.2">
      <c r="A8" s="16" t="s">
        <v>167</v>
      </c>
      <c r="B8" s="16" t="s">
        <v>86</v>
      </c>
      <c r="C8" s="15">
        <v>41961</v>
      </c>
      <c r="D8" s="19">
        <v>1029</v>
      </c>
      <c r="E8" s="16" t="s">
        <v>6</v>
      </c>
      <c r="F8" s="16" t="s">
        <v>85</v>
      </c>
      <c r="G8" s="16" t="s">
        <v>84</v>
      </c>
      <c r="H8" s="15">
        <v>925.5</v>
      </c>
      <c r="J8" s="18"/>
      <c r="K8" s="17"/>
      <c r="M8" s="16" t="s">
        <v>83</v>
      </c>
      <c r="N8" s="15" t="s">
        <v>6</v>
      </c>
    </row>
    <row r="9" spans="1:14" ht="51" x14ac:dyDescent="0.2">
      <c r="A9" t="s">
        <v>143</v>
      </c>
      <c r="B9" s="10" t="s">
        <v>82</v>
      </c>
      <c r="C9" s="6">
        <v>41918</v>
      </c>
      <c r="D9" s="12">
        <v>294</v>
      </c>
      <c r="E9" s="10" t="s">
        <v>82</v>
      </c>
      <c r="F9" s="6" t="s">
        <v>79</v>
      </c>
      <c r="G9" s="6" t="s">
        <v>79</v>
      </c>
      <c r="H9" s="6">
        <v>241.42500000000001</v>
      </c>
      <c r="I9" s="6">
        <f>52+260</f>
        <v>312</v>
      </c>
      <c r="J9" s="11">
        <f t="shared" ref="J9:J23" si="0">H9-D9</f>
        <v>-52.574999999999989</v>
      </c>
      <c r="K9" s="4">
        <v>12</v>
      </c>
      <c r="L9" s="14">
        <v>40</v>
      </c>
      <c r="M9" s="10" t="s">
        <v>117</v>
      </c>
      <c r="N9" s="10" t="s">
        <v>78</v>
      </c>
    </row>
    <row r="10" spans="1:14" ht="51" x14ac:dyDescent="0.2">
      <c r="A10" t="s">
        <v>139</v>
      </c>
      <c r="B10" s="10" t="s">
        <v>81</v>
      </c>
      <c r="C10" s="6">
        <v>41917</v>
      </c>
      <c r="D10" s="12">
        <v>588</v>
      </c>
      <c r="E10" s="10" t="s">
        <v>81</v>
      </c>
      <c r="F10" s="6" t="s">
        <v>79</v>
      </c>
      <c r="G10" s="6" t="s">
        <v>79</v>
      </c>
      <c r="H10" s="6">
        <v>866.81</v>
      </c>
      <c r="I10" s="6">
        <f>156</f>
        <v>156</v>
      </c>
      <c r="J10" s="11">
        <f t="shared" si="0"/>
        <v>278.80999999999995</v>
      </c>
      <c r="K10" s="4">
        <v>12</v>
      </c>
      <c r="L10" s="14">
        <v>40</v>
      </c>
      <c r="M10" s="10" t="s">
        <v>117</v>
      </c>
      <c r="N10" s="10" t="s">
        <v>78</v>
      </c>
    </row>
    <row r="11" spans="1:14" ht="51" x14ac:dyDescent="0.2">
      <c r="A11" t="s">
        <v>142</v>
      </c>
      <c r="B11" s="10" t="s">
        <v>80</v>
      </c>
      <c r="C11" s="6">
        <v>41965</v>
      </c>
      <c r="D11" s="12">
        <v>588</v>
      </c>
      <c r="E11" s="10" t="s">
        <v>80</v>
      </c>
      <c r="F11" s="6" t="s">
        <v>79</v>
      </c>
      <c r="G11" s="6" t="s">
        <v>79</v>
      </c>
      <c r="H11" s="6">
        <v>155.625</v>
      </c>
      <c r="I11" s="6">
        <f>52+260</f>
        <v>312</v>
      </c>
      <c r="J11" s="11">
        <f t="shared" si="0"/>
        <v>-432.375</v>
      </c>
      <c r="K11" s="4">
        <v>12</v>
      </c>
      <c r="L11" s="6">
        <v>40</v>
      </c>
      <c r="M11" s="10" t="s">
        <v>117</v>
      </c>
      <c r="N11" s="10" t="s">
        <v>78</v>
      </c>
    </row>
    <row r="12" spans="1:14" ht="34" x14ac:dyDescent="0.2">
      <c r="A12" t="s">
        <v>146</v>
      </c>
      <c r="B12" s="10" t="s">
        <v>77</v>
      </c>
      <c r="C12" s="6" t="s">
        <v>6</v>
      </c>
      <c r="D12" s="12">
        <v>420.75</v>
      </c>
      <c r="E12" s="10" t="s">
        <v>77</v>
      </c>
      <c r="F12" s="6" t="s">
        <v>76</v>
      </c>
      <c r="G12" s="6" t="s">
        <v>76</v>
      </c>
      <c r="H12" s="6">
        <v>578.25</v>
      </c>
      <c r="I12" s="6">
        <v>52</v>
      </c>
      <c r="J12" s="11">
        <f t="shared" si="0"/>
        <v>157.5</v>
      </c>
      <c r="K12" s="4">
        <v>10</v>
      </c>
      <c r="L12" s="14">
        <v>0</v>
      </c>
      <c r="M12" s="10" t="s">
        <v>75</v>
      </c>
      <c r="N12" s="6" t="s">
        <v>35</v>
      </c>
    </row>
    <row r="13" spans="1:14" s="15" customFormat="1" ht="17" x14ac:dyDescent="0.2">
      <c r="A13" s="15" t="s">
        <v>168</v>
      </c>
      <c r="B13" s="16" t="s">
        <v>74</v>
      </c>
      <c r="C13" s="15" t="s">
        <v>6</v>
      </c>
      <c r="D13" s="19">
        <v>438.75</v>
      </c>
      <c r="E13" s="16" t="s">
        <v>6</v>
      </c>
      <c r="F13" s="15" t="s">
        <v>73</v>
      </c>
      <c r="G13" s="15" t="s">
        <v>64</v>
      </c>
      <c r="H13" s="15">
        <v>0</v>
      </c>
      <c r="J13" s="18">
        <f t="shared" si="0"/>
        <v>-438.75</v>
      </c>
      <c r="K13" s="17"/>
      <c r="M13" s="16" t="s">
        <v>72</v>
      </c>
    </row>
    <row r="14" spans="1:14" s="15" customFormat="1" ht="17" x14ac:dyDescent="0.2">
      <c r="A14" s="15" t="s">
        <v>169</v>
      </c>
      <c r="B14" s="16" t="s">
        <v>74</v>
      </c>
      <c r="C14" s="15" t="s">
        <v>6</v>
      </c>
      <c r="D14" s="19">
        <v>438.75</v>
      </c>
      <c r="E14" s="16" t="s">
        <v>6</v>
      </c>
      <c r="F14" s="15" t="s">
        <v>73</v>
      </c>
      <c r="G14" s="15" t="s">
        <v>64</v>
      </c>
      <c r="H14" s="15">
        <v>0</v>
      </c>
      <c r="J14" s="18">
        <f t="shared" si="0"/>
        <v>-438.75</v>
      </c>
      <c r="K14" s="17"/>
      <c r="M14" s="16" t="s">
        <v>72</v>
      </c>
    </row>
    <row r="15" spans="1:14" s="15" customFormat="1" ht="34" x14ac:dyDescent="0.2">
      <c r="A15" s="15" t="s">
        <v>170</v>
      </c>
      <c r="B15" s="16" t="s">
        <v>71</v>
      </c>
      <c r="C15" s="15" t="s">
        <v>6</v>
      </c>
      <c r="D15" s="19">
        <v>514.5</v>
      </c>
      <c r="E15" s="16" t="s">
        <v>71</v>
      </c>
      <c r="F15" s="15" t="s">
        <v>70</v>
      </c>
      <c r="G15" s="15" t="s">
        <v>153</v>
      </c>
      <c r="H15" s="15">
        <v>0</v>
      </c>
      <c r="J15" s="18">
        <f t="shared" si="0"/>
        <v>-514.5</v>
      </c>
      <c r="K15" s="17"/>
      <c r="M15" s="16" t="s">
        <v>67</v>
      </c>
    </row>
    <row r="16" spans="1:14" s="15" customFormat="1" ht="34" x14ac:dyDescent="0.2">
      <c r="A16" s="15" t="s">
        <v>171</v>
      </c>
      <c r="B16" s="16" t="s">
        <v>69</v>
      </c>
      <c r="C16" s="15" t="s">
        <v>6</v>
      </c>
      <c r="D16" s="19">
        <v>771.75</v>
      </c>
      <c r="E16" s="16" t="s">
        <v>69</v>
      </c>
      <c r="F16" s="15" t="s">
        <v>68</v>
      </c>
      <c r="G16" s="15" t="s">
        <v>148</v>
      </c>
      <c r="H16" s="15">
        <v>0</v>
      </c>
      <c r="J16" s="18">
        <f t="shared" si="0"/>
        <v>-771.75</v>
      </c>
      <c r="K16" s="17"/>
      <c r="M16" s="16" t="s">
        <v>67</v>
      </c>
    </row>
    <row r="17" spans="1:14" s="15" customFormat="1" ht="34" x14ac:dyDescent="0.2">
      <c r="A17" s="15" t="s">
        <v>172</v>
      </c>
      <c r="B17" s="16" t="s">
        <v>66</v>
      </c>
      <c r="C17" s="15" t="s">
        <v>6</v>
      </c>
      <c r="D17" s="19">
        <v>738.56</v>
      </c>
      <c r="E17" s="16" t="s">
        <v>6</v>
      </c>
      <c r="F17" s="15" t="s">
        <v>65</v>
      </c>
      <c r="G17" s="15" t="s">
        <v>64</v>
      </c>
      <c r="H17" s="15">
        <v>0</v>
      </c>
      <c r="J17" s="18">
        <f t="shared" si="0"/>
        <v>-738.56</v>
      </c>
      <c r="K17" s="17"/>
      <c r="M17" s="16" t="s">
        <v>63</v>
      </c>
    </row>
    <row r="18" spans="1:14" ht="85" x14ac:dyDescent="0.2">
      <c r="A18" t="s">
        <v>147</v>
      </c>
      <c r="B18" s="10" t="s">
        <v>62</v>
      </c>
      <c r="C18" s="6">
        <v>42551</v>
      </c>
      <c r="D18" s="12">
        <v>441</v>
      </c>
      <c r="E18" s="10" t="s">
        <v>43</v>
      </c>
      <c r="F18" s="10" t="s">
        <v>61</v>
      </c>
      <c r="G18" s="10" t="s">
        <v>60</v>
      </c>
      <c r="H18" s="6">
        <v>404.55</v>
      </c>
      <c r="I18" s="6">
        <v>0</v>
      </c>
      <c r="J18" s="11">
        <f t="shared" si="0"/>
        <v>-36.449999999999989</v>
      </c>
      <c r="K18" s="4">
        <v>35</v>
      </c>
      <c r="L18" s="6">
        <v>125</v>
      </c>
      <c r="M18" s="10" t="s">
        <v>59</v>
      </c>
      <c r="N18" s="6" t="s">
        <v>58</v>
      </c>
    </row>
    <row r="19" spans="1:14" ht="119" x14ac:dyDescent="0.2">
      <c r="A19" s="56" t="s">
        <v>141</v>
      </c>
      <c r="B19" s="10" t="s">
        <v>56</v>
      </c>
      <c r="C19" s="6" t="s">
        <v>57</v>
      </c>
      <c r="D19" s="12">
        <v>441</v>
      </c>
      <c r="E19" s="10" t="s">
        <v>56</v>
      </c>
      <c r="F19" s="10" t="s">
        <v>55</v>
      </c>
      <c r="G19" s="10" t="s">
        <v>54</v>
      </c>
      <c r="H19" s="6">
        <v>660.75</v>
      </c>
      <c r="I19" s="6">
        <v>289</v>
      </c>
      <c r="J19" s="11">
        <f t="shared" si="0"/>
        <v>219.75</v>
      </c>
      <c r="K19" s="4">
        <v>105</v>
      </c>
      <c r="L19" s="6">
        <v>30</v>
      </c>
      <c r="M19" s="10" t="s">
        <v>53</v>
      </c>
      <c r="N19" s="10" t="s">
        <v>52</v>
      </c>
    </row>
    <row r="20" spans="1:14" s="15" customFormat="1" ht="85" x14ac:dyDescent="0.2">
      <c r="A20" s="15" t="s">
        <v>173</v>
      </c>
      <c r="B20" s="16" t="s">
        <v>51</v>
      </c>
      <c r="C20" s="15">
        <v>42550</v>
      </c>
      <c r="D20" s="19">
        <v>735</v>
      </c>
      <c r="E20" s="16" t="s">
        <v>6</v>
      </c>
      <c r="F20" s="16" t="s">
        <v>50</v>
      </c>
      <c r="G20" s="15" t="s">
        <v>49</v>
      </c>
      <c r="H20" s="15">
        <v>0</v>
      </c>
      <c r="J20" s="18">
        <f t="shared" si="0"/>
        <v>-735</v>
      </c>
      <c r="K20" s="17"/>
      <c r="M20" s="16" t="s">
        <v>48</v>
      </c>
    </row>
    <row r="21" spans="1:14" ht="85" x14ac:dyDescent="0.2">
      <c r="A21" t="s">
        <v>141</v>
      </c>
      <c r="B21" s="10" t="s">
        <v>47</v>
      </c>
      <c r="C21" s="6">
        <v>33155</v>
      </c>
      <c r="D21" s="12">
        <v>0</v>
      </c>
      <c r="E21" s="10" t="s">
        <v>47</v>
      </c>
      <c r="F21" s="14" t="s">
        <v>46</v>
      </c>
      <c r="G21" s="13" t="s">
        <v>45</v>
      </c>
      <c r="H21" s="6">
        <v>0</v>
      </c>
      <c r="I21" s="6">
        <v>260</v>
      </c>
      <c r="J21" s="11">
        <f t="shared" si="0"/>
        <v>0</v>
      </c>
      <c r="K21" s="4">
        <v>0</v>
      </c>
      <c r="L21" s="6">
        <v>20</v>
      </c>
      <c r="M21" s="10" t="s">
        <v>44</v>
      </c>
      <c r="N21" s="6" t="s">
        <v>35</v>
      </c>
    </row>
    <row r="22" spans="1:14" ht="119" x14ac:dyDescent="0.2">
      <c r="A22" t="s">
        <v>138</v>
      </c>
      <c r="B22" s="10" t="s">
        <v>43</v>
      </c>
      <c r="C22" s="6">
        <v>42661</v>
      </c>
      <c r="D22" s="12">
        <v>220.5</v>
      </c>
      <c r="E22" s="10" t="s">
        <v>42</v>
      </c>
      <c r="F22" s="10" t="s">
        <v>41</v>
      </c>
      <c r="G22" s="10" t="s">
        <v>40</v>
      </c>
      <c r="H22" s="6">
        <v>431.52</v>
      </c>
      <c r="I22" s="6">
        <v>0</v>
      </c>
      <c r="J22" s="11">
        <f t="shared" si="0"/>
        <v>211.01999999999998</v>
      </c>
      <c r="K22" s="4">
        <v>15</v>
      </c>
      <c r="L22" s="6"/>
      <c r="M22" s="10" t="s">
        <v>39</v>
      </c>
      <c r="N22" s="6" t="s">
        <v>35</v>
      </c>
    </row>
    <row r="23" spans="1:14" ht="51" x14ac:dyDescent="0.2">
      <c r="A23" t="s">
        <v>174</v>
      </c>
      <c r="B23" s="10" t="s">
        <v>38</v>
      </c>
      <c r="C23" s="6">
        <v>33152</v>
      </c>
      <c r="D23" s="12">
        <v>0</v>
      </c>
      <c r="E23" s="10" t="s">
        <v>38</v>
      </c>
      <c r="F23" s="10" t="s">
        <v>6</v>
      </c>
      <c r="G23" s="10" t="s">
        <v>37</v>
      </c>
      <c r="H23" s="6">
        <v>810.75</v>
      </c>
      <c r="I23" s="6">
        <v>0</v>
      </c>
      <c r="J23" s="11">
        <f t="shared" si="0"/>
        <v>810.75</v>
      </c>
      <c r="K23" s="4">
        <v>30</v>
      </c>
      <c r="L23" s="6"/>
      <c r="M23" s="10" t="s">
        <v>36</v>
      </c>
      <c r="N23" s="6" t="s">
        <v>35</v>
      </c>
    </row>
    <row r="24" spans="1:14" x14ac:dyDescent="0.2">
      <c r="D24" s="8"/>
    </row>
    <row r="25" spans="1:14" x14ac:dyDescent="0.2">
      <c r="D25" s="8"/>
      <c r="J25" s="9">
        <f>SUM(J2:J23)</f>
        <v>-3569.119999999999</v>
      </c>
    </row>
    <row r="26" spans="1:14" x14ac:dyDescent="0.2">
      <c r="D26" s="8"/>
    </row>
    <row r="27" spans="1:14" x14ac:dyDescent="0.2">
      <c r="A27" s="1" t="s">
        <v>34</v>
      </c>
      <c r="B27" s="2"/>
      <c r="C27" s="1"/>
      <c r="D27" s="7">
        <f>SUM(D2:D23)</f>
        <v>12004.109999999999</v>
      </c>
      <c r="E27" s="2"/>
      <c r="F27" s="1"/>
      <c r="G27" s="1"/>
      <c r="H27" s="7">
        <f>SUM(H2:H23)</f>
        <v>7228.9400000000005</v>
      </c>
      <c r="I27" s="7">
        <f>SUM(I2:I23)</f>
        <v>3045</v>
      </c>
    </row>
    <row r="29" spans="1:14" x14ac:dyDescent="0.2">
      <c r="A29" s="1" t="s">
        <v>33</v>
      </c>
    </row>
    <row r="30" spans="1:14" x14ac:dyDescent="0.2">
      <c r="A30" t="s">
        <v>32</v>
      </c>
      <c r="H30">
        <v>909</v>
      </c>
    </row>
    <row r="31" spans="1:14" x14ac:dyDescent="0.2">
      <c r="A31" s="6" t="s">
        <v>31</v>
      </c>
      <c r="H31">
        <v>624</v>
      </c>
    </row>
    <row r="32" spans="1:14" x14ac:dyDescent="0.2">
      <c r="A32" s="6" t="s">
        <v>30</v>
      </c>
      <c r="H32">
        <v>888</v>
      </c>
    </row>
    <row r="33" spans="1:9" x14ac:dyDescent="0.2">
      <c r="A33" s="6" t="s">
        <v>29</v>
      </c>
      <c r="H33">
        <v>260</v>
      </c>
    </row>
    <row r="34" spans="1:9" x14ac:dyDescent="0.2">
      <c r="A34" s="6" t="s">
        <v>28</v>
      </c>
      <c r="H34">
        <v>364</v>
      </c>
    </row>
    <row r="35" spans="1:9" x14ac:dyDescent="0.2">
      <c r="A35" s="1" t="s">
        <v>27</v>
      </c>
      <c r="H35" s="5">
        <f>SUM(H30:H34)</f>
        <v>3045</v>
      </c>
      <c r="I35" s="5"/>
    </row>
    <row r="37" spans="1:9" x14ac:dyDescent="0.2">
      <c r="A37" s="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Snapshot of Expected and Actual</vt:lpstr>
      <vt:lpstr>Summary Data, by Person</vt:lpstr>
      <vt:lpstr>Staffing by Population</vt:lpstr>
      <vt:lpstr>Contracted Hours and Staff 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Amy Rubinson</dc:creator>
  <cp:lastModifiedBy>Amy.Rubinson001</cp:lastModifiedBy>
  <dcterms:created xsi:type="dcterms:W3CDTF">2024-04-17T14:21:25Z</dcterms:created>
  <dcterms:modified xsi:type="dcterms:W3CDTF">2024-05-23T02:24:24Z</dcterms:modified>
</cp:coreProperties>
</file>