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A62AD241-3FC8-44BA-9C14-5E77B5830690}" xr6:coauthVersionLast="45" xr6:coauthVersionMax="45"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ProjectSchedule!$E$2</definedName>
    <definedName name="_xlnm.Print_Titles" localSheetId="0">ProjectSchedule!$2:$4</definedName>
    <definedName name="Project_Start">ProjectSchedule!$E$1</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F29" i="11"/>
  <c r="E30" i="11"/>
  <c r="E28" i="11"/>
  <c r="F27" i="11"/>
  <c r="E27" i="11"/>
  <c r="F26" i="11"/>
  <c r="F24" i="11"/>
  <c r="E24" i="11"/>
  <c r="F23" i="11"/>
  <c r="F18" i="11"/>
  <c r="F17" i="11"/>
  <c r="E17" i="11"/>
  <c r="F14" i="11"/>
  <c r="F15" i="11"/>
  <c r="F16" i="11"/>
  <c r="F13" i="11"/>
  <c r="F9" i="11"/>
  <c r="F10" i="11"/>
  <c r="F11" i="11"/>
  <c r="F28" i="11" l="1"/>
  <c r="E14" i="11"/>
  <c r="E29" i="11" l="1"/>
  <c r="E15" i="11"/>
  <c r="H5" i="11"/>
  <c r="E16" i="11" l="1"/>
  <c r="E7" i="11"/>
  <c r="F7" i="11" l="1"/>
  <c r="E8" i="11"/>
  <c r="F8" i="11" s="1"/>
  <c r="I3" i="11"/>
  <c r="H32" i="11"/>
  <c r="H31" i="11"/>
  <c r="H30" i="11"/>
  <c r="H29" i="11"/>
  <c r="H28" i="11"/>
  <c r="H27" i="11"/>
  <c r="H25" i="11"/>
  <c r="H19" i="11"/>
  <c r="H12" i="11"/>
  <c r="H6" i="11"/>
  <c r="E9" i="11" l="1"/>
  <c r="H7" i="11"/>
  <c r="I4" i="11"/>
  <c r="E10" i="11" l="1"/>
  <c r="H26" i="11"/>
  <c r="H8" i="11"/>
  <c r="J3" i="11"/>
  <c r="K3" i="11" s="1"/>
  <c r="L3" i="11" s="1"/>
  <c r="M3" i="11" s="1"/>
  <c r="N3" i="11" s="1"/>
  <c r="O3" i="11" s="1"/>
  <c r="P3" i="11" s="1"/>
  <c r="I2" i="11"/>
  <c r="E11" i="11" l="1"/>
  <c r="H9" i="11"/>
  <c r="H10" i="11"/>
  <c r="P2" i="11"/>
  <c r="Q3" i="11"/>
  <c r="R3" i="11" s="1"/>
  <c r="S3" i="11" s="1"/>
  <c r="T3" i="11" s="1"/>
  <c r="U3" i="11" s="1"/>
  <c r="V3" i="11" s="1"/>
  <c r="W3" i="11" s="1"/>
  <c r="J4" i="11"/>
  <c r="H11" i="11" l="1"/>
  <c r="W2" i="11"/>
  <c r="X3" i="11"/>
  <c r="Y3" i="11" s="1"/>
  <c r="Z3" i="11" s="1"/>
  <c r="AA3" i="11" s="1"/>
  <c r="AB3" i="11" s="1"/>
  <c r="AC3" i="11" s="1"/>
  <c r="AD3" i="11" s="1"/>
  <c r="K4" i="11"/>
  <c r="H13" i="11" l="1"/>
  <c r="AE3" i="11"/>
  <c r="AF3" i="11" s="1"/>
  <c r="AG3" i="11" s="1"/>
  <c r="AH3" i="11" s="1"/>
  <c r="AI3" i="11" s="1"/>
  <c r="AJ3" i="11" s="1"/>
  <c r="AD2" i="11"/>
  <c r="L4" i="11"/>
  <c r="H14" i="11" l="1"/>
  <c r="AK3" i="11"/>
  <c r="AL3" i="11" s="1"/>
  <c r="AM3" i="11" s="1"/>
  <c r="AN3" i="11" s="1"/>
  <c r="AO3" i="11" s="1"/>
  <c r="AP3" i="11" s="1"/>
  <c r="AQ3" i="11" s="1"/>
  <c r="M4" i="11"/>
  <c r="H15" i="11" l="1"/>
  <c r="AR3" i="11"/>
  <c r="AS3" i="11" s="1"/>
  <c r="AK2" i="11"/>
  <c r="N4" i="11"/>
  <c r="E18" i="11" l="1"/>
  <c r="E20" i="11" s="1"/>
  <c r="H17" i="11"/>
  <c r="AT3" i="11"/>
  <c r="AS4" i="11"/>
  <c r="AR2" i="11"/>
  <c r="O4" i="11"/>
  <c r="E22" i="11" l="1"/>
  <c r="F20" i="11"/>
  <c r="H20" i="11" s="1"/>
  <c r="E21" i="11"/>
  <c r="E23" i="11" s="1"/>
  <c r="H18" i="11"/>
  <c r="AU3" i="11"/>
  <c r="AT4" i="11"/>
  <c r="F21" i="11" l="1"/>
  <c r="H21" i="11" s="1"/>
  <c r="F22" i="11"/>
  <c r="AV3" i="11"/>
  <c r="AU4" i="11"/>
  <c r="P4" i="11"/>
  <c r="Q4" i="11"/>
  <c r="H22" i="11" l="1"/>
  <c r="H24" i="11"/>
  <c r="AW3" i="11"/>
  <c r="AV4" i="11"/>
  <c r="R4" i="11"/>
  <c r="AX3" i="11" l="1"/>
  <c r="AY3" i="11" s="1"/>
  <c r="AW4" i="11"/>
  <c r="S4" i="11"/>
  <c r="AY4" i="11" l="1"/>
  <c r="AZ3" i="11"/>
  <c r="AY2" i="11"/>
  <c r="AX4" i="11"/>
  <c r="T4" i="11"/>
  <c r="BA3" i="11" l="1"/>
  <c r="AZ4" i="11"/>
  <c r="U4" i="11"/>
  <c r="BA4" i="11" l="1"/>
  <c r="BB3" i="11"/>
  <c r="V4" i="11"/>
  <c r="BB4" i="11" l="1"/>
  <c r="BC3" i="11"/>
  <c r="W4" i="11"/>
  <c r="BC4" i="11" l="1"/>
  <c r="BD3" i="11"/>
  <c r="X4" i="11"/>
  <c r="BE3" i="11" l="1"/>
  <c r="BD4" i="11"/>
  <c r="Y4" i="11"/>
  <c r="BE4" i="11" l="1"/>
  <c r="BF3" i="11"/>
  <c r="Z4" i="11"/>
  <c r="BF4" i="11" l="1"/>
  <c r="BG3" i="11"/>
  <c r="BF2" i="11"/>
  <c r="AA4" i="11"/>
  <c r="BG4" i="11" l="1"/>
  <c r="BH3" i="11"/>
  <c r="AB4" i="11"/>
  <c r="BI3" i="11" l="1"/>
  <c r="BH4" i="11"/>
  <c r="AC4" i="11"/>
  <c r="BJ3" i="11" l="1"/>
  <c r="BI4" i="11"/>
  <c r="AD4" i="11"/>
  <c r="BK3" i="11" l="1"/>
  <c r="BJ4" i="11"/>
  <c r="AE4" i="11"/>
  <c r="BL3" i="11" l="1"/>
  <c r="BK4" i="11"/>
  <c r="AF4" i="11"/>
  <c r="BL4" i="11" l="1"/>
  <c r="AG4" i="11"/>
  <c r="AH4" i="11" l="1"/>
  <c r="AI4" i="11" l="1"/>
  <c r="AJ4" i="11" l="1"/>
  <c r="AK4" i="11" l="1"/>
  <c r="AL4" i="11" l="1"/>
  <c r="AM4" i="11" l="1"/>
  <c r="AN4" i="11" l="1"/>
  <c r="AO4" i="11" l="1"/>
  <c r="AP4" i="11" l="1"/>
  <c r="AQ4" i="11" l="1"/>
  <c r="AR4" i="11" l="1"/>
</calcChain>
</file>

<file path=xl/sharedStrings.xml><?xml version="1.0" encoding="utf-8"?>
<sst xmlns="http://schemas.openxmlformats.org/spreadsheetml/2006/main" count="85" uniqueCount="68">
  <si>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</si>
  <si>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</si>
  <si>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</si>
  <si>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</si>
  <si>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</si>
  <si>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</si>
  <si>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</si>
  <si>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</si>
  <si>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</si>
  <si>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</si>
  <si>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</si>
  <si>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</si>
  <si>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</si>
  <si>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</si>
  <si>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</si>
  <si>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</si>
  <si>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</si>
  <si>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</si>
  <si>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</si>
  <si>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</si>
  <si>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</si>
  <si>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</si>
  <si>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</si>
  <si>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</si>
  <si>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</si>
  <si>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</si>
  <si>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</si>
  <si>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</si>
  <si>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</si>
  <si>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</si>
  <si>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</si>
  <si>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</si>
  <si>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</si>
  <si>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</si>
  <si>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</si>
  <si>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</si>
  <si>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GANTT Chart</t>
  </si>
  <si>
    <t>AL</t>
  </si>
  <si>
    <t>Power Stage</t>
  </si>
  <si>
    <t>Alex</t>
  </si>
  <si>
    <t>Microcontroller</t>
  </si>
  <si>
    <t>Rice</t>
  </si>
  <si>
    <t>Display</t>
  </si>
  <si>
    <t>Standards Research</t>
  </si>
  <si>
    <t>Chase</t>
  </si>
  <si>
    <t>Trade Studies</t>
  </si>
  <si>
    <t xml:space="preserve">Standards </t>
  </si>
  <si>
    <t>Technical Approch</t>
  </si>
  <si>
    <t>Alex &amp; Chase</t>
  </si>
  <si>
    <t>Design Specs</t>
  </si>
  <si>
    <t>Project Description</t>
  </si>
  <si>
    <t>Al</t>
  </si>
  <si>
    <t>Management Approch</t>
  </si>
  <si>
    <t>Budget</t>
  </si>
  <si>
    <t>Timeline</t>
  </si>
  <si>
    <t>Facilities</t>
  </si>
  <si>
    <t xml:space="preserve">Vupiter </t>
  </si>
  <si>
    <t>Project Leader - Alex</t>
  </si>
  <si>
    <t>User Interface</t>
  </si>
  <si>
    <t>Project Proposal 1</t>
  </si>
  <si>
    <t>Project Proposal 2</t>
  </si>
  <si>
    <t>Group</t>
  </si>
  <si>
    <t>Capstone 2 (Build)</t>
  </si>
  <si>
    <t>Identify source, order parts</t>
  </si>
  <si>
    <t>Build Vupiter</t>
  </si>
  <si>
    <t>Test/Troubleshoot</t>
  </si>
  <si>
    <t>Fix Bugs and Finalize</t>
  </si>
  <si>
    <t>Project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</si>
</sst>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164" fontId="8" fillId="3" borderId="2" xfId="10" applyFill="1">
      <alignment horizontal="center" vertical="center"/>
    </xf>
    <xf numFmtId="164" fontId="8" fillId="4" borderId="2" xfId="10" applyFill="1">
      <alignment horizontal="center" vertical="center"/>
    </xf>
    <xf numFmtId="164" fontId="8" fillId="11" borderId="2" xfId="10" applyFill="1">
      <alignment horizontal="center" vertical="center"/>
    </xf>
    <xf numFmtId="164" fontId="8" fillId="10" borderId="2" xfId="10" applyFill="1">
      <alignment horizontal="center" vertical="center"/>
    </xf>
    <xf numFmtId="164"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9" fillId="0" borderId="0" xfId="0" applyFont="1" applyAlignment="1">
      <alignment wrapText="1"/>
    </xf>
    <xf numFmtId="0" fontId="8" fillId="0" borderId="0" xfId="8">
      <alignment horizontal="right" indent="1"/>
    </xf>
    <xf numFmtId="0" fontId="8"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115" zoomScaleNormal="115" zoomScalePageLayoutView="70" workbookViewId="0">
      <pane ySplit="4" topLeftCell="A5" activePane="bottomLeft" state="frozen"/>
      <selection pane="bottomLeft" activeCell="D16" sqref="D16"/>
    </sheetView>
  </sheetViews>
  <sheetFormatPr defaultRowHeight="30" customHeight="1" x14ac:dyDescent="0.25"/>
  <cols>
    <col min="1" max="1" width="2.7109375" style="55" customWidth="1"/>
    <col min="2" max="2" width="19.85546875" customWidth="1"/>
    <col min="3" max="3" width="30.7109375" customWidth="1"/>
    <col min="4" max="4" width="10.710937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5" t="s">
        <v>28</v>
      </c>
      <c r="B1" s="59" t="s">
        <v>56</v>
      </c>
      <c r="C1" s="80" t="s">
        <v>1</v>
      </c>
      <c r="D1" s="81"/>
      <c r="E1" s="86">
        <v>44095</v>
      </c>
      <c r="F1" s="86"/>
    </row>
    <row r="2" spans="1:64" ht="33" customHeight="1" x14ac:dyDescent="0.3">
      <c r="A2" s="56" t="s">
        <v>29</v>
      </c>
      <c r="B2" s="79" t="s">
        <v>57</v>
      </c>
      <c r="C2" s="80" t="s">
        <v>8</v>
      </c>
      <c r="D2" s="81"/>
      <c r="E2" s="5">
        <v>1</v>
      </c>
      <c r="I2" s="83">
        <f>I3</f>
        <v>44095</v>
      </c>
      <c r="J2" s="84"/>
      <c r="K2" s="84"/>
      <c r="L2" s="84"/>
      <c r="M2" s="84"/>
      <c r="N2" s="84"/>
      <c r="O2" s="85"/>
      <c r="P2" s="83">
        <f>P3</f>
        <v>44102</v>
      </c>
      <c r="Q2" s="84"/>
      <c r="R2" s="84"/>
      <c r="S2" s="84"/>
      <c r="T2" s="84"/>
      <c r="U2" s="84"/>
      <c r="V2" s="85"/>
      <c r="W2" s="83">
        <f>W3</f>
        <v>44109</v>
      </c>
      <c r="X2" s="84"/>
      <c r="Y2" s="84"/>
      <c r="Z2" s="84"/>
      <c r="AA2" s="84"/>
      <c r="AB2" s="84"/>
      <c r="AC2" s="85"/>
      <c r="AD2" s="83">
        <f>AD3</f>
        <v>44116</v>
      </c>
      <c r="AE2" s="84"/>
      <c r="AF2" s="84"/>
      <c r="AG2" s="84"/>
      <c r="AH2" s="84"/>
      <c r="AI2" s="84"/>
      <c r="AJ2" s="85"/>
      <c r="AK2" s="83">
        <f>AK3</f>
        <v>44123</v>
      </c>
      <c r="AL2" s="84"/>
      <c r="AM2" s="84"/>
      <c r="AN2" s="84"/>
      <c r="AO2" s="84"/>
      <c r="AP2" s="84"/>
      <c r="AQ2" s="85"/>
      <c r="AR2" s="83">
        <f>AR3</f>
        <v>44130</v>
      </c>
      <c r="AS2" s="84"/>
      <c r="AT2" s="84"/>
      <c r="AU2" s="84"/>
      <c r="AV2" s="84"/>
      <c r="AW2" s="84"/>
      <c r="AX2" s="85"/>
      <c r="AY2" s="83">
        <f>AY3</f>
        <v>44137</v>
      </c>
      <c r="AZ2" s="84"/>
      <c r="BA2" s="84"/>
      <c r="BB2" s="84"/>
      <c r="BC2" s="84"/>
      <c r="BD2" s="84"/>
      <c r="BE2" s="85"/>
      <c r="BF2" s="83">
        <f>BF3</f>
        <v>44144</v>
      </c>
      <c r="BG2" s="84"/>
      <c r="BH2" s="84"/>
      <c r="BI2" s="84"/>
      <c r="BJ2" s="84"/>
      <c r="BK2" s="84"/>
      <c r="BL2" s="85"/>
    </row>
    <row r="3" spans="1:64" ht="15" customHeight="1" x14ac:dyDescent="0.25">
      <c r="A3" s="56" t="s">
        <v>30</v>
      </c>
      <c r="B3" s="82"/>
      <c r="C3" s="82"/>
      <c r="D3" s="82"/>
      <c r="E3" s="82"/>
      <c r="F3" s="82"/>
      <c r="G3" s="82"/>
      <c r="I3" s="9">
        <f>Project_Start-WEEKDAY(Project_Start,1)+2+7*(Display_Week-1)</f>
        <v>44095</v>
      </c>
      <c r="J3" s="8">
        <f>I3+1</f>
        <v>44096</v>
      </c>
      <c r="K3" s="8">
        <f t="shared" ref="K3:AX3" si="0">J3+1</f>
        <v>44097</v>
      </c>
      <c r="L3" s="8">
        <f t="shared" si="0"/>
        <v>44098</v>
      </c>
      <c r="M3" s="8">
        <f t="shared" si="0"/>
        <v>44099</v>
      </c>
      <c r="N3" s="8">
        <f t="shared" si="0"/>
        <v>44100</v>
      </c>
      <c r="O3" s="10">
        <f t="shared" si="0"/>
        <v>44101</v>
      </c>
      <c r="P3" s="9">
        <f>O3+1</f>
        <v>44102</v>
      </c>
      <c r="Q3" s="8">
        <f>P3+1</f>
        <v>44103</v>
      </c>
      <c r="R3" s="8">
        <f t="shared" si="0"/>
        <v>44104</v>
      </c>
      <c r="S3" s="8">
        <f t="shared" si="0"/>
        <v>44105</v>
      </c>
      <c r="T3" s="8">
        <f t="shared" si="0"/>
        <v>44106</v>
      </c>
      <c r="U3" s="8">
        <f t="shared" si="0"/>
        <v>44107</v>
      </c>
      <c r="V3" s="10">
        <f t="shared" si="0"/>
        <v>44108</v>
      </c>
      <c r="W3" s="9">
        <f>V3+1</f>
        <v>44109</v>
      </c>
      <c r="X3" s="8">
        <f>W3+1</f>
        <v>44110</v>
      </c>
      <c r="Y3" s="8">
        <f t="shared" si="0"/>
        <v>44111</v>
      </c>
      <c r="Z3" s="8">
        <f t="shared" si="0"/>
        <v>44112</v>
      </c>
      <c r="AA3" s="8">
        <f t="shared" si="0"/>
        <v>44113</v>
      </c>
      <c r="AB3" s="8">
        <f t="shared" si="0"/>
        <v>44114</v>
      </c>
      <c r="AC3" s="10">
        <f t="shared" si="0"/>
        <v>44115</v>
      </c>
      <c r="AD3" s="9">
        <f>AC3+1</f>
        <v>44116</v>
      </c>
      <c r="AE3" s="8">
        <f>AD3+1</f>
        <v>44117</v>
      </c>
      <c r="AF3" s="8">
        <f t="shared" si="0"/>
        <v>44118</v>
      </c>
      <c r="AG3" s="8">
        <f t="shared" si="0"/>
        <v>44119</v>
      </c>
      <c r="AH3" s="8">
        <f t="shared" si="0"/>
        <v>44120</v>
      </c>
      <c r="AI3" s="8">
        <f t="shared" si="0"/>
        <v>44121</v>
      </c>
      <c r="AJ3" s="10">
        <f t="shared" si="0"/>
        <v>44122</v>
      </c>
      <c r="AK3" s="9">
        <f>AJ3+1</f>
        <v>44123</v>
      </c>
      <c r="AL3" s="8">
        <f>AK3+1</f>
        <v>44124</v>
      </c>
      <c r="AM3" s="8">
        <f t="shared" si="0"/>
        <v>44125</v>
      </c>
      <c r="AN3" s="8">
        <f t="shared" si="0"/>
        <v>44126</v>
      </c>
      <c r="AO3" s="8">
        <f t="shared" si="0"/>
        <v>44127</v>
      </c>
      <c r="AP3" s="8">
        <f t="shared" si="0"/>
        <v>44128</v>
      </c>
      <c r="AQ3" s="10">
        <f t="shared" si="0"/>
        <v>44129</v>
      </c>
      <c r="AR3" s="9">
        <f>AQ3+1</f>
        <v>44130</v>
      </c>
      <c r="AS3" s="8">
        <f>AR3+1</f>
        <v>44131</v>
      </c>
      <c r="AT3" s="8">
        <f t="shared" si="0"/>
        <v>44132</v>
      </c>
      <c r="AU3" s="8">
        <f t="shared" si="0"/>
        <v>44133</v>
      </c>
      <c r="AV3" s="8">
        <f t="shared" si="0"/>
        <v>44134</v>
      </c>
      <c r="AW3" s="8">
        <f t="shared" si="0"/>
        <v>44135</v>
      </c>
      <c r="AX3" s="10">
        <f t="shared" si="0"/>
        <v>44136</v>
      </c>
      <c r="AY3" s="9">
        <f>AX3+1</f>
        <v>44137</v>
      </c>
      <c r="AZ3" s="8">
        <f>AY3+1</f>
        <v>44138</v>
      </c>
      <c r="BA3" s="8">
        <f t="shared" ref="BA3:BE3" si="1">AZ3+1</f>
        <v>44139</v>
      </c>
      <c r="BB3" s="8">
        <f t="shared" si="1"/>
        <v>44140</v>
      </c>
      <c r="BC3" s="8">
        <f t="shared" si="1"/>
        <v>44141</v>
      </c>
      <c r="BD3" s="8">
        <f t="shared" si="1"/>
        <v>44142</v>
      </c>
      <c r="BE3" s="10">
        <f t="shared" si="1"/>
        <v>44143</v>
      </c>
      <c r="BF3" s="9">
        <f>BE3+1</f>
        <v>44144</v>
      </c>
      <c r="BG3" s="8">
        <f>BF3+1</f>
        <v>44145</v>
      </c>
      <c r="BH3" s="8">
        <f t="shared" ref="BH3:BL3" si="2">BG3+1</f>
        <v>44146</v>
      </c>
      <c r="BI3" s="8">
        <f t="shared" si="2"/>
        <v>44147</v>
      </c>
      <c r="BJ3" s="8">
        <f t="shared" si="2"/>
        <v>44148</v>
      </c>
      <c r="BK3" s="8">
        <f t="shared" si="2"/>
        <v>44149</v>
      </c>
      <c r="BL3" s="10">
        <f t="shared" si="2"/>
        <v>44150</v>
      </c>
    </row>
    <row r="4" spans="1:64" ht="30" customHeight="1" thickBot="1" x14ac:dyDescent="0.3">
      <c r="A4" s="56" t="s">
        <v>31</v>
      </c>
      <c r="B4" s="6" t="s">
        <v>9</v>
      </c>
      <c r="C4" s="7" t="s">
        <v>3</v>
      </c>
      <c r="D4" s="7" t="s">
        <v>2</v>
      </c>
      <c r="E4" s="7" t="s">
        <v>5</v>
      </c>
      <c r="F4" s="7" t="s">
        <v>6</v>
      </c>
      <c r="G4" s="7"/>
      <c r="H4" s="7" t="s">
        <v>7</v>
      </c>
      <c r="I4" s="11" t="str">
        <f t="shared" ref="I4" si="3">LEFT(TEXT(I3,"ddd"),1)</f>
        <v>M</v>
      </c>
      <c r="J4" s="11" t="str">
        <f t="shared" ref="J4:AR4" si="4">LEFT(TEXT(J3,"ddd"),1)</f>
        <v>T</v>
      </c>
      <c r="K4" s="11" t="str">
        <f t="shared" si="4"/>
        <v>W</v>
      </c>
      <c r="L4" s="11" t="str">
        <f t="shared" si="4"/>
        <v>T</v>
      </c>
      <c r="M4" s="11" t="str">
        <f t="shared" si="4"/>
        <v>F</v>
      </c>
      <c r="N4" s="11" t="str">
        <f t="shared" si="4"/>
        <v>S</v>
      </c>
      <c r="O4" s="11" t="str">
        <f t="shared" si="4"/>
        <v>S</v>
      </c>
      <c r="P4" s="11" t="str">
        <f t="shared" si="4"/>
        <v>M</v>
      </c>
      <c r="Q4" s="11" t="str">
        <f t="shared" si="4"/>
        <v>T</v>
      </c>
      <c r="R4" s="11" t="str">
        <f t="shared" si="4"/>
        <v>W</v>
      </c>
      <c r="S4" s="11" t="str">
        <f t="shared" si="4"/>
        <v>T</v>
      </c>
      <c r="T4" s="11" t="str">
        <f t="shared" si="4"/>
        <v>F</v>
      </c>
      <c r="U4" s="11" t="str">
        <f t="shared" si="4"/>
        <v>S</v>
      </c>
      <c r="V4" s="11" t="str">
        <f t="shared" si="4"/>
        <v>S</v>
      </c>
      <c r="W4" s="11" t="str">
        <f t="shared" si="4"/>
        <v>M</v>
      </c>
      <c r="X4" s="11" t="str">
        <f t="shared" si="4"/>
        <v>T</v>
      </c>
      <c r="Y4" s="11" t="str">
        <f t="shared" si="4"/>
        <v>W</v>
      </c>
      <c r="Z4" s="11" t="str">
        <f t="shared" si="4"/>
        <v>T</v>
      </c>
      <c r="AA4" s="11" t="str">
        <f t="shared" si="4"/>
        <v>F</v>
      </c>
      <c r="AB4" s="11" t="str">
        <f t="shared" si="4"/>
        <v>S</v>
      </c>
      <c r="AC4" s="11" t="str">
        <f t="shared" si="4"/>
        <v>S</v>
      </c>
      <c r="AD4" s="11" t="str">
        <f t="shared" si="4"/>
        <v>M</v>
      </c>
      <c r="AE4" s="11" t="str">
        <f t="shared" si="4"/>
        <v>T</v>
      </c>
      <c r="AF4" s="11" t="str">
        <f t="shared" si="4"/>
        <v>W</v>
      </c>
      <c r="AG4" s="11" t="str">
        <f t="shared" si="4"/>
        <v>T</v>
      </c>
      <c r="AH4" s="11" t="str">
        <f t="shared" si="4"/>
        <v>F</v>
      </c>
      <c r="AI4" s="11" t="str">
        <f t="shared" si="4"/>
        <v>S</v>
      </c>
      <c r="AJ4" s="11" t="str">
        <f t="shared" si="4"/>
        <v>S</v>
      </c>
      <c r="AK4" s="11" t="str">
        <f t="shared" si="4"/>
        <v>M</v>
      </c>
      <c r="AL4" s="11" t="str">
        <f t="shared" si="4"/>
        <v>T</v>
      </c>
      <c r="AM4" s="11" t="str">
        <f t="shared" si="4"/>
        <v>W</v>
      </c>
      <c r="AN4" s="11" t="str">
        <f t="shared" si="4"/>
        <v>T</v>
      </c>
      <c r="AO4" s="11" t="str">
        <f t="shared" si="4"/>
        <v>F</v>
      </c>
      <c r="AP4" s="11" t="str">
        <f t="shared" si="4"/>
        <v>S</v>
      </c>
      <c r="AQ4" s="11" t="str">
        <f t="shared" si="4"/>
        <v>S</v>
      </c>
      <c r="AR4" s="11" t="str">
        <f t="shared" si="4"/>
        <v>M</v>
      </c>
      <c r="AS4" s="11" t="str">
        <f t="shared" ref="AS4:BL4" si="5">LEFT(TEXT(AS3,"ddd"),1)</f>
        <v>T</v>
      </c>
      <c r="AT4" s="11" t="str">
        <f t="shared" si="5"/>
        <v>W</v>
      </c>
      <c r="AU4" s="11" t="str">
        <f t="shared" si="5"/>
        <v>T</v>
      </c>
      <c r="AV4" s="11" t="str">
        <f t="shared" si="5"/>
        <v>F</v>
      </c>
      <c r="AW4" s="11" t="str">
        <f t="shared" si="5"/>
        <v>S</v>
      </c>
      <c r="AX4" s="11" t="str">
        <f t="shared" si="5"/>
        <v>S</v>
      </c>
      <c r="AY4" s="11" t="str">
        <f t="shared" si="5"/>
        <v>M</v>
      </c>
      <c r="AZ4" s="11" t="str">
        <f t="shared" si="5"/>
        <v>T</v>
      </c>
      <c r="BA4" s="11" t="str">
        <f t="shared" si="5"/>
        <v>W</v>
      </c>
      <c r="BB4" s="11" t="str">
        <f t="shared" si="5"/>
        <v>T</v>
      </c>
      <c r="BC4" s="11" t="str">
        <f t="shared" si="5"/>
        <v>F</v>
      </c>
      <c r="BD4" s="11" t="str">
        <f t="shared" si="5"/>
        <v>S</v>
      </c>
      <c r="BE4" s="11" t="str">
        <f t="shared" si="5"/>
        <v>S</v>
      </c>
      <c r="BF4" s="11" t="str">
        <f t="shared" si="5"/>
        <v>M</v>
      </c>
      <c r="BG4" s="11" t="str">
        <f t="shared" si="5"/>
        <v>T</v>
      </c>
      <c r="BH4" s="11" t="str">
        <f t="shared" si="5"/>
        <v>W</v>
      </c>
      <c r="BI4" s="11" t="str">
        <f t="shared" si="5"/>
        <v>T</v>
      </c>
      <c r="BJ4" s="11" t="str">
        <f t="shared" si="5"/>
        <v>F</v>
      </c>
      <c r="BK4" s="11" t="str">
        <f t="shared" si="5"/>
        <v>S</v>
      </c>
      <c r="BL4" s="11" t="str">
        <f t="shared" si="5"/>
        <v>S</v>
      </c>
    </row>
    <row r="5" spans="1:64" ht="30" hidden="1" customHeight="1" thickBot="1" x14ac:dyDescent="0.3">
      <c r="A5" s="55" t="s">
        <v>27</v>
      </c>
      <c r="C5" s="58"/>
      <c r="E5"/>
      <c r="H5" t="str">
        <f>IF(OR(ISBLANK(task_start),ISBLANK(task_end)),"",task_end-task_start+1)</f>
        <v/>
      </c>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row>
    <row r="6" spans="1:64" s="2" customFormat="1" ht="30" customHeight="1" thickBot="1" x14ac:dyDescent="0.3">
      <c r="A6" s="56" t="s">
        <v>32</v>
      </c>
      <c r="B6" s="16" t="s">
        <v>45</v>
      </c>
      <c r="C6" s="65"/>
      <c r="D6" s="17"/>
      <c r="E6" s="18"/>
      <c r="F6" s="19"/>
      <c r="G6" s="15"/>
      <c r="H6" s="15" t="str">
        <f t="shared" ref="H6:H32" si="6">IF(OR(ISBLANK(task_start),ISBLANK(task_end)),"",task_end-task_start+1)</f>
        <v/>
      </c>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row>
    <row r="7" spans="1:64" s="2" customFormat="1" ht="30" customHeight="1" thickBot="1" x14ac:dyDescent="0.3">
      <c r="A7" s="56" t="s">
        <v>33</v>
      </c>
      <c r="B7" s="74" t="s">
        <v>36</v>
      </c>
      <c r="C7" s="66" t="s">
        <v>37</v>
      </c>
      <c r="D7" s="20">
        <v>1</v>
      </c>
      <c r="E7" s="60">
        <f>Project_Start</f>
        <v>44095</v>
      </c>
      <c r="F7" s="60">
        <f>E7+13</f>
        <v>44108</v>
      </c>
      <c r="G7" s="15"/>
      <c r="H7" s="15">
        <f t="shared" si="6"/>
        <v>14</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2" customFormat="1" ht="30" customHeight="1" thickBot="1" x14ac:dyDescent="0.3">
      <c r="A8" s="56" t="s">
        <v>34</v>
      </c>
      <c r="B8" s="74" t="s">
        <v>38</v>
      </c>
      <c r="C8" s="66" t="s">
        <v>39</v>
      </c>
      <c r="D8" s="20">
        <v>1</v>
      </c>
      <c r="E8" s="60">
        <f>E7+7</f>
        <v>44102</v>
      </c>
      <c r="F8" s="60">
        <f>E8+13</f>
        <v>44115</v>
      </c>
      <c r="G8" s="15"/>
      <c r="H8" s="15">
        <f t="shared" si="6"/>
        <v>14</v>
      </c>
      <c r="I8" s="42"/>
      <c r="J8" s="42"/>
      <c r="K8" s="42"/>
      <c r="L8" s="42"/>
      <c r="M8" s="42"/>
      <c r="N8" s="42"/>
      <c r="O8" s="42"/>
      <c r="P8" s="42"/>
      <c r="Q8" s="42"/>
      <c r="R8" s="42"/>
      <c r="S8" s="42"/>
      <c r="T8" s="42"/>
      <c r="U8" s="43"/>
      <c r="V8" s="43"/>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2" customFormat="1" ht="30" customHeight="1" thickBot="1" x14ac:dyDescent="0.3">
      <c r="A9" s="55"/>
      <c r="B9" s="74" t="s">
        <v>40</v>
      </c>
      <c r="C9" s="66" t="s">
        <v>41</v>
      </c>
      <c r="D9" s="20">
        <v>1</v>
      </c>
      <c r="E9" s="60">
        <f>E8</f>
        <v>44102</v>
      </c>
      <c r="F9" s="60">
        <f t="shared" ref="F9:F10" si="7">E9+27</f>
        <v>44129</v>
      </c>
      <c r="G9" s="15"/>
      <c r="H9" s="15">
        <f t="shared" si="6"/>
        <v>28</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2" customFormat="1" ht="30" customHeight="1" thickBot="1" x14ac:dyDescent="0.3">
      <c r="A10" s="55"/>
      <c r="B10" s="74" t="s">
        <v>58</v>
      </c>
      <c r="C10" s="66" t="s">
        <v>51</v>
      </c>
      <c r="D10" s="20">
        <v>1</v>
      </c>
      <c r="E10" s="60">
        <f>E9</f>
        <v>44102</v>
      </c>
      <c r="F10" s="60">
        <f t="shared" si="7"/>
        <v>44129</v>
      </c>
      <c r="G10" s="15"/>
      <c r="H10" s="15">
        <f t="shared" si="6"/>
        <v>28</v>
      </c>
      <c r="I10" s="42"/>
      <c r="J10" s="42"/>
      <c r="K10" s="42"/>
      <c r="L10" s="42"/>
      <c r="M10" s="42"/>
      <c r="N10" s="42"/>
      <c r="O10" s="42"/>
      <c r="P10" s="42"/>
      <c r="Q10" s="42"/>
      <c r="R10" s="42"/>
      <c r="S10" s="42"/>
      <c r="T10" s="42"/>
      <c r="U10" s="42"/>
      <c r="V10" s="42"/>
      <c r="W10" s="42"/>
      <c r="X10" s="42"/>
      <c r="Y10" s="43"/>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2" customFormat="1" ht="30" customHeight="1" thickBot="1" x14ac:dyDescent="0.3">
      <c r="A11" s="55"/>
      <c r="B11" s="74" t="s">
        <v>43</v>
      </c>
      <c r="C11" s="66" t="s">
        <v>44</v>
      </c>
      <c r="D11" s="20">
        <v>1</v>
      </c>
      <c r="E11" s="60">
        <f>E10</f>
        <v>44102</v>
      </c>
      <c r="F11" s="60">
        <f>E11+27</f>
        <v>44129</v>
      </c>
      <c r="G11" s="15"/>
      <c r="H11" s="15">
        <f t="shared" si="6"/>
        <v>28</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2" customFormat="1" ht="30" customHeight="1" thickBot="1" x14ac:dyDescent="0.3">
      <c r="A12" s="56" t="s">
        <v>35</v>
      </c>
      <c r="B12" s="21" t="s">
        <v>49</v>
      </c>
      <c r="C12" s="67"/>
      <c r="D12" s="22"/>
      <c r="E12" s="23"/>
      <c r="F12" s="24"/>
      <c r="G12" s="15"/>
      <c r="H12" s="15" t="str">
        <f t="shared" si="6"/>
        <v/>
      </c>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2" customFormat="1" ht="30" customHeight="1" thickBot="1" x14ac:dyDescent="0.3">
      <c r="A13" s="56"/>
      <c r="B13" s="75" t="s">
        <v>38</v>
      </c>
      <c r="C13" s="68" t="s">
        <v>39</v>
      </c>
      <c r="D13" s="25">
        <v>0.5</v>
      </c>
      <c r="E13" s="61">
        <v>44116</v>
      </c>
      <c r="F13" s="61">
        <f>E13+20</f>
        <v>44136</v>
      </c>
      <c r="G13" s="15"/>
      <c r="H13" s="15">
        <f t="shared" si="6"/>
        <v>21</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2" customFormat="1" ht="30" customHeight="1" thickBot="1" x14ac:dyDescent="0.3">
      <c r="A14" s="55"/>
      <c r="B14" s="75" t="s">
        <v>40</v>
      </c>
      <c r="C14" s="68" t="s">
        <v>41</v>
      </c>
      <c r="D14" s="25">
        <v>0.25</v>
      </c>
      <c r="E14" s="61">
        <f>E13</f>
        <v>44116</v>
      </c>
      <c r="F14" s="61">
        <f t="shared" ref="F14:F16" si="8">E14+20</f>
        <v>44136</v>
      </c>
      <c r="G14" s="15"/>
      <c r="H14" s="15">
        <f t="shared" si="6"/>
        <v>21</v>
      </c>
      <c r="I14" s="42"/>
      <c r="J14" s="42"/>
      <c r="K14" s="42"/>
      <c r="L14" s="42"/>
      <c r="M14" s="42"/>
      <c r="N14" s="42"/>
      <c r="O14" s="42"/>
      <c r="P14" s="42"/>
      <c r="Q14" s="42"/>
      <c r="R14" s="42"/>
      <c r="S14" s="42"/>
      <c r="T14" s="42"/>
      <c r="U14" s="43"/>
      <c r="V14" s="43"/>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2" customFormat="1" ht="30" customHeight="1" thickBot="1" x14ac:dyDescent="0.3">
      <c r="A15" s="55"/>
      <c r="B15" s="75" t="s">
        <v>42</v>
      </c>
      <c r="C15" s="68" t="s">
        <v>51</v>
      </c>
      <c r="D15" s="25">
        <v>0.25</v>
      </c>
      <c r="E15" s="61">
        <f>E14</f>
        <v>44116</v>
      </c>
      <c r="F15" s="61">
        <f t="shared" si="8"/>
        <v>44136</v>
      </c>
      <c r="G15" s="15"/>
      <c r="H15" s="15">
        <f t="shared" si="6"/>
        <v>21</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2" customFormat="1" ht="30" customHeight="1" thickBot="1" x14ac:dyDescent="0.3">
      <c r="A16" s="55"/>
      <c r="B16" s="75" t="s">
        <v>46</v>
      </c>
      <c r="C16" s="68" t="s">
        <v>44</v>
      </c>
      <c r="D16" s="25">
        <v>0.75</v>
      </c>
      <c r="E16" s="61">
        <f>E15</f>
        <v>44116</v>
      </c>
      <c r="F16" s="61">
        <f t="shared" si="8"/>
        <v>44136</v>
      </c>
      <c r="G16" s="15"/>
      <c r="H16" s="15"/>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2" customFormat="1" ht="30" customHeight="1" thickBot="1" x14ac:dyDescent="0.3">
      <c r="A17" s="55"/>
      <c r="B17" s="75" t="s">
        <v>47</v>
      </c>
      <c r="C17" s="68" t="s">
        <v>48</v>
      </c>
      <c r="D17" s="25">
        <v>0</v>
      </c>
      <c r="E17" s="61">
        <f>E16+7</f>
        <v>44123</v>
      </c>
      <c r="F17" s="61">
        <f>E17+13</f>
        <v>44136</v>
      </c>
      <c r="G17" s="15"/>
      <c r="H17" s="15">
        <f t="shared" si="6"/>
        <v>14</v>
      </c>
      <c r="I17" s="42"/>
      <c r="J17" s="42"/>
      <c r="K17" s="42"/>
      <c r="L17" s="42"/>
      <c r="M17" s="42"/>
      <c r="N17" s="42"/>
      <c r="O17" s="42"/>
      <c r="P17" s="42"/>
      <c r="Q17" s="42"/>
      <c r="R17" s="42"/>
      <c r="S17" s="42"/>
      <c r="T17" s="42"/>
      <c r="U17" s="42"/>
      <c r="V17" s="42"/>
      <c r="W17" s="42"/>
      <c r="X17" s="42"/>
      <c r="Y17" s="43"/>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2" customFormat="1" ht="30" customHeight="1" thickBot="1" x14ac:dyDescent="0.3">
      <c r="A18" s="55"/>
      <c r="B18" s="75" t="s">
        <v>50</v>
      </c>
      <c r="C18" s="68" t="s">
        <v>51</v>
      </c>
      <c r="D18" s="25">
        <v>0.5</v>
      </c>
      <c r="E18" s="61">
        <f>E17</f>
        <v>44123</v>
      </c>
      <c r="F18" s="61">
        <f>E18+13</f>
        <v>44136</v>
      </c>
      <c r="G18" s="15"/>
      <c r="H18" s="15">
        <f t="shared" si="6"/>
        <v>14</v>
      </c>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2" customFormat="1" ht="30" customHeight="1" thickBot="1" x14ac:dyDescent="0.3">
      <c r="A19" s="55" t="s">
        <v>24</v>
      </c>
      <c r="B19" s="26" t="s">
        <v>52</v>
      </c>
      <c r="C19" s="69"/>
      <c r="D19" s="27"/>
      <c r="E19" s="28"/>
      <c r="F19" s="29"/>
      <c r="G19" s="15"/>
      <c r="H19" s="15" t="str">
        <f t="shared" si="6"/>
        <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2" customFormat="1" ht="30" customHeight="1" thickBot="1" x14ac:dyDescent="0.3">
      <c r="A20" s="55"/>
      <c r="B20" s="76" t="s">
        <v>53</v>
      </c>
      <c r="C20" s="70" t="s">
        <v>41</v>
      </c>
      <c r="D20" s="30">
        <v>0</v>
      </c>
      <c r="E20" s="62">
        <f>E18</f>
        <v>44123</v>
      </c>
      <c r="F20" s="62">
        <f>E20+6</f>
        <v>44129</v>
      </c>
      <c r="G20" s="15"/>
      <c r="H20" s="15">
        <f t="shared" si="6"/>
        <v>7</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2" customFormat="1" ht="30" customHeight="1" thickBot="1" x14ac:dyDescent="0.3">
      <c r="A21" s="55"/>
      <c r="B21" s="76" t="s">
        <v>54</v>
      </c>
      <c r="C21" s="70" t="s">
        <v>51</v>
      </c>
      <c r="D21" s="30">
        <v>0.75</v>
      </c>
      <c r="E21" s="60">
        <f>E20</f>
        <v>44123</v>
      </c>
      <c r="F21" s="62">
        <f t="shared" ref="F21:F23" si="9">E21+6</f>
        <v>44129</v>
      </c>
      <c r="G21" s="15"/>
      <c r="H21" s="15">
        <f t="shared" si="6"/>
        <v>7</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2" customFormat="1" ht="30" customHeight="1" thickBot="1" x14ac:dyDescent="0.3">
      <c r="A22" s="55"/>
      <c r="B22" s="76" t="s">
        <v>55</v>
      </c>
      <c r="C22" s="70" t="s">
        <v>41</v>
      </c>
      <c r="D22" s="30">
        <v>0</v>
      </c>
      <c r="E22" s="62">
        <f>E20</f>
        <v>44123</v>
      </c>
      <c r="F22" s="62">
        <f t="shared" si="9"/>
        <v>44129</v>
      </c>
      <c r="G22" s="15"/>
      <c r="H22" s="15">
        <f t="shared" si="6"/>
        <v>7</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2" customFormat="1" ht="30" customHeight="1" thickBot="1" x14ac:dyDescent="0.3">
      <c r="A23" s="55"/>
      <c r="B23" s="76" t="s">
        <v>59</v>
      </c>
      <c r="C23" s="70" t="s">
        <v>61</v>
      </c>
      <c r="D23" s="30">
        <v>0</v>
      </c>
      <c r="E23" s="62">
        <f>E21</f>
        <v>44123</v>
      </c>
      <c r="F23" s="62">
        <f>E23+13</f>
        <v>44136</v>
      </c>
      <c r="G23" s="15"/>
      <c r="H23" s="15"/>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2" customFormat="1" ht="30" customHeight="1" thickBot="1" x14ac:dyDescent="0.3">
      <c r="A24" s="55"/>
      <c r="B24" s="76" t="s">
        <v>60</v>
      </c>
      <c r="C24" s="70" t="s">
        <v>61</v>
      </c>
      <c r="D24" s="30">
        <v>0</v>
      </c>
      <c r="E24" s="62">
        <f>F23+1</f>
        <v>44137</v>
      </c>
      <c r="F24" s="62">
        <f>E24+17</f>
        <v>44154</v>
      </c>
      <c r="G24" s="15"/>
      <c r="H24" s="15">
        <f t="shared" si="6"/>
        <v>18</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2" customFormat="1" ht="30" customHeight="1" thickBot="1" x14ac:dyDescent="0.3">
      <c r="A25" s="55" t="s">
        <v>24</v>
      </c>
      <c r="B25" s="31" t="s">
        <v>62</v>
      </c>
      <c r="C25" s="71"/>
      <c r="D25" s="32"/>
      <c r="E25" s="33"/>
      <c r="F25" s="34"/>
      <c r="G25" s="15"/>
      <c r="H25" s="15" t="str">
        <f t="shared" si="6"/>
        <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2" customFormat="1" ht="30" customHeight="1" thickBot="1" x14ac:dyDescent="0.3">
      <c r="A26" s="55"/>
      <c r="B26" s="77" t="s">
        <v>63</v>
      </c>
      <c r="C26" s="72" t="s">
        <v>61</v>
      </c>
      <c r="D26" s="35"/>
      <c r="E26" s="63">
        <v>44207</v>
      </c>
      <c r="F26" s="63">
        <f>E26+13</f>
        <v>44220</v>
      </c>
      <c r="G26" s="15"/>
      <c r="H26" s="15">
        <f t="shared" si="6"/>
        <v>14</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2" customFormat="1" ht="30" customHeight="1" thickBot="1" x14ac:dyDescent="0.3">
      <c r="A27" s="55"/>
      <c r="B27" s="77" t="s">
        <v>64</v>
      </c>
      <c r="C27" s="72" t="s">
        <v>61</v>
      </c>
      <c r="D27" s="35"/>
      <c r="E27" s="63">
        <f>F26+8</f>
        <v>44228</v>
      </c>
      <c r="F27" s="63">
        <f>E27+34</f>
        <v>44262</v>
      </c>
      <c r="G27" s="15"/>
      <c r="H27" s="15">
        <f t="shared" si="6"/>
        <v>35</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2" customFormat="1" ht="30" customHeight="1" thickBot="1" x14ac:dyDescent="0.3">
      <c r="A28" s="55"/>
      <c r="B28" s="77" t="s">
        <v>65</v>
      </c>
      <c r="C28" s="72" t="s">
        <v>61</v>
      </c>
      <c r="D28" s="35"/>
      <c r="E28" s="63">
        <f>F27+8</f>
        <v>44270</v>
      </c>
      <c r="F28" s="63">
        <f t="shared" ref="F28:F29" si="10">E28+13</f>
        <v>44283</v>
      </c>
      <c r="G28" s="15"/>
      <c r="H28" s="15">
        <f t="shared" si="6"/>
        <v>14</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2" customFormat="1" ht="30" customHeight="1" thickBot="1" x14ac:dyDescent="0.3">
      <c r="A29" s="55"/>
      <c r="B29" s="77" t="s">
        <v>66</v>
      </c>
      <c r="C29" s="72" t="s">
        <v>61</v>
      </c>
      <c r="D29" s="35"/>
      <c r="E29" s="63">
        <f>F28+1</f>
        <v>44284</v>
      </c>
      <c r="F29" s="63">
        <f>E29+20</f>
        <v>44304</v>
      </c>
      <c r="G29" s="15"/>
      <c r="H29" s="15">
        <f t="shared" si="6"/>
        <v>21</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2" customFormat="1" ht="30" customHeight="1" thickBot="1" x14ac:dyDescent="0.3">
      <c r="A30" s="55"/>
      <c r="B30" s="77" t="s">
        <v>67</v>
      </c>
      <c r="C30" s="72" t="s">
        <v>61</v>
      </c>
      <c r="D30" s="35"/>
      <c r="E30" s="63">
        <f>F29+1</f>
        <v>44305</v>
      </c>
      <c r="F30" s="63">
        <f>E30</f>
        <v>44305</v>
      </c>
      <c r="G30" s="15"/>
      <c r="H30" s="15">
        <f t="shared" si="6"/>
        <v>1</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2" customFormat="1" ht="30" customHeight="1" thickBot="1" x14ac:dyDescent="0.3">
      <c r="A31" s="55" t="s">
        <v>26</v>
      </c>
      <c r="B31" s="78"/>
      <c r="C31" s="73"/>
      <c r="D31" s="14"/>
      <c r="E31" s="64"/>
      <c r="F31" s="64"/>
      <c r="G31" s="15"/>
      <c r="H31" s="15" t="str">
        <f t="shared" si="6"/>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2" customFormat="1" ht="30" customHeight="1" thickBot="1" x14ac:dyDescent="0.3">
      <c r="A32" s="56" t="s">
        <v>25</v>
      </c>
      <c r="B32" s="36" t="s">
        <v>0</v>
      </c>
      <c r="C32" s="37"/>
      <c r="D32" s="38"/>
      <c r="E32" s="39"/>
      <c r="F32" s="40"/>
      <c r="G32" s="41"/>
      <c r="H32" s="41"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3:7" ht="30" customHeight="1" x14ac:dyDescent="0.25">
      <c r="G33" s="4"/>
    </row>
    <row r="34" spans="3:7" ht="30" customHeight="1" x14ac:dyDescent="0.25">
      <c r="C34" s="12"/>
      <c r="F34" s="57"/>
    </row>
    <row r="35" spans="3:7" ht="30" customHeight="1" x14ac:dyDescent="0.25">
      <c r="C35" s="13"/>
    </row>
  </sheetData>
  <mergeCells count="12">
    <mergeCell ref="AY2:BE2"/>
    <mergeCell ref="BF2:BL2"/>
    <mergeCell ref="E1:F1"/>
    <mergeCell ref="I2:O2"/>
    <mergeCell ref="P2:V2"/>
    <mergeCell ref="W2:AC2"/>
    <mergeCell ref="AD2:AJ2"/>
    <mergeCell ref="C1:D1"/>
    <mergeCell ref="C2:D2"/>
    <mergeCell ref="B3:G3"/>
    <mergeCell ref="AK2:AQ2"/>
    <mergeCell ref="AR2:AX2"/>
  </mergeCells>
  <phoneticPr fontId="22" type="noConversion"/>
  <conditionalFormatting sqref="D5: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2">
    <cfRule type="expression" dxfId="2" priority="33">
      <formula>AND(TODAY()&gt;=I$3,TODAY()&lt;J$3)</formula>
    </cfRule>
  </conditionalFormatting>
  <conditionalFormatting sqref="I5:BL32">
    <cfRule type="expression" dxfId="1" priority="27">
      <formula>AND(task_start&lt;=I$3,ROUNDDOWN((task_end-task_start+1)*task_progress,0)+task_start-1&gt;=I$3)</formula>
    </cfRule>
    <cfRule type="expression" dxfId="0" priority="28" stopIfTrue="1">
      <formula>AND(task_end&gt;=I$3,task_start&lt;J$3)</formula>
    </cfRule>
  </conditionalFormatting>
  <dataValidations count="1">
    <dataValidation type="whole" operator="greaterThanOrEqual" allowBlank="1" showInputMessage="1" promptTitle="Display Week" prompt="Changing this number will scroll the Gantt Chart view." sqref="E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5" customWidth="1"/>
    <col min="2" max="16384" width="9.140625" style="1"/>
  </cols>
  <sheetData>
    <row r="1" spans="1:2" ht="46.5" customHeight="1" x14ac:dyDescent="0.2"/>
    <row r="2" spans="1:2" s="47" customFormat="1" ht="15.75" x14ac:dyDescent="0.25">
      <c r="A2" s="46" t="s">
        <v>12</v>
      </c>
      <c r="B2" s="46"/>
    </row>
    <row r="3" spans="1:2" s="51" customFormat="1" ht="27" customHeight="1" x14ac:dyDescent="0.25">
      <c r="A3" s="52" t="s">
        <v>17</v>
      </c>
      <c r="B3" s="52"/>
    </row>
    <row r="4" spans="1:2" s="48" customFormat="1" ht="26.25" x14ac:dyDescent="0.4">
      <c r="A4" s="49" t="s">
        <v>11</v>
      </c>
    </row>
    <row r="5" spans="1:2" ht="74.099999999999994" customHeight="1" x14ac:dyDescent="0.2">
      <c r="A5" s="50" t="s">
        <v>20</v>
      </c>
    </row>
    <row r="6" spans="1:2" ht="26.25" customHeight="1" x14ac:dyDescent="0.2">
      <c r="A6" s="49" t="s">
        <v>23</v>
      </c>
    </row>
    <row r="7" spans="1:2" s="45" customFormat="1" ht="204.95" customHeight="1" x14ac:dyDescent="0.25">
      <c r="A7" s="54" t="s">
        <v>22</v>
      </c>
    </row>
    <row r="8" spans="1:2" s="48" customFormat="1" ht="26.25" x14ac:dyDescent="0.4">
      <c r="A8" s="49" t="s">
        <v>13</v>
      </c>
    </row>
    <row r="9" spans="1:2" ht="60" x14ac:dyDescent="0.2">
      <c r="A9" s="50" t="s">
        <v>21</v>
      </c>
    </row>
    <row r="10" spans="1:2" s="45" customFormat="1" ht="27.95" customHeight="1" x14ac:dyDescent="0.25">
      <c r="A10" s="53" t="s">
        <v>19</v>
      </c>
    </row>
    <row r="11" spans="1:2" s="48" customFormat="1" ht="26.25" x14ac:dyDescent="0.4">
      <c r="A11" s="49" t="s">
        <v>10</v>
      </c>
    </row>
    <row r="12" spans="1:2" ht="30" x14ac:dyDescent="0.2">
      <c r="A12" s="50" t="s">
        <v>18</v>
      </c>
    </row>
    <row r="13" spans="1:2" s="45" customFormat="1" ht="27.95" customHeight="1" x14ac:dyDescent="0.25">
      <c r="A13" s="53" t="s">
        <v>4</v>
      </c>
    </row>
    <row r="14" spans="1:2" s="48" customFormat="1" ht="26.25" x14ac:dyDescent="0.4">
      <c r="A14" s="49" t="s">
        <v>14</v>
      </c>
    </row>
    <row r="15" spans="1:2" ht="75" customHeight="1" x14ac:dyDescent="0.2">
      <c r="A15" s="50" t="s">
        <v>15</v>
      </c>
    </row>
    <row r="16" spans="1:2" ht="75" x14ac:dyDescent="0.2">
      <c r="A16" s="50"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2020-10-21T14:03:53Z</dcterms:modified>
</cp:coreProperties>
</file>