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ogs\"/>
    </mc:Choice>
  </mc:AlternateContent>
  <xr:revisionPtr revIDLastSave="0" documentId="13_ncr:1_{9B9D5F2F-547F-4E45-BB75-49CC86C831A9}" xr6:coauthVersionLast="45" xr6:coauthVersionMax="45" xr10:uidLastSave="{00000000-0000-0000-0000-000000000000}"/>
  <bookViews>
    <workbookView xWindow="-120" yWindow="-120" windowWidth="20730" windowHeight="11160" tabRatio="903" xr2:uid="{80639697-FF86-44F9-9DF1-5B9D55444172}"/>
  </bookViews>
  <sheets>
    <sheet name="Cost Mini-Original" sheetId="1" r:id="rId1"/>
    <sheet name="Answer Report-Original" sheetId="15" r:id="rId2"/>
    <sheet name="Sensitivity Report-Original" sheetId="16" r:id="rId3"/>
    <sheet name="Limits Report-Original" sheetId="17" r:id="rId4"/>
    <sheet name="Cost Mini-$45" sheetId="18" r:id="rId5"/>
    <sheet name="Answer Report-$45" sheetId="19" r:id="rId6"/>
    <sheet name="Sensitivity Report-$45" sheetId="20" r:id="rId7"/>
    <sheet name="Limits Report-$45" sheetId="21" r:id="rId8"/>
    <sheet name="Cost Mini-Original Canonical" sheetId="22" r:id="rId9"/>
  </sheets>
  <definedNames>
    <definedName name="solver_adj" localSheetId="4" hidden="1">'Cost Mini-$45'!$C$4:$H$4</definedName>
    <definedName name="solver_adj" localSheetId="0" hidden="1">'Cost Mini-Original'!$C$4:$H$4</definedName>
    <definedName name="solver_adj" localSheetId="8" hidden="1">'Cost Mini-Original Canonical'!$C$4:$H$4</definedName>
    <definedName name="solver_cvg" localSheetId="4" hidden="1">0.0001</definedName>
    <definedName name="solver_cvg" localSheetId="0" hidden="1">0.0001</definedName>
    <definedName name="solver_cvg" localSheetId="8" hidden="1">0.0001</definedName>
    <definedName name="solver_drv" localSheetId="4" hidden="1">2</definedName>
    <definedName name="solver_drv" localSheetId="0" hidden="1">2</definedName>
    <definedName name="solver_drv" localSheetId="8" hidden="1">2</definedName>
    <definedName name="solver_eng" localSheetId="4" hidden="1">2</definedName>
    <definedName name="solver_eng" localSheetId="0" hidden="1">2</definedName>
    <definedName name="solver_eng" localSheetId="8" hidden="1">2</definedName>
    <definedName name="solver_est" localSheetId="4" hidden="1">1</definedName>
    <definedName name="solver_est" localSheetId="0" hidden="1">1</definedName>
    <definedName name="solver_est" localSheetId="8" hidden="1">1</definedName>
    <definedName name="solver_itr" localSheetId="4" hidden="1">2147483647</definedName>
    <definedName name="solver_itr" localSheetId="0" hidden="1">2147483647</definedName>
    <definedName name="solver_itr" localSheetId="8" hidden="1">2147483647</definedName>
    <definedName name="solver_lhs1" localSheetId="4" hidden="1">'Cost Mini-$45'!$K$5:$K$7</definedName>
    <definedName name="solver_lhs1" localSheetId="0" hidden="1">'Cost Mini-Original'!$K$5:$K$7</definedName>
    <definedName name="solver_lhs1" localSheetId="8" hidden="1">'Cost Mini-Original Canonical'!$K$5:$K$7</definedName>
    <definedName name="solver_lhs2" localSheetId="4" hidden="1">'Cost Mini-$45'!$K$8:$K$10</definedName>
    <definedName name="solver_lhs2" localSheetId="0" hidden="1">'Cost Mini-Original'!$K$8:$K$10</definedName>
    <definedName name="solver_lhs2" localSheetId="8" hidden="1">'Cost Mini-Original Canonical'!$K$8:$K$10</definedName>
    <definedName name="solver_mip" localSheetId="4" hidden="1">2147483647</definedName>
    <definedName name="solver_mip" localSheetId="0" hidden="1">2147483647</definedName>
    <definedName name="solver_mip" localSheetId="8" hidden="1">2147483647</definedName>
    <definedName name="solver_mni" localSheetId="4" hidden="1">30</definedName>
    <definedName name="solver_mni" localSheetId="0" hidden="1">30</definedName>
    <definedName name="solver_mni" localSheetId="8" hidden="1">30</definedName>
    <definedName name="solver_mrt" localSheetId="4" hidden="1">0.075</definedName>
    <definedName name="solver_mrt" localSheetId="0" hidden="1">0.075</definedName>
    <definedName name="solver_mrt" localSheetId="8" hidden="1">0.075</definedName>
    <definedName name="solver_msl" localSheetId="4" hidden="1">2</definedName>
    <definedName name="solver_msl" localSheetId="0" hidden="1">2</definedName>
    <definedName name="solver_msl" localSheetId="8" hidden="1">2</definedName>
    <definedName name="solver_neg" localSheetId="4" hidden="1">1</definedName>
    <definedName name="solver_neg" localSheetId="0" hidden="1">1</definedName>
    <definedName name="solver_neg" localSheetId="8" hidden="1">1</definedName>
    <definedName name="solver_nod" localSheetId="4" hidden="1">2147483647</definedName>
    <definedName name="solver_nod" localSheetId="0" hidden="1">2147483647</definedName>
    <definedName name="solver_nod" localSheetId="8" hidden="1">2147483647</definedName>
    <definedName name="solver_num" localSheetId="4" hidden="1">2</definedName>
    <definedName name="solver_num" localSheetId="0" hidden="1">2</definedName>
    <definedName name="solver_num" localSheetId="8" hidden="1">2</definedName>
    <definedName name="solver_nwt" localSheetId="4" hidden="1">1</definedName>
    <definedName name="solver_nwt" localSheetId="0" hidden="1">1</definedName>
    <definedName name="solver_nwt" localSheetId="8" hidden="1">1</definedName>
    <definedName name="solver_opt" localSheetId="4" hidden="1">'Cost Mini-$45'!$K$11</definedName>
    <definedName name="solver_opt" localSheetId="0" hidden="1">'Cost Mini-Original'!$K$11</definedName>
    <definedName name="solver_opt" localSheetId="8" hidden="1">'Cost Mini-Original Canonical'!$K$11</definedName>
    <definedName name="solver_pre" localSheetId="4" hidden="1">0.000001</definedName>
    <definedName name="solver_pre" localSheetId="0" hidden="1">0.000001</definedName>
    <definedName name="solver_pre" localSheetId="8" hidden="1">0.000001</definedName>
    <definedName name="solver_rbv" localSheetId="4" hidden="1">2</definedName>
    <definedName name="solver_rbv" localSheetId="0" hidden="1">2</definedName>
    <definedName name="solver_rbv" localSheetId="8" hidden="1">2</definedName>
    <definedName name="solver_rel1" localSheetId="4" hidden="1">2</definedName>
    <definedName name="solver_rel1" localSheetId="0" hidden="1">2</definedName>
    <definedName name="solver_rel1" localSheetId="8" hidden="1">2</definedName>
    <definedName name="solver_rel2" localSheetId="4" hidden="1">1</definedName>
    <definedName name="solver_rel2" localSheetId="0" hidden="1">1</definedName>
    <definedName name="solver_rel2" localSheetId="8" hidden="1">3</definedName>
    <definedName name="solver_rhs1" localSheetId="4" hidden="1">'Cost Mini-$45'!$J$5:$J$7</definedName>
    <definedName name="solver_rhs1" localSheetId="0" hidden="1">'Cost Mini-Original'!$J$5:$J$7</definedName>
    <definedName name="solver_rhs1" localSheetId="8" hidden="1">'Cost Mini-Original Canonical'!$J$5:$J$7</definedName>
    <definedName name="solver_rhs2" localSheetId="4" hidden="1">'Cost Mini-$45'!$J$8:$J$10</definedName>
    <definedName name="solver_rhs2" localSheetId="0" hidden="1">'Cost Mini-Original'!$J$8:$J$10</definedName>
    <definedName name="solver_rhs2" localSheetId="8" hidden="1">'Cost Mini-Original Canonical'!$J$8:$J$10</definedName>
    <definedName name="solver_rlx" localSheetId="4" hidden="1">2</definedName>
    <definedName name="solver_rlx" localSheetId="0" hidden="1">2</definedName>
    <definedName name="solver_rlx" localSheetId="8" hidden="1">2</definedName>
    <definedName name="solver_rsd" localSheetId="4" hidden="1">0</definedName>
    <definedName name="solver_rsd" localSheetId="0" hidden="1">0</definedName>
    <definedName name="solver_rsd" localSheetId="8" hidden="1">0</definedName>
    <definedName name="solver_scl" localSheetId="4" hidden="1">1</definedName>
    <definedName name="solver_scl" localSheetId="0" hidden="1">1</definedName>
    <definedName name="solver_scl" localSheetId="8" hidden="1">1</definedName>
    <definedName name="solver_sho" localSheetId="4" hidden="1">2</definedName>
    <definedName name="solver_sho" localSheetId="0" hidden="1">2</definedName>
    <definedName name="solver_sho" localSheetId="8" hidden="1">2</definedName>
    <definedName name="solver_sho" localSheetId="7" hidden="1">2</definedName>
    <definedName name="solver_sho" localSheetId="3" hidden="1">2</definedName>
    <definedName name="solver_ssz" localSheetId="4" hidden="1">100</definedName>
    <definedName name="solver_ssz" localSheetId="0" hidden="1">100</definedName>
    <definedName name="solver_ssz" localSheetId="8" hidden="1">100</definedName>
    <definedName name="solver_tim" localSheetId="4" hidden="1">2147483647</definedName>
    <definedName name="solver_tim" localSheetId="0" hidden="1">2147483647</definedName>
    <definedName name="solver_tim" localSheetId="8" hidden="1">2147483647</definedName>
    <definedName name="solver_tol" localSheetId="4" hidden="1">0.01</definedName>
    <definedName name="solver_tol" localSheetId="0" hidden="1">0.01</definedName>
    <definedName name="solver_tol" localSheetId="8" hidden="1">0.01</definedName>
    <definedName name="solver_typ" localSheetId="4" hidden="1">2</definedName>
    <definedName name="solver_typ" localSheetId="0" hidden="1">2</definedName>
    <definedName name="solver_typ" localSheetId="8" hidden="1">2</definedName>
    <definedName name="solver_val" localSheetId="4" hidden="1">0</definedName>
    <definedName name="solver_val" localSheetId="0" hidden="1">0</definedName>
    <definedName name="solver_val" localSheetId="8" hidden="1">0</definedName>
    <definedName name="solver_ver" localSheetId="4" hidden="1">3</definedName>
    <definedName name="solver_ver" localSheetId="0" hidden="1">3</definedName>
    <definedName name="solver_ver" localSheetId="8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6" l="1"/>
  <c r="N32" i="15"/>
  <c r="N31" i="15"/>
  <c r="M11" i="22"/>
  <c r="K11" i="22"/>
  <c r="K13" i="22" s="1"/>
  <c r="M10" i="22"/>
  <c r="K10" i="22"/>
  <c r="M9" i="22"/>
  <c r="K9" i="22"/>
  <c r="M8" i="22"/>
  <c r="K8" i="22"/>
  <c r="K7" i="22"/>
  <c r="K6" i="22"/>
  <c r="K5" i="22"/>
  <c r="K13" i="1" l="1"/>
  <c r="P32" i="15"/>
  <c r="N35" i="19"/>
  <c r="N34" i="19"/>
  <c r="L35" i="19"/>
  <c r="L34" i="19"/>
  <c r="N9" i="18"/>
  <c r="N8" i="18"/>
  <c r="N7" i="18"/>
  <c r="N6" i="18"/>
  <c r="N5" i="18"/>
  <c r="N4" i="18"/>
  <c r="K11" i="18"/>
  <c r="K10" i="18"/>
  <c r="K9" i="18"/>
  <c r="K8" i="18"/>
  <c r="K7" i="18"/>
  <c r="K6" i="18"/>
  <c r="K5" i="18"/>
  <c r="P33" i="15"/>
  <c r="N33" i="15"/>
  <c r="M11" i="1"/>
  <c r="M10" i="1"/>
  <c r="M9" i="1"/>
  <c r="M8" i="1"/>
  <c r="K11" i="1"/>
  <c r="K10" i="1"/>
  <c r="K9" i="1"/>
  <c r="K8" i="1"/>
  <c r="K7" i="1"/>
  <c r="K6" i="1"/>
  <c r="K5" i="1"/>
</calcChain>
</file>

<file path=xl/sharedStrings.xml><?xml version="1.0" encoding="utf-8"?>
<sst xmlns="http://schemas.openxmlformats.org/spreadsheetml/2006/main" count="399" uniqueCount="97">
  <si>
    <t>Objective Coefficients</t>
  </si>
  <si>
    <t>Decision Variable</t>
  </si>
  <si>
    <t>Constraint -1</t>
  </si>
  <si>
    <t>Constraint -2</t>
  </si>
  <si>
    <t>Constraint -3</t>
  </si>
  <si>
    <t>Objective Function</t>
  </si>
  <si>
    <t>Constraint -4</t>
  </si>
  <si>
    <t>Constraint -5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</si>
  <si>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</si>
  <si>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</si>
  <si>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</si>
  <si>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</si>
  <si>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</si>
  <si>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</si>
  <si>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</si>
  <si>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</si>
  <si>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</si>
  <si>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</si>
  <si>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</si>
  <si>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</si>
  <si>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</si>
  <si>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</si>
  <si>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</si>
  <si>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</si>
  <si>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</si>
  <si>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</si>
  <si>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</si>
  <si>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$C$4</t>
  </si>
  <si>
    <t>Contin</t>
  </si>
  <si>
    <t>$D$4</t>
  </si>
  <si>
    <t>$E$4</t>
  </si>
  <si>
    <t>Not Binding</t>
  </si>
  <si>
    <t>Binding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</si>
  <si>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</si>
  <si>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</si>
  <si>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</si>
  <si>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</si>
  <si>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</si>
  <si>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</si>
  <si>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</si>
  <si>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</si>
  <si>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</si>
  <si>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</si>
  <si>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</si>
  <si>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</si>
  <si>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</si>
  <si>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</si>
  <si>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</si>
  <si>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</si>
  <si>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</si>
  <si>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</si>
  <si>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</si>
  <si>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</si>
  <si>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Solution Time: 0.031 Seconds.</t>
  </si>
  <si>
    <t>F1</t>
  </si>
  <si>
    <t>F2</t>
  </si>
  <si>
    <t>S1</t>
  </si>
  <si>
    <t>S2</t>
  </si>
  <si>
    <t>ST1</t>
  </si>
  <si>
    <t>ST2</t>
  </si>
  <si>
    <t>=</t>
  </si>
  <si>
    <t>&lt;=</t>
  </si>
  <si>
    <t>Constraint -6</t>
  </si>
  <si>
    <t>Worksheet: [Ch4_17_FrandecCompany.xlsx]Cost Minimization</t>
  </si>
  <si>
    <t>Solution Time: 0.015 Seconds.</t>
  </si>
  <si>
    <t>Iterations: 4 Subproblems: 0</t>
  </si>
  <si>
    <t>$K$11</t>
  </si>
  <si>
    <t>Decision Variable F1</t>
  </si>
  <si>
    <t>Decision Variable F2</t>
  </si>
  <si>
    <t>Decision Variable S1</t>
  </si>
  <si>
    <t>$F$4</t>
  </si>
  <si>
    <t>Decision Variable S2</t>
  </si>
  <si>
    <t>$G$4</t>
  </si>
  <si>
    <t>Decision Variable ST1</t>
  </si>
  <si>
    <t>$H$4</t>
  </si>
  <si>
    <t>Decision Variable ST2</t>
  </si>
  <si>
    <t>$K$5</t>
  </si>
  <si>
    <t>$K$5=$J$5</t>
  </si>
  <si>
    <t>$K$6</t>
  </si>
  <si>
    <t>$K$6=$J$6</t>
  </si>
  <si>
    <t>$K$7</t>
  </si>
  <si>
    <t>$K$7=$J$7</t>
  </si>
  <si>
    <t>$K$8</t>
  </si>
  <si>
    <t>$K$8&lt;=$J$8</t>
  </si>
  <si>
    <t>$K$9</t>
  </si>
  <si>
    <t>$K$9&lt;=$J$9</t>
  </si>
  <si>
    <t>$K$10</t>
  </si>
  <si>
    <t>$K$10&lt;=$J$10</t>
  </si>
  <si>
    <t>Report Created: 10/27/2020 8:13:50 PM</t>
  </si>
  <si>
    <t>Iterations: 5 Subproblems: 0</t>
  </si>
  <si>
    <t>Report Created: 10/27/2020 8:13:51 PM</t>
  </si>
  <si>
    <t>Cutting</t>
  </si>
  <si>
    <t>Milling</t>
  </si>
  <si>
    <t>Shaping</t>
  </si>
  <si>
    <t>Worksheet: [Ch4_17_FrandecCompany.xlsx]Cost Mini-$45</t>
  </si>
  <si>
    <t>Report Created: 10/27/2020 8:38:13 PM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</si>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</sst>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0" fillId="0" borderId="0" xfId="0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0" borderId="0" xfId="0" applyFill="1" applyBorder="1" applyAlignment="1"/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7" xfId="0" applyNumberFormat="1" applyFill="1" applyBorder="1" applyAlignment="1"/>
    <xf numFmtId="1" fontId="0" fillId="0" borderId="6" xfId="0" applyNumberFormat="1" applyFill="1" applyBorder="1" applyAlignment="1"/>
    <xf numFmtId="165" fontId="1" fillId="3" borderId="2" xfId="0" applyNumberFormat="1" applyFont="1" applyFill="1" applyBorder="1" applyAlignment="1">
      <alignment horizontal="center" vertical="center"/>
    </xf>
    <xf numFmtId="164" fontId="0" fillId="0" borderId="0" xfId="0" applyNumberFormat="1"/>
    <xf numFmtId="9" fontId="0" fillId="0" borderId="0" xfId="1" applyFont="1"/>
    <xf numFmtId="165" fontId="0" fillId="0" borderId="6" xfId="0" applyNumberFormat="1" applyFill="1" applyBorder="1" applyAlignment="1"/>
    <xf numFmtId="165" fontId="0" fillId="4" borderId="0" xfId="0" applyNumberFormat="1" applyFill="1"/>
    <xf numFmtId="0" fontId="0" fillId="3" borderId="7" xfId="0" applyFill="1" applyBorder="1" applyAlignment="1"/>
    <xf numFmtId="0" fontId="0" fillId="3" borderId="7" xfId="0" applyNumberFormat="1" applyFill="1" applyBorder="1" applyAlignment="1"/>
    <xf numFmtId="0" fontId="0" fillId="3" borderId="6" xfId="0" applyFill="1" applyBorder="1" applyAlignment="1"/>
    <xf numFmtId="0" fontId="0" fillId="3" borderId="6" xfId="0" applyNumberFormat="1" applyFill="1" applyBorder="1" applyAlignment="1"/>
    <xf numFmtId="0" fontId="0" fillId="5" borderId="0" xfId="0" applyFill="1" applyAlignment="1">
      <alignment horizontal="center" vertical="center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11AE-0256-4153-8E8E-EDA0BD384BA1}">
  <dimension ref="B2:M13"/>
  <sheetViews>
    <sheetView showGridLines="0" tabSelected="1" zoomScale="120" zoomScaleNormal="120" workbookViewId="0">
      <selection activeCell="M14" sqref="M14"/>
    </sheetView>
  </sheetViews>
  <sheetFormatPr defaultRowHeight="15" x14ac:dyDescent="0.25"/>
  <cols>
    <col min="2" max="2" width="18" bestFit="1" customWidth="1"/>
    <col min="5" max="8" width="9.140625" customWidth="1"/>
    <col min="9" max="9" width="5.140625" customWidth="1"/>
    <col min="11" max="11" width="12.140625" customWidth="1"/>
  </cols>
  <sheetData>
    <row r="2" spans="2:13" ht="30" x14ac:dyDescent="0.25">
      <c r="B2" s="1" t="s">
        <v>0</v>
      </c>
      <c r="C2" s="2">
        <v>38</v>
      </c>
      <c r="D2" s="2">
        <v>51</v>
      </c>
      <c r="E2" s="2">
        <v>11.5</v>
      </c>
      <c r="F2" s="2">
        <v>15</v>
      </c>
      <c r="G2" s="2">
        <v>6.5</v>
      </c>
      <c r="H2" s="2">
        <v>7.5</v>
      </c>
      <c r="I2" s="2"/>
      <c r="J2" s="2"/>
    </row>
    <row r="3" spans="2:13" x14ac:dyDescent="0.25"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/>
    </row>
    <row r="4" spans="2:13" x14ac:dyDescent="0.25">
      <c r="B4" t="s">
        <v>1</v>
      </c>
      <c r="C4" s="15">
        <v>5000</v>
      </c>
      <c r="D4" s="15">
        <v>0</v>
      </c>
      <c r="E4" s="15">
        <v>2692.3076923076933</v>
      </c>
      <c r="F4" s="15">
        <v>7307.6923076923067</v>
      </c>
      <c r="G4" s="15">
        <v>0</v>
      </c>
      <c r="H4" s="15">
        <v>5000</v>
      </c>
      <c r="I4" s="2"/>
    </row>
    <row r="5" spans="2:13" x14ac:dyDescent="0.25">
      <c r="B5" t="s">
        <v>2</v>
      </c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t="s">
        <v>60</v>
      </c>
      <c r="J5" s="10">
        <v>5000</v>
      </c>
      <c r="K5" s="2">
        <f>SUMPRODUCT(C4:H4,C5:H5)</f>
        <v>5000</v>
      </c>
    </row>
    <row r="6" spans="2:13" x14ac:dyDescent="0.25">
      <c r="B6" t="s">
        <v>3</v>
      </c>
      <c r="C6" s="2">
        <v>0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t="s">
        <v>60</v>
      </c>
      <c r="J6" s="10">
        <v>10000</v>
      </c>
      <c r="K6" s="2">
        <f>SUMPRODUCT(C4:H4,C6:H6)</f>
        <v>10000</v>
      </c>
    </row>
    <row r="7" spans="2:13" x14ac:dyDescent="0.25">
      <c r="B7" t="s">
        <v>4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t="s">
        <v>60</v>
      </c>
      <c r="J7" s="10">
        <v>5000</v>
      </c>
      <c r="K7" s="2">
        <f>SUMPRODUCT(C4:H4,C7:H7)</f>
        <v>5000</v>
      </c>
    </row>
    <row r="8" spans="2:13" x14ac:dyDescent="0.25">
      <c r="B8" t="s">
        <v>6</v>
      </c>
      <c r="C8" s="5">
        <v>3.5</v>
      </c>
      <c r="D8" s="2">
        <v>0</v>
      </c>
      <c r="E8" s="5">
        <v>1.3</v>
      </c>
      <c r="F8" s="5">
        <v>0</v>
      </c>
      <c r="G8" s="5">
        <v>0.8</v>
      </c>
      <c r="H8" s="5">
        <v>0</v>
      </c>
      <c r="I8" t="s">
        <v>61</v>
      </c>
      <c r="J8" s="10">
        <v>21000</v>
      </c>
      <c r="K8" s="2">
        <f>SUMPRODUCT(C4:H4,C8:H8)</f>
        <v>21000</v>
      </c>
      <c r="M8">
        <f>C4*C2</f>
        <v>190000</v>
      </c>
    </row>
    <row r="9" spans="2:13" x14ac:dyDescent="0.25">
      <c r="B9" t="s">
        <v>7</v>
      </c>
      <c r="C9" s="5">
        <v>2.2000000000000002</v>
      </c>
      <c r="D9" s="5">
        <v>0</v>
      </c>
      <c r="E9" s="2">
        <v>1.7</v>
      </c>
      <c r="F9" s="2">
        <v>0</v>
      </c>
      <c r="G9" s="2">
        <v>0</v>
      </c>
      <c r="H9" s="2">
        <v>0</v>
      </c>
      <c r="I9" t="s">
        <v>61</v>
      </c>
      <c r="J9" s="10">
        <v>25200</v>
      </c>
      <c r="K9" s="2">
        <f>SUMPRODUCT(C4:H4,C9:H9)</f>
        <v>15576.923076923078</v>
      </c>
      <c r="M9">
        <f>E4*E2</f>
        <v>30961.538461538472</v>
      </c>
    </row>
    <row r="10" spans="2:13" ht="15.75" thickBot="1" x14ac:dyDescent="0.3">
      <c r="B10" t="s">
        <v>62</v>
      </c>
      <c r="C10" s="5">
        <v>3.1</v>
      </c>
      <c r="D10" s="5">
        <v>0</v>
      </c>
      <c r="E10" s="2">
        <v>2.6</v>
      </c>
      <c r="F10" s="2">
        <v>0</v>
      </c>
      <c r="G10" s="2">
        <v>1.7</v>
      </c>
      <c r="H10" s="2">
        <v>0</v>
      </c>
      <c r="I10" t="s">
        <v>61</v>
      </c>
      <c r="J10" s="10">
        <v>40800</v>
      </c>
      <c r="K10" s="2">
        <f>SUMPRODUCT(C4:H4,C10:H10)</f>
        <v>22500.000000000004</v>
      </c>
      <c r="M10">
        <f>F4*F2</f>
        <v>109615.3846153846</v>
      </c>
    </row>
    <row r="11" spans="2:13" ht="21.75" thickBot="1" x14ac:dyDescent="0.3">
      <c r="B11" s="3" t="s">
        <v>5</v>
      </c>
      <c r="E11" s="4"/>
      <c r="F11" s="4"/>
      <c r="G11" s="4"/>
      <c r="H11" s="4"/>
      <c r="I11" s="4"/>
      <c r="K11" s="18">
        <f>SUMPRODUCT(C4:H4,C2:H2)</f>
        <v>368076.92307692306</v>
      </c>
      <c r="M11">
        <f>H4*H2</f>
        <v>37500</v>
      </c>
    </row>
    <row r="13" spans="2:13" x14ac:dyDescent="0.25">
      <c r="K13" s="22">
        <f>K11-'Cost Mini-$45'!K11</f>
        <v>6576.9230769230635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EBCB-8045-4DE4-9BC1-41C1305D2B26}">
  <dimension ref="A1:P36"/>
  <sheetViews>
    <sheetView showGridLines="0" topLeftCell="A19" workbookViewId="0">
      <selection activeCell="K35" sqref="K35"/>
    </sheetView>
  </sheetViews>
  <sheetFormatPr defaultRowHeight="15" x14ac:dyDescent="0.25"/>
  <cols>
    <col min="1" max="1" width="2.28515625" customWidth="1"/>
    <col min="2" max="2" width="6.140625" bestFit="1" customWidth="1"/>
    <col min="3" max="3" width="20.140625" bestFit="1" customWidth="1"/>
    <col min="4" max="4" width="13.7109375" bestFit="1" customWidth="1"/>
    <col min="5" max="5" width="12.85546875" bestFit="1" customWidth="1"/>
    <col min="6" max="6" width="11.42578125" bestFit="1" customWidth="1"/>
    <col min="7" max="7" width="12" bestFit="1" customWidth="1"/>
  </cols>
  <sheetData>
    <row r="1" spans="1:5" x14ac:dyDescent="0.25">
      <c r="A1" s="3" t="s">
        <v>8</v>
      </c>
    </row>
    <row r="2" spans="1:5" x14ac:dyDescent="0.25">
      <c r="A2" s="3" t="s">
        <v>63</v>
      </c>
    </row>
    <row r="3" spans="1:5" x14ac:dyDescent="0.25">
      <c r="A3" s="3" t="s">
        <v>88</v>
      </c>
    </row>
    <row r="4" spans="1:5" x14ac:dyDescent="0.25">
      <c r="A4" s="3" t="s">
        <v>9</v>
      </c>
    </row>
    <row r="5" spans="1:5" x14ac:dyDescent="0.25">
      <c r="A5" s="3" t="s">
        <v>10</v>
      </c>
    </row>
    <row r="6" spans="1:5" x14ac:dyDescent="0.25">
      <c r="A6" s="3"/>
      <c r="B6" t="s">
        <v>11</v>
      </c>
    </row>
    <row r="7" spans="1:5" x14ac:dyDescent="0.25">
      <c r="A7" s="3"/>
      <c r="B7" t="s">
        <v>64</v>
      </c>
    </row>
    <row r="8" spans="1:5" x14ac:dyDescent="0.25">
      <c r="A8" s="3"/>
      <c r="B8" t="s">
        <v>89</v>
      </c>
    </row>
    <row r="9" spans="1:5" x14ac:dyDescent="0.25">
      <c r="A9" s="3" t="s">
        <v>12</v>
      </c>
    </row>
    <row r="10" spans="1:5" x14ac:dyDescent="0.25">
      <c r="B10" t="s">
        <v>13</v>
      </c>
    </row>
    <row r="11" spans="1:5" x14ac:dyDescent="0.25">
      <c r="B11" t="s">
        <v>14</v>
      </c>
    </row>
    <row r="14" spans="1:5" ht="15.75" thickBot="1" x14ac:dyDescent="0.3">
      <c r="A14" t="s">
        <v>15</v>
      </c>
    </row>
    <row r="15" spans="1:5" ht="15.75" thickBot="1" x14ac:dyDescent="0.3">
      <c r="B15" s="11" t="s">
        <v>16</v>
      </c>
      <c r="C15" s="11" t="s">
        <v>17</v>
      </c>
      <c r="D15" s="11" t="s">
        <v>18</v>
      </c>
      <c r="E15" s="11" t="s">
        <v>19</v>
      </c>
    </row>
    <row r="16" spans="1:5" ht="15.75" thickBot="1" x14ac:dyDescent="0.3">
      <c r="B16" s="6" t="s">
        <v>66</v>
      </c>
      <c r="C16" s="6" t="s">
        <v>5</v>
      </c>
      <c r="D16" s="8">
        <v>0</v>
      </c>
      <c r="E16" s="8">
        <v>368076.92307692306</v>
      </c>
    </row>
    <row r="19" spans="1:16" ht="15.75" thickBot="1" x14ac:dyDescent="0.3">
      <c r="A19" t="s">
        <v>20</v>
      </c>
    </row>
    <row r="20" spans="1:16" ht="15.75" thickBot="1" x14ac:dyDescent="0.3">
      <c r="B20" s="11" t="s">
        <v>16</v>
      </c>
      <c r="C20" s="11" t="s">
        <v>17</v>
      </c>
      <c r="D20" s="11" t="s">
        <v>18</v>
      </c>
      <c r="E20" s="11" t="s">
        <v>19</v>
      </c>
      <c r="F20" s="11" t="s">
        <v>21</v>
      </c>
    </row>
    <row r="21" spans="1:16" x14ac:dyDescent="0.25">
      <c r="B21" s="7" t="s">
        <v>27</v>
      </c>
      <c r="C21" s="7" t="s">
        <v>67</v>
      </c>
      <c r="D21" s="16">
        <v>0</v>
      </c>
      <c r="E21" s="16">
        <v>5000</v>
      </c>
      <c r="F21" s="7" t="s">
        <v>28</v>
      </c>
    </row>
    <row r="22" spans="1:16" x14ac:dyDescent="0.25">
      <c r="B22" s="7" t="s">
        <v>29</v>
      </c>
      <c r="C22" s="7" t="s">
        <v>68</v>
      </c>
      <c r="D22" s="16">
        <v>0</v>
      </c>
      <c r="E22" s="16">
        <v>0</v>
      </c>
      <c r="F22" s="7" t="s">
        <v>28</v>
      </c>
    </row>
    <row r="23" spans="1:16" x14ac:dyDescent="0.25">
      <c r="B23" s="7" t="s">
        <v>30</v>
      </c>
      <c r="C23" s="7" t="s">
        <v>69</v>
      </c>
      <c r="D23" s="16">
        <v>0</v>
      </c>
      <c r="E23" s="16">
        <v>2692.3076923076933</v>
      </c>
      <c r="F23" s="7" t="s">
        <v>28</v>
      </c>
    </row>
    <row r="24" spans="1:16" x14ac:dyDescent="0.25">
      <c r="B24" s="7" t="s">
        <v>70</v>
      </c>
      <c r="C24" s="7" t="s">
        <v>71</v>
      </c>
      <c r="D24" s="16">
        <v>0</v>
      </c>
      <c r="E24" s="16">
        <v>7307.6923076923067</v>
      </c>
      <c r="F24" s="7" t="s">
        <v>28</v>
      </c>
    </row>
    <row r="25" spans="1:16" x14ac:dyDescent="0.25">
      <c r="B25" s="7" t="s">
        <v>72</v>
      </c>
      <c r="C25" s="7" t="s">
        <v>73</v>
      </c>
      <c r="D25" s="16">
        <v>0</v>
      </c>
      <c r="E25" s="16">
        <v>0</v>
      </c>
      <c r="F25" s="7" t="s">
        <v>28</v>
      </c>
    </row>
    <row r="26" spans="1:16" ht="15.75" thickBot="1" x14ac:dyDescent="0.3">
      <c r="B26" s="6" t="s">
        <v>74</v>
      </c>
      <c r="C26" s="6" t="s">
        <v>75</v>
      </c>
      <c r="D26" s="17">
        <v>0</v>
      </c>
      <c r="E26" s="17">
        <v>5000</v>
      </c>
      <c r="F26" s="6" t="s">
        <v>28</v>
      </c>
    </row>
    <row r="29" spans="1:16" ht="15.75" thickBot="1" x14ac:dyDescent="0.3">
      <c r="A29" t="s">
        <v>22</v>
      </c>
    </row>
    <row r="30" spans="1:16" ht="15.75" thickBot="1" x14ac:dyDescent="0.3">
      <c r="B30" s="11" t="s">
        <v>16</v>
      </c>
      <c r="C30" s="11" t="s">
        <v>17</v>
      </c>
      <c r="D30" s="11" t="s">
        <v>23</v>
      </c>
      <c r="E30" s="11" t="s">
        <v>24</v>
      </c>
      <c r="F30" s="11" t="s">
        <v>25</v>
      </c>
      <c r="G30" s="11" t="s">
        <v>26</v>
      </c>
    </row>
    <row r="31" spans="1:16" x14ac:dyDescent="0.25">
      <c r="B31" s="7" t="s">
        <v>76</v>
      </c>
      <c r="C31" s="7" t="s">
        <v>60</v>
      </c>
      <c r="D31" s="9">
        <v>5000</v>
      </c>
      <c r="E31" s="7" t="s">
        <v>77</v>
      </c>
      <c r="F31" s="7" t="s">
        <v>32</v>
      </c>
      <c r="G31" s="7">
        <v>0</v>
      </c>
      <c r="N31">
        <f>D34/60</f>
        <v>350</v>
      </c>
    </row>
    <row r="32" spans="1:16" x14ac:dyDescent="0.25">
      <c r="B32" s="7" t="s">
        <v>78</v>
      </c>
      <c r="C32" s="7" t="s">
        <v>60</v>
      </c>
      <c r="D32" s="9">
        <v>10000</v>
      </c>
      <c r="E32" s="7" t="s">
        <v>79</v>
      </c>
      <c r="F32" s="7" t="s">
        <v>32</v>
      </c>
      <c r="G32" s="7">
        <v>0</v>
      </c>
      <c r="N32" s="19">
        <f>D35/60</f>
        <v>259.61538461538464</v>
      </c>
      <c r="O32">
        <v>420</v>
      </c>
      <c r="P32" s="20">
        <f>N32/O32</f>
        <v>0.61813186813186816</v>
      </c>
    </row>
    <row r="33" spans="2:16" x14ac:dyDescent="0.25">
      <c r="B33" s="7" t="s">
        <v>80</v>
      </c>
      <c r="C33" s="7" t="s">
        <v>60</v>
      </c>
      <c r="D33" s="9">
        <v>5000</v>
      </c>
      <c r="E33" s="7" t="s">
        <v>81</v>
      </c>
      <c r="F33" s="7" t="s">
        <v>32</v>
      </c>
      <c r="G33" s="7">
        <v>0</v>
      </c>
      <c r="N33">
        <f>D36/60</f>
        <v>375.00000000000006</v>
      </c>
      <c r="O33">
        <v>680</v>
      </c>
      <c r="P33" s="20">
        <f>N33/O33</f>
        <v>0.55147058823529416</v>
      </c>
    </row>
    <row r="34" spans="2:16" x14ac:dyDescent="0.25">
      <c r="B34" s="23" t="s">
        <v>82</v>
      </c>
      <c r="C34" s="23" t="s">
        <v>61</v>
      </c>
      <c r="D34" s="24">
        <v>21000</v>
      </c>
      <c r="E34" s="23" t="s">
        <v>83</v>
      </c>
      <c r="F34" s="23" t="s">
        <v>32</v>
      </c>
      <c r="G34" s="23">
        <v>0</v>
      </c>
      <c r="H34" s="12" t="s">
        <v>91</v>
      </c>
    </row>
    <row r="35" spans="2:16" x14ac:dyDescent="0.25">
      <c r="B35" s="23" t="s">
        <v>84</v>
      </c>
      <c r="C35" s="23" t="s">
        <v>61</v>
      </c>
      <c r="D35" s="24">
        <v>15576.923076923078</v>
      </c>
      <c r="E35" s="23" t="s">
        <v>85</v>
      </c>
      <c r="F35" s="23" t="s">
        <v>31</v>
      </c>
      <c r="G35" s="23">
        <v>9623.076923076922</v>
      </c>
      <c r="H35" s="12" t="s">
        <v>92</v>
      </c>
    </row>
    <row r="36" spans="2:16" ht="15.75" thickBot="1" x14ac:dyDescent="0.3">
      <c r="B36" s="25" t="s">
        <v>86</v>
      </c>
      <c r="C36" s="25" t="s">
        <v>61</v>
      </c>
      <c r="D36" s="26">
        <v>22500.000000000004</v>
      </c>
      <c r="E36" s="25" t="s">
        <v>87</v>
      </c>
      <c r="F36" s="25" t="s">
        <v>31</v>
      </c>
      <c r="G36" s="25">
        <v>18299.999999999996</v>
      </c>
      <c r="H36" s="1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64EA-5CFB-412F-A6C3-287032B7CAF8}">
  <dimension ref="A1:K24"/>
  <sheetViews>
    <sheetView showGridLines="0" topLeftCell="A4" workbookViewId="0">
      <selection activeCell="K10" sqref="K10"/>
    </sheetView>
  </sheetViews>
  <sheetFormatPr defaultRowHeight="15" x14ac:dyDescent="0.25"/>
  <cols>
    <col min="1" max="1" width="2.28515625" customWidth="1"/>
    <col min="2" max="2" width="6.140625" bestFit="1" customWidth="1"/>
    <col min="3" max="3" width="20.140625" bestFit="1" customWidth="1"/>
    <col min="4" max="4" width="12" bestFit="1" customWidth="1"/>
    <col min="5" max="5" width="12.7109375" bestFit="1" customWidth="1"/>
    <col min="6" max="6" width="10.85546875" bestFit="1" customWidth="1"/>
    <col min="7" max="8" width="12" bestFit="1" customWidth="1"/>
  </cols>
  <sheetData>
    <row r="1" spans="1:11" x14ac:dyDescent="0.25">
      <c r="A1" s="3" t="s">
        <v>33</v>
      </c>
    </row>
    <row r="2" spans="1:11" x14ac:dyDescent="0.25">
      <c r="A2" s="3" t="s">
        <v>63</v>
      </c>
    </row>
    <row r="3" spans="1:11" x14ac:dyDescent="0.25">
      <c r="A3" s="3" t="s">
        <v>88</v>
      </c>
    </row>
    <row r="6" spans="1:11" ht="15.75" thickBot="1" x14ac:dyDescent="0.3">
      <c r="A6" t="s">
        <v>20</v>
      </c>
    </row>
    <row r="7" spans="1:11" x14ac:dyDescent="0.25">
      <c r="B7" s="13"/>
      <c r="C7" s="13"/>
      <c r="D7" s="13" t="s">
        <v>34</v>
      </c>
      <c r="E7" s="13" t="s">
        <v>36</v>
      </c>
      <c r="F7" s="13" t="s">
        <v>38</v>
      </c>
      <c r="G7" s="13" t="s">
        <v>40</v>
      </c>
      <c r="H7" s="13" t="s">
        <v>40</v>
      </c>
    </row>
    <row r="8" spans="1:11" ht="15.75" thickBot="1" x14ac:dyDescent="0.3">
      <c r="B8" s="14" t="s">
        <v>16</v>
      </c>
      <c r="C8" s="14" t="s">
        <v>17</v>
      </c>
      <c r="D8" s="14" t="s">
        <v>35</v>
      </c>
      <c r="E8" s="14" t="s">
        <v>37</v>
      </c>
      <c r="F8" s="14" t="s">
        <v>39</v>
      </c>
      <c r="G8" s="14" t="s">
        <v>41</v>
      </c>
      <c r="H8" s="14" t="s">
        <v>42</v>
      </c>
    </row>
    <row r="9" spans="1:11" x14ac:dyDescent="0.25">
      <c r="B9" s="7" t="s">
        <v>27</v>
      </c>
      <c r="C9" s="7" t="s">
        <v>67</v>
      </c>
      <c r="D9" s="7">
        <v>5000</v>
      </c>
      <c r="E9" s="7">
        <v>0</v>
      </c>
      <c r="F9" s="7">
        <v>38</v>
      </c>
      <c r="G9" s="7">
        <v>3.57692307692307</v>
      </c>
      <c r="H9" s="7">
        <v>1E+30</v>
      </c>
    </row>
    <row r="10" spans="1:11" x14ac:dyDescent="0.25">
      <c r="B10" s="23" t="s">
        <v>29</v>
      </c>
      <c r="C10" s="23" t="s">
        <v>68</v>
      </c>
      <c r="D10" s="23">
        <v>0</v>
      </c>
      <c r="E10" s="23">
        <v>3.57692307692307</v>
      </c>
      <c r="F10" s="23">
        <v>51</v>
      </c>
      <c r="G10" s="23">
        <v>1E+30</v>
      </c>
      <c r="H10" s="23">
        <v>3.57692307692307</v>
      </c>
      <c r="K10" s="28">
        <f>F10-H10</f>
        <v>47.423076923076927</v>
      </c>
    </row>
    <row r="11" spans="1:11" x14ac:dyDescent="0.25">
      <c r="B11" s="7" t="s">
        <v>30</v>
      </c>
      <c r="C11" s="7" t="s">
        <v>69</v>
      </c>
      <c r="D11" s="7">
        <v>2692.3076923076933</v>
      </c>
      <c r="E11" s="7">
        <v>0</v>
      </c>
      <c r="F11" s="7">
        <v>11.5</v>
      </c>
      <c r="G11" s="7">
        <v>1.8750000000000029</v>
      </c>
      <c r="H11" s="7">
        <v>1.3285714285714256</v>
      </c>
    </row>
    <row r="12" spans="1:11" x14ac:dyDescent="0.25">
      <c r="B12" s="7" t="s">
        <v>70</v>
      </c>
      <c r="C12" s="7" t="s">
        <v>71</v>
      </c>
      <c r="D12" s="7">
        <v>7307.6923076923067</v>
      </c>
      <c r="E12" s="7">
        <v>0</v>
      </c>
      <c r="F12" s="7">
        <v>15</v>
      </c>
      <c r="G12" s="7">
        <v>1.3285714285714256</v>
      </c>
      <c r="H12" s="7">
        <v>1.8750000000000029</v>
      </c>
    </row>
    <row r="13" spans="1:11" x14ac:dyDescent="0.25">
      <c r="B13" s="7" t="s">
        <v>72</v>
      </c>
      <c r="C13" s="7" t="s">
        <v>73</v>
      </c>
      <c r="D13" s="7">
        <v>0</v>
      </c>
      <c r="E13" s="7">
        <v>1.1538461538461557</v>
      </c>
      <c r="F13" s="7">
        <v>6.5</v>
      </c>
      <c r="G13" s="7">
        <v>1E+30</v>
      </c>
      <c r="H13" s="7">
        <v>1.1538461538461557</v>
      </c>
    </row>
    <row r="14" spans="1:11" ht="15.75" thickBot="1" x14ac:dyDescent="0.3">
      <c r="B14" s="6" t="s">
        <v>74</v>
      </c>
      <c r="C14" s="6" t="s">
        <v>75</v>
      </c>
      <c r="D14" s="6">
        <v>5000</v>
      </c>
      <c r="E14" s="6">
        <v>0</v>
      </c>
      <c r="F14" s="6">
        <v>7.5</v>
      </c>
      <c r="G14" s="6">
        <v>1.1538461538461557</v>
      </c>
      <c r="H14" s="6">
        <v>1E+30</v>
      </c>
    </row>
    <row r="16" spans="1:11" ht="15.75" thickBot="1" x14ac:dyDescent="0.3">
      <c r="A16" t="s">
        <v>22</v>
      </c>
    </row>
    <row r="17" spans="2:9" x14ac:dyDescent="0.25">
      <c r="B17" s="13"/>
      <c r="C17" s="13"/>
      <c r="D17" s="13" t="s">
        <v>34</v>
      </c>
      <c r="E17" s="13" t="s">
        <v>43</v>
      </c>
      <c r="F17" s="13" t="s">
        <v>45</v>
      </c>
      <c r="G17" s="13" t="s">
        <v>40</v>
      </c>
      <c r="H17" s="13" t="s">
        <v>40</v>
      </c>
    </row>
    <row r="18" spans="2:9" ht="15.75" thickBot="1" x14ac:dyDescent="0.3">
      <c r="B18" s="14" t="s">
        <v>16</v>
      </c>
      <c r="C18" s="14" t="s">
        <v>17</v>
      </c>
      <c r="D18" s="14" t="s">
        <v>35</v>
      </c>
      <c r="E18" s="14" t="s">
        <v>44</v>
      </c>
      <c r="F18" s="14" t="s">
        <v>46</v>
      </c>
      <c r="G18" s="14" t="s">
        <v>41</v>
      </c>
      <c r="H18" s="14" t="s">
        <v>42</v>
      </c>
    </row>
    <row r="19" spans="2:9" x14ac:dyDescent="0.25">
      <c r="B19" s="7" t="s">
        <v>76</v>
      </c>
      <c r="C19" s="7" t="s">
        <v>60</v>
      </c>
      <c r="D19" s="7">
        <v>5000</v>
      </c>
      <c r="E19" s="7">
        <v>47.423076923076927</v>
      </c>
      <c r="F19" s="7">
        <v>5000</v>
      </c>
      <c r="G19" s="7">
        <v>1000.0000000000001</v>
      </c>
      <c r="H19" s="7">
        <v>2714.2857142857133</v>
      </c>
    </row>
    <row r="20" spans="2:9" x14ac:dyDescent="0.25">
      <c r="B20" s="7" t="s">
        <v>78</v>
      </c>
      <c r="C20" s="7" t="s">
        <v>60</v>
      </c>
      <c r="D20" s="7">
        <v>10000</v>
      </c>
      <c r="E20" s="7">
        <v>15</v>
      </c>
      <c r="F20" s="7">
        <v>10000</v>
      </c>
      <c r="G20" s="7">
        <v>1E+30</v>
      </c>
      <c r="H20" s="7">
        <v>7307.6923076923067</v>
      </c>
    </row>
    <row r="21" spans="2:9" x14ac:dyDescent="0.25">
      <c r="B21" s="7" t="s">
        <v>80</v>
      </c>
      <c r="C21" s="7" t="s">
        <v>60</v>
      </c>
      <c r="D21" s="7">
        <v>5000</v>
      </c>
      <c r="E21" s="7">
        <v>7.5</v>
      </c>
      <c r="F21" s="7">
        <v>5000</v>
      </c>
      <c r="G21" s="7">
        <v>1E+30</v>
      </c>
      <c r="H21" s="7">
        <v>5000</v>
      </c>
    </row>
    <row r="22" spans="2:9" x14ac:dyDescent="0.25">
      <c r="B22" s="7" t="s">
        <v>82</v>
      </c>
      <c r="C22" s="7" t="s">
        <v>61</v>
      </c>
      <c r="D22" s="7">
        <v>21000</v>
      </c>
      <c r="E22" s="7">
        <v>-2.6923076923076934</v>
      </c>
      <c r="F22" s="7">
        <v>21000</v>
      </c>
      <c r="G22" s="7">
        <v>7358.8235294117612</v>
      </c>
      <c r="H22" s="7">
        <v>3500.0000000000005</v>
      </c>
      <c r="I22" s="12" t="s">
        <v>91</v>
      </c>
    </row>
    <row r="23" spans="2:9" x14ac:dyDescent="0.25">
      <c r="B23" s="7" t="s">
        <v>84</v>
      </c>
      <c r="C23" s="7" t="s">
        <v>61</v>
      </c>
      <c r="D23" s="7">
        <v>15576.923076923078</v>
      </c>
      <c r="E23" s="7">
        <v>0</v>
      </c>
      <c r="F23" s="7">
        <v>25200</v>
      </c>
      <c r="G23" s="7">
        <v>1E+30</v>
      </c>
      <c r="H23" s="7">
        <v>9623.076923076922</v>
      </c>
      <c r="I23" s="12" t="s">
        <v>92</v>
      </c>
    </row>
    <row r="24" spans="2:9" ht="15.75" thickBot="1" x14ac:dyDescent="0.3">
      <c r="B24" s="25" t="s">
        <v>86</v>
      </c>
      <c r="C24" s="25" t="s">
        <v>61</v>
      </c>
      <c r="D24" s="25">
        <v>22500.000000000004</v>
      </c>
      <c r="E24" s="25">
        <v>0</v>
      </c>
      <c r="F24" s="25">
        <v>40800</v>
      </c>
      <c r="G24" s="25">
        <v>1E+30</v>
      </c>
      <c r="H24" s="25">
        <v>18300</v>
      </c>
      <c r="I24" s="12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A76A-E89F-4179-ACB9-6DC20AF0437F}">
  <dimension ref="A1:J18"/>
  <sheetViews>
    <sheetView showGridLines="0" workbookViewId="0">
      <selection activeCell="M12" sqref="M12"/>
    </sheetView>
  </sheetViews>
  <sheetFormatPr defaultRowHeight="15" x14ac:dyDescent="0.25"/>
  <cols>
    <col min="1" max="1" width="2.28515625" customWidth="1"/>
    <col min="2" max="2" width="6.140625" bestFit="1" customWidth="1"/>
    <col min="3" max="3" width="20.140625" bestFit="1" customWidth="1"/>
    <col min="4" max="4" width="12" bestFit="1" customWidth="1"/>
    <col min="5" max="5" width="2.28515625" customWidth="1"/>
    <col min="6" max="6" width="6.42578125" bestFit="1" customWidth="1"/>
    <col min="7" max="7" width="9.5703125" bestFit="1" customWidth="1"/>
    <col min="8" max="8" width="2.28515625" customWidth="1"/>
    <col min="9" max="9" width="6.5703125" bestFit="1" customWidth="1"/>
    <col min="10" max="10" width="9.5703125" bestFit="1" customWidth="1"/>
  </cols>
  <sheetData>
    <row r="1" spans="1:10" x14ac:dyDescent="0.25">
      <c r="A1" s="3" t="s">
        <v>47</v>
      </c>
    </row>
    <row r="2" spans="1:10" x14ac:dyDescent="0.25">
      <c r="A2" s="3" t="s">
        <v>63</v>
      </c>
    </row>
    <row r="3" spans="1:10" x14ac:dyDescent="0.25">
      <c r="A3" s="3" t="s">
        <v>90</v>
      </c>
    </row>
    <row r="5" spans="1:10" ht="15.75" thickBot="1" x14ac:dyDescent="0.3"/>
    <row r="6" spans="1:10" x14ac:dyDescent="0.25">
      <c r="B6" s="13"/>
      <c r="C6" s="13" t="s">
        <v>38</v>
      </c>
      <c r="D6" s="13"/>
    </row>
    <row r="7" spans="1:10" ht="15.75" thickBot="1" x14ac:dyDescent="0.3">
      <c r="B7" s="14" t="s">
        <v>16</v>
      </c>
      <c r="C7" s="14" t="s">
        <v>17</v>
      </c>
      <c r="D7" s="14" t="s">
        <v>35</v>
      </c>
    </row>
    <row r="8" spans="1:10" ht="15.75" thickBot="1" x14ac:dyDescent="0.3">
      <c r="B8" s="6" t="s">
        <v>66</v>
      </c>
      <c r="C8" s="6" t="s">
        <v>5</v>
      </c>
      <c r="D8" s="8">
        <v>368076.92307692306</v>
      </c>
    </row>
    <row r="10" spans="1:10" ht="15.75" thickBot="1" x14ac:dyDescent="0.3"/>
    <row r="11" spans="1:10" x14ac:dyDescent="0.25">
      <c r="B11" s="13"/>
      <c r="C11" s="13" t="s">
        <v>48</v>
      </c>
      <c r="D11" s="13"/>
      <c r="F11" s="13" t="s">
        <v>49</v>
      </c>
      <c r="G11" s="13" t="s">
        <v>38</v>
      </c>
      <c r="I11" s="13" t="s">
        <v>52</v>
      </c>
      <c r="J11" s="13" t="s">
        <v>38</v>
      </c>
    </row>
    <row r="12" spans="1:10" ht="15.75" thickBot="1" x14ac:dyDescent="0.3">
      <c r="B12" s="14" t="s">
        <v>16</v>
      </c>
      <c r="C12" s="14" t="s">
        <v>17</v>
      </c>
      <c r="D12" s="14" t="s">
        <v>35</v>
      </c>
      <c r="F12" s="14" t="s">
        <v>50</v>
      </c>
      <c r="G12" s="14" t="s">
        <v>51</v>
      </c>
      <c r="I12" s="14" t="s">
        <v>50</v>
      </c>
      <c r="J12" s="14" t="s">
        <v>51</v>
      </c>
    </row>
    <row r="13" spans="1:10" x14ac:dyDescent="0.25">
      <c r="B13" s="7" t="s">
        <v>27</v>
      </c>
      <c r="C13" s="7" t="s">
        <v>67</v>
      </c>
      <c r="D13" s="16">
        <v>5000</v>
      </c>
      <c r="F13" s="16">
        <v>5000</v>
      </c>
      <c r="G13" s="16">
        <v>368076.92307692306</v>
      </c>
      <c r="I13" s="16">
        <v>5000</v>
      </c>
      <c r="J13" s="16">
        <v>368076.92307692306</v>
      </c>
    </row>
    <row r="14" spans="1:10" x14ac:dyDescent="0.25">
      <c r="B14" s="7" t="s">
        <v>29</v>
      </c>
      <c r="C14" s="7" t="s">
        <v>68</v>
      </c>
      <c r="D14" s="16">
        <v>0</v>
      </c>
      <c r="F14" s="16">
        <v>0</v>
      </c>
      <c r="G14" s="16">
        <v>368076.92307692306</v>
      </c>
      <c r="I14" s="16">
        <v>0</v>
      </c>
      <c r="J14" s="16">
        <v>368076.92307692306</v>
      </c>
    </row>
    <row r="15" spans="1:10" x14ac:dyDescent="0.25">
      <c r="B15" s="7" t="s">
        <v>30</v>
      </c>
      <c r="C15" s="7" t="s">
        <v>69</v>
      </c>
      <c r="D15" s="16">
        <v>2692.3076923076933</v>
      </c>
      <c r="F15" s="16">
        <v>2692.3076923076933</v>
      </c>
      <c r="G15" s="16">
        <v>368076.92307692306</v>
      </c>
      <c r="I15" s="16">
        <v>2692.3076923076933</v>
      </c>
      <c r="J15" s="16">
        <v>368076.92307692306</v>
      </c>
    </row>
    <row r="16" spans="1:10" x14ac:dyDescent="0.25">
      <c r="B16" s="7" t="s">
        <v>70</v>
      </c>
      <c r="C16" s="7" t="s">
        <v>71</v>
      </c>
      <c r="D16" s="16">
        <v>7307.6923076923067</v>
      </c>
      <c r="F16" s="16">
        <v>7307.6923076923067</v>
      </c>
      <c r="G16" s="16">
        <v>368076.92307692306</v>
      </c>
      <c r="I16" s="16">
        <v>7307.6923076923067</v>
      </c>
      <c r="J16" s="16">
        <v>368076.92307692306</v>
      </c>
    </row>
    <row r="17" spans="2:10" x14ac:dyDescent="0.25">
      <c r="B17" s="7" t="s">
        <v>72</v>
      </c>
      <c r="C17" s="7" t="s">
        <v>73</v>
      </c>
      <c r="D17" s="16">
        <v>0</v>
      </c>
      <c r="F17" s="16">
        <v>0</v>
      </c>
      <c r="G17" s="16">
        <v>368076.92307692306</v>
      </c>
      <c r="I17" s="16">
        <v>0</v>
      </c>
      <c r="J17" s="16">
        <v>368076.92307692306</v>
      </c>
    </row>
    <row r="18" spans="2:10" ht="15.75" thickBot="1" x14ac:dyDescent="0.3">
      <c r="B18" s="6" t="s">
        <v>74</v>
      </c>
      <c r="C18" s="6" t="s">
        <v>75</v>
      </c>
      <c r="D18" s="17">
        <v>5000</v>
      </c>
      <c r="F18" s="17">
        <v>5000</v>
      </c>
      <c r="G18" s="17">
        <v>368076.92307692306</v>
      </c>
      <c r="I18" s="17">
        <v>5000</v>
      </c>
      <c r="J18" s="17">
        <v>368076.92307692306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8CE6-870C-4385-9B69-5AB4293124BC}">
  <dimension ref="B2:N11"/>
  <sheetViews>
    <sheetView showGridLines="0" zoomScale="120" zoomScaleNormal="120" workbookViewId="0">
      <selection activeCell="N5" sqref="N5"/>
    </sheetView>
  </sheetViews>
  <sheetFormatPr defaultRowHeight="15" x14ac:dyDescent="0.25"/>
  <cols>
    <col min="2" max="2" width="18" bestFit="1" customWidth="1"/>
    <col min="5" max="8" width="9.140625" customWidth="1"/>
    <col min="9" max="9" width="5.140625" customWidth="1"/>
    <col min="11" max="11" width="12.140625" customWidth="1"/>
  </cols>
  <sheetData>
    <row r="2" spans="2:14" ht="30" x14ac:dyDescent="0.25">
      <c r="B2" s="1" t="s">
        <v>0</v>
      </c>
      <c r="C2" s="2">
        <v>38</v>
      </c>
      <c r="D2" s="27">
        <v>45</v>
      </c>
      <c r="E2" s="2">
        <v>11.5</v>
      </c>
      <c r="F2" s="2">
        <v>15</v>
      </c>
      <c r="G2" s="2">
        <v>6.5</v>
      </c>
      <c r="H2" s="2">
        <v>7.5</v>
      </c>
      <c r="I2" s="2"/>
      <c r="J2" s="2"/>
    </row>
    <row r="3" spans="2:14" x14ac:dyDescent="0.25"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/>
    </row>
    <row r="4" spans="2:14" x14ac:dyDescent="0.25">
      <c r="B4" t="s">
        <v>1</v>
      </c>
      <c r="C4" s="15">
        <v>2285.7142857142867</v>
      </c>
      <c r="D4" s="15">
        <v>2714.2857142857133</v>
      </c>
      <c r="E4" s="15">
        <v>10000</v>
      </c>
      <c r="F4" s="15">
        <v>0</v>
      </c>
      <c r="G4" s="15">
        <v>0</v>
      </c>
      <c r="H4" s="15">
        <v>5000</v>
      </c>
      <c r="I4" s="2"/>
      <c r="M4" t="s">
        <v>54</v>
      </c>
      <c r="N4">
        <f>C4*C2</f>
        <v>86857.142857142899</v>
      </c>
    </row>
    <row r="5" spans="2:14" x14ac:dyDescent="0.25">
      <c r="B5" t="s">
        <v>2</v>
      </c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t="s">
        <v>60</v>
      </c>
      <c r="J5" s="10">
        <v>5000</v>
      </c>
      <c r="K5" s="2">
        <f>SUMPRODUCT(C4:H4,C5:H5)</f>
        <v>5000</v>
      </c>
      <c r="M5" t="s">
        <v>55</v>
      </c>
      <c r="N5">
        <f>D4*D2</f>
        <v>122142.8571428571</v>
      </c>
    </row>
    <row r="6" spans="2:14" x14ac:dyDescent="0.25">
      <c r="B6" t="s">
        <v>3</v>
      </c>
      <c r="C6" s="2">
        <v>0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t="s">
        <v>60</v>
      </c>
      <c r="J6" s="10">
        <v>10000</v>
      </c>
      <c r="K6" s="2">
        <f>SUMPRODUCT(C4:H4,C6:H6)</f>
        <v>10000</v>
      </c>
      <c r="M6" t="s">
        <v>56</v>
      </c>
      <c r="N6">
        <f>E4*E2</f>
        <v>115000</v>
      </c>
    </row>
    <row r="7" spans="2:14" x14ac:dyDescent="0.25">
      <c r="B7" t="s">
        <v>4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t="s">
        <v>60</v>
      </c>
      <c r="J7" s="10">
        <v>5000</v>
      </c>
      <c r="K7" s="2">
        <f>SUMPRODUCT(C4:H4,C7:H7)</f>
        <v>5000</v>
      </c>
      <c r="M7" t="s">
        <v>57</v>
      </c>
      <c r="N7">
        <f>F4*F2</f>
        <v>0</v>
      </c>
    </row>
    <row r="8" spans="2:14" x14ac:dyDescent="0.25">
      <c r="B8" t="s">
        <v>6</v>
      </c>
      <c r="C8" s="5">
        <v>3.5</v>
      </c>
      <c r="D8" s="2">
        <v>0</v>
      </c>
      <c r="E8" s="5">
        <v>1.3</v>
      </c>
      <c r="F8" s="5">
        <v>0</v>
      </c>
      <c r="G8" s="5">
        <v>0.8</v>
      </c>
      <c r="H8" s="5">
        <v>0</v>
      </c>
      <c r="I8" t="s">
        <v>61</v>
      </c>
      <c r="J8" s="10">
        <v>21000</v>
      </c>
      <c r="K8" s="2">
        <f>SUMPRODUCT(C4:H4,C8:H8)</f>
        <v>21000.000000000004</v>
      </c>
      <c r="M8" t="s">
        <v>58</v>
      </c>
      <c r="N8">
        <f>G4*G2</f>
        <v>0</v>
      </c>
    </row>
    <row r="9" spans="2:14" x14ac:dyDescent="0.25">
      <c r="B9" t="s">
        <v>7</v>
      </c>
      <c r="C9" s="5">
        <v>2.2000000000000002</v>
      </c>
      <c r="D9" s="5">
        <v>0</v>
      </c>
      <c r="E9" s="2">
        <v>1.7</v>
      </c>
      <c r="F9" s="2">
        <v>0</v>
      </c>
      <c r="G9" s="2">
        <v>0</v>
      </c>
      <c r="H9" s="2">
        <v>0</v>
      </c>
      <c r="I9" t="s">
        <v>61</v>
      </c>
      <c r="J9" s="10">
        <v>25200</v>
      </c>
      <c r="K9" s="2">
        <f>SUMPRODUCT(C4:H4,C9:H9)</f>
        <v>22028.571428571431</v>
      </c>
      <c r="M9" t="s">
        <v>59</v>
      </c>
      <c r="N9">
        <f>H4*H2</f>
        <v>37500</v>
      </c>
    </row>
    <row r="10" spans="2:14" ht="15.75" thickBot="1" x14ac:dyDescent="0.3">
      <c r="B10" t="s">
        <v>62</v>
      </c>
      <c r="C10" s="5">
        <v>3.1</v>
      </c>
      <c r="D10" s="5">
        <v>0</v>
      </c>
      <c r="E10" s="2">
        <v>2.6</v>
      </c>
      <c r="F10" s="2">
        <v>0</v>
      </c>
      <c r="G10" s="2">
        <v>1.7</v>
      </c>
      <c r="H10" s="2">
        <v>0</v>
      </c>
      <c r="I10" t="s">
        <v>61</v>
      </c>
      <c r="J10" s="10">
        <v>40800</v>
      </c>
      <c r="K10" s="2">
        <f>SUMPRODUCT(C4:H4,C10:H10)</f>
        <v>33085.71428571429</v>
      </c>
    </row>
    <row r="11" spans="2:14" ht="21.75" thickBot="1" x14ac:dyDescent="0.3">
      <c r="B11" s="3" t="s">
        <v>5</v>
      </c>
      <c r="E11" s="4"/>
      <c r="F11" s="4"/>
      <c r="G11" s="4"/>
      <c r="H11" s="4"/>
      <c r="I11" s="4"/>
      <c r="K11" s="18">
        <f>SUMPRODUCT(C4:H4,C2:H2)</f>
        <v>361500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C73F-7773-462C-8474-567DE8C03A78}">
  <dimension ref="A1:N36"/>
  <sheetViews>
    <sheetView showGridLines="0" topLeftCell="A19" workbookViewId="0">
      <selection activeCell="O27" sqref="O27"/>
    </sheetView>
  </sheetViews>
  <sheetFormatPr defaultRowHeight="15" x14ac:dyDescent="0.25"/>
  <cols>
    <col min="1" max="1" width="2.28515625" customWidth="1"/>
    <col min="2" max="2" width="6.140625" bestFit="1" customWidth="1"/>
    <col min="3" max="3" width="20.140625" bestFit="1" customWidth="1"/>
    <col min="4" max="4" width="13.7109375" bestFit="1" customWidth="1"/>
    <col min="5" max="5" width="12.85546875" bestFit="1" customWidth="1"/>
    <col min="6" max="6" width="11.42578125" bestFit="1" customWidth="1"/>
    <col min="7" max="7" width="12" bestFit="1" customWidth="1"/>
  </cols>
  <sheetData>
    <row r="1" spans="1:5" x14ac:dyDescent="0.25">
      <c r="A1" s="3" t="s">
        <v>8</v>
      </c>
    </row>
    <row r="2" spans="1:5" x14ac:dyDescent="0.25">
      <c r="A2" s="3" t="s">
        <v>94</v>
      </c>
    </row>
    <row r="3" spans="1:5" x14ac:dyDescent="0.25">
      <c r="A3" s="3" t="s">
        <v>95</v>
      </c>
    </row>
    <row r="4" spans="1:5" x14ac:dyDescent="0.25">
      <c r="A4" s="3" t="s">
        <v>9</v>
      </c>
    </row>
    <row r="5" spans="1:5" x14ac:dyDescent="0.25">
      <c r="A5" s="3" t="s">
        <v>10</v>
      </c>
    </row>
    <row r="6" spans="1:5" x14ac:dyDescent="0.25">
      <c r="A6" s="3"/>
      <c r="B6" t="s">
        <v>11</v>
      </c>
    </row>
    <row r="7" spans="1:5" x14ac:dyDescent="0.25">
      <c r="A7" s="3"/>
      <c r="B7" t="s">
        <v>53</v>
      </c>
    </row>
    <row r="8" spans="1:5" x14ac:dyDescent="0.25">
      <c r="A8" s="3"/>
      <c r="B8" t="s">
        <v>65</v>
      </c>
    </row>
    <row r="9" spans="1:5" x14ac:dyDescent="0.25">
      <c r="A9" s="3" t="s">
        <v>12</v>
      </c>
    </row>
    <row r="10" spans="1:5" x14ac:dyDescent="0.25">
      <c r="B10" t="s">
        <v>13</v>
      </c>
    </row>
    <row r="11" spans="1:5" x14ac:dyDescent="0.25">
      <c r="B11" t="s">
        <v>14</v>
      </c>
    </row>
    <row r="14" spans="1:5" ht="15.75" thickBot="1" x14ac:dyDescent="0.3">
      <c r="A14" t="s">
        <v>15</v>
      </c>
    </row>
    <row r="15" spans="1:5" ht="15.75" thickBot="1" x14ac:dyDescent="0.3">
      <c r="B15" s="11" t="s">
        <v>16</v>
      </c>
      <c r="C15" s="11" t="s">
        <v>17</v>
      </c>
      <c r="D15" s="11" t="s">
        <v>18</v>
      </c>
      <c r="E15" s="11" t="s">
        <v>19</v>
      </c>
    </row>
    <row r="16" spans="1:5" ht="15.75" thickBot="1" x14ac:dyDescent="0.3">
      <c r="B16" s="6" t="s">
        <v>66</v>
      </c>
      <c r="C16" s="6" t="s">
        <v>5</v>
      </c>
      <c r="D16" s="21">
        <v>0</v>
      </c>
      <c r="E16" s="21">
        <v>361500</v>
      </c>
    </row>
    <row r="19" spans="1:7" ht="15.75" thickBot="1" x14ac:dyDescent="0.3">
      <c r="A19" t="s">
        <v>20</v>
      </c>
    </row>
    <row r="20" spans="1:7" ht="15.75" thickBot="1" x14ac:dyDescent="0.3">
      <c r="B20" s="11" t="s">
        <v>16</v>
      </c>
      <c r="C20" s="11" t="s">
        <v>17</v>
      </c>
      <c r="D20" s="11" t="s">
        <v>18</v>
      </c>
      <c r="E20" s="11" t="s">
        <v>19</v>
      </c>
      <c r="F20" s="11" t="s">
        <v>21</v>
      </c>
    </row>
    <row r="21" spans="1:7" x14ac:dyDescent="0.25">
      <c r="B21" s="7" t="s">
        <v>27</v>
      </c>
      <c r="C21" s="7" t="s">
        <v>67</v>
      </c>
      <c r="D21" s="16">
        <v>0</v>
      </c>
      <c r="E21" s="16">
        <v>2285.7142857142867</v>
      </c>
      <c r="F21" s="7" t="s">
        <v>28</v>
      </c>
    </row>
    <row r="22" spans="1:7" x14ac:dyDescent="0.25">
      <c r="B22" s="7" t="s">
        <v>29</v>
      </c>
      <c r="C22" s="7" t="s">
        <v>68</v>
      </c>
      <c r="D22" s="16">
        <v>0</v>
      </c>
      <c r="E22" s="16">
        <v>2714.2857142857133</v>
      </c>
      <c r="F22" s="7" t="s">
        <v>28</v>
      </c>
    </row>
    <row r="23" spans="1:7" x14ac:dyDescent="0.25">
      <c r="B23" s="7" t="s">
        <v>30</v>
      </c>
      <c r="C23" s="7" t="s">
        <v>69</v>
      </c>
      <c r="D23" s="16">
        <v>0</v>
      </c>
      <c r="E23" s="16">
        <v>10000</v>
      </c>
      <c r="F23" s="7" t="s">
        <v>28</v>
      </c>
    </row>
    <row r="24" spans="1:7" x14ac:dyDescent="0.25">
      <c r="B24" s="7" t="s">
        <v>70</v>
      </c>
      <c r="C24" s="7" t="s">
        <v>71</v>
      </c>
      <c r="D24" s="16">
        <v>0</v>
      </c>
      <c r="E24" s="16">
        <v>0</v>
      </c>
      <c r="F24" s="7" t="s">
        <v>28</v>
      </c>
    </row>
    <row r="25" spans="1:7" x14ac:dyDescent="0.25">
      <c r="B25" s="7" t="s">
        <v>72</v>
      </c>
      <c r="C25" s="7" t="s">
        <v>73</v>
      </c>
      <c r="D25" s="16">
        <v>0</v>
      </c>
      <c r="E25" s="16">
        <v>0</v>
      </c>
      <c r="F25" s="7" t="s">
        <v>28</v>
      </c>
    </row>
    <row r="26" spans="1:7" ht="15.75" thickBot="1" x14ac:dyDescent="0.3">
      <c r="B26" s="6" t="s">
        <v>74</v>
      </c>
      <c r="C26" s="6" t="s">
        <v>75</v>
      </c>
      <c r="D26" s="17">
        <v>0</v>
      </c>
      <c r="E26" s="17">
        <v>5000</v>
      </c>
      <c r="F26" s="6" t="s">
        <v>28</v>
      </c>
    </row>
    <row r="29" spans="1:7" ht="15.75" thickBot="1" x14ac:dyDescent="0.3">
      <c r="A29" t="s">
        <v>22</v>
      </c>
    </row>
    <row r="30" spans="1:7" ht="15.75" thickBot="1" x14ac:dyDescent="0.3">
      <c r="B30" s="11" t="s">
        <v>16</v>
      </c>
      <c r="C30" s="11" t="s">
        <v>17</v>
      </c>
      <c r="D30" s="11" t="s">
        <v>23</v>
      </c>
      <c r="E30" s="11" t="s">
        <v>24</v>
      </c>
      <c r="F30" s="11" t="s">
        <v>25</v>
      </c>
      <c r="G30" s="11" t="s">
        <v>26</v>
      </c>
    </row>
    <row r="31" spans="1:7" x14ac:dyDescent="0.25">
      <c r="B31" s="7" t="s">
        <v>76</v>
      </c>
      <c r="C31" s="7" t="s">
        <v>60</v>
      </c>
      <c r="D31" s="9">
        <v>5000</v>
      </c>
      <c r="E31" s="7" t="s">
        <v>77</v>
      </c>
      <c r="F31" s="7" t="s">
        <v>32</v>
      </c>
      <c r="G31" s="7">
        <v>0</v>
      </c>
    </row>
    <row r="32" spans="1:7" x14ac:dyDescent="0.25">
      <c r="B32" s="7" t="s">
        <v>78</v>
      </c>
      <c r="C32" s="7" t="s">
        <v>60</v>
      </c>
      <c r="D32" s="9">
        <v>10000</v>
      </c>
      <c r="E32" s="7" t="s">
        <v>79</v>
      </c>
      <c r="F32" s="7" t="s">
        <v>32</v>
      </c>
      <c r="G32" s="7">
        <v>0</v>
      </c>
    </row>
    <row r="33" spans="2:14" x14ac:dyDescent="0.25">
      <c r="B33" s="7" t="s">
        <v>80</v>
      </c>
      <c r="C33" s="7" t="s">
        <v>60</v>
      </c>
      <c r="D33" s="9">
        <v>5000</v>
      </c>
      <c r="E33" s="7" t="s">
        <v>81</v>
      </c>
      <c r="F33" s="7" t="s">
        <v>32</v>
      </c>
      <c r="G33" s="7">
        <v>0</v>
      </c>
    </row>
    <row r="34" spans="2:14" x14ac:dyDescent="0.25">
      <c r="B34" s="7" t="s">
        <v>82</v>
      </c>
      <c r="C34" s="7" t="s">
        <v>61</v>
      </c>
      <c r="D34" s="9">
        <v>21000.000000000004</v>
      </c>
      <c r="E34" s="7" t="s">
        <v>83</v>
      </c>
      <c r="F34" s="7" t="s">
        <v>32</v>
      </c>
      <c r="G34" s="7">
        <v>0</v>
      </c>
      <c r="H34" s="12" t="s">
        <v>91</v>
      </c>
      <c r="L34" s="19">
        <f>D35/60</f>
        <v>367.14285714285717</v>
      </c>
      <c r="M34">
        <v>420</v>
      </c>
      <c r="N34" s="20">
        <f>L34/M34</f>
        <v>0.87414965986394566</v>
      </c>
    </row>
    <row r="35" spans="2:14" x14ac:dyDescent="0.25">
      <c r="B35" s="7" t="s">
        <v>84</v>
      </c>
      <c r="C35" s="7" t="s">
        <v>61</v>
      </c>
      <c r="D35" s="9">
        <v>22028.571428571431</v>
      </c>
      <c r="E35" s="7" t="s">
        <v>85</v>
      </c>
      <c r="F35" s="7" t="s">
        <v>31</v>
      </c>
      <c r="G35" s="7">
        <v>3171.4285714285688</v>
      </c>
      <c r="H35" s="12" t="s">
        <v>92</v>
      </c>
      <c r="L35" s="19">
        <f>D36/60</f>
        <v>551.42857142857144</v>
      </c>
      <c r="M35">
        <v>680</v>
      </c>
      <c r="N35" s="20">
        <f>L35/M35</f>
        <v>0.81092436974789917</v>
      </c>
    </row>
    <row r="36" spans="2:14" ht="15.75" thickBot="1" x14ac:dyDescent="0.3">
      <c r="B36" s="6" t="s">
        <v>86</v>
      </c>
      <c r="C36" s="6" t="s">
        <v>61</v>
      </c>
      <c r="D36" s="8">
        <v>33085.71428571429</v>
      </c>
      <c r="E36" s="6" t="s">
        <v>87</v>
      </c>
      <c r="F36" s="6" t="s">
        <v>31</v>
      </c>
      <c r="G36" s="6">
        <v>7714.2857142857101</v>
      </c>
      <c r="H36" s="1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86B7-3B4A-4924-9221-47D7893F8BC6}">
  <dimension ref="A1:I24"/>
  <sheetViews>
    <sheetView showGridLines="0" topLeftCell="A4" workbookViewId="0">
      <selection activeCell="J15" sqref="J15"/>
    </sheetView>
  </sheetViews>
  <sheetFormatPr defaultRowHeight="15" x14ac:dyDescent="0.25"/>
  <cols>
    <col min="1" max="1" width="2.28515625" customWidth="1"/>
    <col min="2" max="2" width="6.140625" bestFit="1" customWidth="1"/>
    <col min="3" max="3" width="20.140625" bestFit="1" customWidth="1"/>
    <col min="4" max="4" width="12" bestFit="1" customWidth="1"/>
    <col min="5" max="5" width="8.7109375" bestFit="1" customWidth="1"/>
    <col min="6" max="6" width="10.85546875" bestFit="1" customWidth="1"/>
    <col min="7" max="8" width="12" bestFit="1" customWidth="1"/>
  </cols>
  <sheetData>
    <row r="1" spans="1:8" x14ac:dyDescent="0.25">
      <c r="A1" s="3" t="s">
        <v>33</v>
      </c>
    </row>
    <row r="2" spans="1:8" x14ac:dyDescent="0.25">
      <c r="A2" s="3" t="s">
        <v>94</v>
      </c>
    </row>
    <row r="3" spans="1:8" x14ac:dyDescent="0.25">
      <c r="A3" s="3" t="s">
        <v>95</v>
      </c>
    </row>
    <row r="6" spans="1:8" ht="15.75" thickBot="1" x14ac:dyDescent="0.3">
      <c r="A6" t="s">
        <v>20</v>
      </c>
    </row>
    <row r="7" spans="1:8" x14ac:dyDescent="0.25">
      <c r="B7" s="13"/>
      <c r="C7" s="13"/>
      <c r="D7" s="13" t="s">
        <v>34</v>
      </c>
      <c r="E7" s="13" t="s">
        <v>36</v>
      </c>
      <c r="F7" s="13" t="s">
        <v>38</v>
      </c>
      <c r="G7" s="13" t="s">
        <v>40</v>
      </c>
      <c r="H7" s="13" t="s">
        <v>40</v>
      </c>
    </row>
    <row r="8" spans="1:8" ht="15.75" thickBot="1" x14ac:dyDescent="0.3">
      <c r="B8" s="14" t="s">
        <v>16</v>
      </c>
      <c r="C8" s="14" t="s">
        <v>17</v>
      </c>
      <c r="D8" s="14" t="s">
        <v>35</v>
      </c>
      <c r="E8" s="14" t="s">
        <v>37</v>
      </c>
      <c r="F8" s="14" t="s">
        <v>39</v>
      </c>
      <c r="G8" s="14" t="s">
        <v>41</v>
      </c>
      <c r="H8" s="14" t="s">
        <v>42</v>
      </c>
    </row>
    <row r="9" spans="1:8" x14ac:dyDescent="0.25">
      <c r="B9" s="7" t="s">
        <v>27</v>
      </c>
      <c r="C9" s="7" t="s">
        <v>67</v>
      </c>
      <c r="D9" s="7">
        <v>2285.7142857142867</v>
      </c>
      <c r="E9" s="7">
        <v>0</v>
      </c>
      <c r="F9" s="7">
        <v>38</v>
      </c>
      <c r="G9" s="7">
        <v>2.6249999999999987</v>
      </c>
      <c r="H9" s="7">
        <v>2.4230769230769296</v>
      </c>
    </row>
    <row r="10" spans="1:8" x14ac:dyDescent="0.25">
      <c r="B10" s="7" t="s">
        <v>29</v>
      </c>
      <c r="C10" s="7" t="s">
        <v>68</v>
      </c>
      <c r="D10" s="7">
        <v>2714.2857142857133</v>
      </c>
      <c r="E10" s="7">
        <v>0</v>
      </c>
      <c r="F10" s="7">
        <v>45</v>
      </c>
      <c r="G10" s="7">
        <v>2.4230769230769296</v>
      </c>
      <c r="H10" s="7">
        <v>2.6249999999999987</v>
      </c>
    </row>
    <row r="11" spans="1:8" x14ac:dyDescent="0.25">
      <c r="B11" s="7" t="s">
        <v>30</v>
      </c>
      <c r="C11" s="7" t="s">
        <v>69</v>
      </c>
      <c r="D11" s="7">
        <v>10000</v>
      </c>
      <c r="E11" s="7">
        <v>0</v>
      </c>
      <c r="F11" s="7">
        <v>11.5</v>
      </c>
      <c r="G11" s="7">
        <v>0.90000000000000213</v>
      </c>
      <c r="H11" s="7">
        <v>1E+30</v>
      </c>
    </row>
    <row r="12" spans="1:8" x14ac:dyDescent="0.25">
      <c r="B12" s="7" t="s">
        <v>70</v>
      </c>
      <c r="C12" s="7" t="s">
        <v>71</v>
      </c>
      <c r="D12" s="7">
        <v>0</v>
      </c>
      <c r="E12" s="7">
        <v>0.90000000000000213</v>
      </c>
      <c r="F12" s="7">
        <v>15</v>
      </c>
      <c r="G12" s="7">
        <v>1E+30</v>
      </c>
      <c r="H12" s="7">
        <v>0.90000000000000213</v>
      </c>
    </row>
    <row r="13" spans="1:8" x14ac:dyDescent="0.25">
      <c r="B13" s="7" t="s">
        <v>72</v>
      </c>
      <c r="C13" s="7" t="s">
        <v>73</v>
      </c>
      <c r="D13" s="7">
        <v>0</v>
      </c>
      <c r="E13" s="7">
        <v>0.59999999999999964</v>
      </c>
      <c r="F13" s="7">
        <v>6.5</v>
      </c>
      <c r="G13" s="7">
        <v>1E+30</v>
      </c>
      <c r="H13" s="7">
        <v>0.59999999999999964</v>
      </c>
    </row>
    <row r="14" spans="1:8" ht="15.75" thickBot="1" x14ac:dyDescent="0.3">
      <c r="B14" s="6" t="s">
        <v>74</v>
      </c>
      <c r="C14" s="6" t="s">
        <v>75</v>
      </c>
      <c r="D14" s="6">
        <v>5000</v>
      </c>
      <c r="E14" s="6">
        <v>0</v>
      </c>
      <c r="F14" s="6">
        <v>7.5</v>
      </c>
      <c r="G14" s="6">
        <v>0.59999999999999964</v>
      </c>
      <c r="H14" s="6">
        <v>1E+30</v>
      </c>
    </row>
    <row r="16" spans="1:8" ht="15.75" thickBot="1" x14ac:dyDescent="0.3">
      <c r="A16" t="s">
        <v>22</v>
      </c>
    </row>
    <row r="17" spans="2:9" x14ac:dyDescent="0.25">
      <c r="B17" s="13"/>
      <c r="C17" s="13"/>
      <c r="D17" s="13" t="s">
        <v>34</v>
      </c>
      <c r="E17" s="13" t="s">
        <v>43</v>
      </c>
      <c r="F17" s="13" t="s">
        <v>45</v>
      </c>
      <c r="G17" s="13" t="s">
        <v>40</v>
      </c>
      <c r="H17" s="13" t="s">
        <v>40</v>
      </c>
    </row>
    <row r="18" spans="2:9" ht="15.75" thickBot="1" x14ac:dyDescent="0.3">
      <c r="B18" s="14" t="s">
        <v>16</v>
      </c>
      <c r="C18" s="14" t="s">
        <v>17</v>
      </c>
      <c r="D18" s="14" t="s">
        <v>35</v>
      </c>
      <c r="E18" s="14" t="s">
        <v>44</v>
      </c>
      <c r="F18" s="14" t="s">
        <v>46</v>
      </c>
      <c r="G18" s="14" t="s">
        <v>41</v>
      </c>
      <c r="H18" s="14" t="s">
        <v>42</v>
      </c>
    </row>
    <row r="19" spans="2:9" x14ac:dyDescent="0.25">
      <c r="B19" s="7" t="s">
        <v>76</v>
      </c>
      <c r="C19" s="7" t="s">
        <v>60</v>
      </c>
      <c r="D19" s="7">
        <v>5000</v>
      </c>
      <c r="E19" s="7">
        <v>45</v>
      </c>
      <c r="F19" s="7">
        <v>5000</v>
      </c>
      <c r="G19" s="7">
        <v>1E+30</v>
      </c>
      <c r="H19" s="7">
        <v>2714.2857142857133</v>
      </c>
    </row>
    <row r="20" spans="2:9" x14ac:dyDescent="0.25">
      <c r="B20" s="7" t="s">
        <v>78</v>
      </c>
      <c r="C20" s="7" t="s">
        <v>60</v>
      </c>
      <c r="D20" s="7">
        <v>10000</v>
      </c>
      <c r="E20" s="7">
        <v>14.099999999999998</v>
      </c>
      <c r="F20" s="7">
        <v>10000</v>
      </c>
      <c r="G20" s="7">
        <v>3592.2330097087338</v>
      </c>
      <c r="H20" s="7">
        <v>7307.6923076923067</v>
      </c>
    </row>
    <row r="21" spans="2:9" x14ac:dyDescent="0.25">
      <c r="B21" s="7" t="s">
        <v>80</v>
      </c>
      <c r="C21" s="7" t="s">
        <v>60</v>
      </c>
      <c r="D21" s="7">
        <v>5000</v>
      </c>
      <c r="E21" s="7">
        <v>7.5</v>
      </c>
      <c r="F21" s="7">
        <v>5000</v>
      </c>
      <c r="G21" s="7">
        <v>1E+30</v>
      </c>
      <c r="H21" s="7">
        <v>5000</v>
      </c>
    </row>
    <row r="22" spans="2:9" x14ac:dyDescent="0.25">
      <c r="B22" s="7" t="s">
        <v>82</v>
      </c>
      <c r="C22" s="7" t="s">
        <v>61</v>
      </c>
      <c r="D22" s="7">
        <v>21000.000000000004</v>
      </c>
      <c r="E22" s="7">
        <v>-1.9999999999999982</v>
      </c>
      <c r="F22" s="7">
        <v>21000</v>
      </c>
      <c r="G22" s="7">
        <v>5045.4545454545405</v>
      </c>
      <c r="H22" s="7">
        <v>8000.0000000000036</v>
      </c>
      <c r="I22" s="12" t="s">
        <v>91</v>
      </c>
    </row>
    <row r="23" spans="2:9" x14ac:dyDescent="0.25">
      <c r="B23" s="7" t="s">
        <v>84</v>
      </c>
      <c r="C23" s="7" t="s">
        <v>61</v>
      </c>
      <c r="D23" s="7">
        <v>22028.571428571431</v>
      </c>
      <c r="E23" s="7">
        <v>0</v>
      </c>
      <c r="F23" s="7">
        <v>25200</v>
      </c>
      <c r="G23" s="7">
        <v>1E+30</v>
      </c>
      <c r="H23" s="7">
        <v>3171.4285714285688</v>
      </c>
      <c r="I23" s="12" t="s">
        <v>92</v>
      </c>
    </row>
    <row r="24" spans="2:9" ht="15.75" thickBot="1" x14ac:dyDescent="0.3">
      <c r="B24" s="6" t="s">
        <v>86</v>
      </c>
      <c r="C24" s="6" t="s">
        <v>61</v>
      </c>
      <c r="D24" s="6">
        <v>33085.71428571429</v>
      </c>
      <c r="E24" s="6">
        <v>0</v>
      </c>
      <c r="F24" s="6">
        <v>40800</v>
      </c>
      <c r="G24" s="6">
        <v>1E+30</v>
      </c>
      <c r="H24" s="6">
        <v>7714.2857142857138</v>
      </c>
      <c r="I24" s="1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D1F6-E543-4F6B-835F-62A43CC13FB2}">
  <dimension ref="A1:J18"/>
  <sheetViews>
    <sheetView showGridLines="0" workbookViewId="0">
      <selection activeCell="N11" sqref="N11"/>
    </sheetView>
  </sheetViews>
  <sheetFormatPr defaultRowHeight="15" x14ac:dyDescent="0.25"/>
  <cols>
    <col min="1" max="1" width="2.28515625" customWidth="1"/>
    <col min="2" max="2" width="6.140625" bestFit="1" customWidth="1"/>
    <col min="3" max="3" width="20.140625" bestFit="1" customWidth="1"/>
    <col min="4" max="4" width="8.5703125" bestFit="1" customWidth="1"/>
    <col min="5" max="5" width="2.28515625" customWidth="1"/>
    <col min="6" max="6" width="6.42578125" bestFit="1" customWidth="1"/>
    <col min="7" max="7" width="9.5703125" bestFit="1" customWidth="1"/>
    <col min="8" max="8" width="2.28515625" customWidth="1"/>
    <col min="9" max="9" width="6.5703125" bestFit="1" customWidth="1"/>
    <col min="10" max="10" width="9.5703125" bestFit="1" customWidth="1"/>
  </cols>
  <sheetData>
    <row r="1" spans="1:10" x14ac:dyDescent="0.25">
      <c r="A1" s="3" t="s">
        <v>47</v>
      </c>
    </row>
    <row r="2" spans="1:10" x14ac:dyDescent="0.25">
      <c r="A2" s="3" t="s">
        <v>94</v>
      </c>
    </row>
    <row r="3" spans="1:10" x14ac:dyDescent="0.25">
      <c r="A3" s="3" t="s">
        <v>95</v>
      </c>
    </row>
    <row r="5" spans="1:10" ht="15.75" thickBot="1" x14ac:dyDescent="0.3"/>
    <row r="6" spans="1:10" x14ac:dyDescent="0.25">
      <c r="B6" s="13"/>
      <c r="C6" s="13" t="s">
        <v>38</v>
      </c>
      <c r="D6" s="13"/>
    </row>
    <row r="7" spans="1:10" ht="15.75" thickBot="1" x14ac:dyDescent="0.3">
      <c r="B7" s="14" t="s">
        <v>16</v>
      </c>
      <c r="C7" s="14" t="s">
        <v>17</v>
      </c>
      <c r="D7" s="14" t="s">
        <v>35</v>
      </c>
    </row>
    <row r="8" spans="1:10" ht="15.75" thickBot="1" x14ac:dyDescent="0.3">
      <c r="B8" s="6" t="s">
        <v>66</v>
      </c>
      <c r="C8" s="6" t="s">
        <v>5</v>
      </c>
      <c r="D8" s="21">
        <v>361500</v>
      </c>
    </row>
    <row r="10" spans="1:10" ht="15.75" thickBot="1" x14ac:dyDescent="0.3"/>
    <row r="11" spans="1:10" x14ac:dyDescent="0.25">
      <c r="B11" s="13"/>
      <c r="C11" s="13" t="s">
        <v>48</v>
      </c>
      <c r="D11" s="13"/>
      <c r="F11" s="13" t="s">
        <v>49</v>
      </c>
      <c r="G11" s="13" t="s">
        <v>38</v>
      </c>
      <c r="I11" s="13" t="s">
        <v>52</v>
      </c>
      <c r="J11" s="13" t="s">
        <v>38</v>
      </c>
    </row>
    <row r="12" spans="1:10" ht="15.75" thickBot="1" x14ac:dyDescent="0.3">
      <c r="B12" s="14" t="s">
        <v>16</v>
      </c>
      <c r="C12" s="14" t="s">
        <v>17</v>
      </c>
      <c r="D12" s="14" t="s">
        <v>35</v>
      </c>
      <c r="F12" s="14" t="s">
        <v>50</v>
      </c>
      <c r="G12" s="14" t="s">
        <v>51</v>
      </c>
      <c r="I12" s="14" t="s">
        <v>50</v>
      </c>
      <c r="J12" s="14" t="s">
        <v>51</v>
      </c>
    </row>
    <row r="13" spans="1:10" x14ac:dyDescent="0.25">
      <c r="B13" s="7" t="s">
        <v>27</v>
      </c>
      <c r="C13" s="7" t="s">
        <v>67</v>
      </c>
      <c r="D13" s="16">
        <v>2285.7142857142867</v>
      </c>
      <c r="F13" s="16">
        <v>2285.7142857142867</v>
      </c>
      <c r="G13" s="16">
        <v>361500</v>
      </c>
      <c r="I13" s="16">
        <v>2285.7142857142867</v>
      </c>
      <c r="J13" s="16">
        <v>361500</v>
      </c>
    </row>
    <row r="14" spans="1:10" x14ac:dyDescent="0.25">
      <c r="B14" s="7" t="s">
        <v>29</v>
      </c>
      <c r="C14" s="7" t="s">
        <v>68</v>
      </c>
      <c r="D14" s="16">
        <v>2714.2857142857133</v>
      </c>
      <c r="F14" s="16">
        <v>2714.2857142857133</v>
      </c>
      <c r="G14" s="16">
        <v>361500</v>
      </c>
      <c r="I14" s="16">
        <v>2714.2857142857133</v>
      </c>
      <c r="J14" s="16">
        <v>361500</v>
      </c>
    </row>
    <row r="15" spans="1:10" x14ac:dyDescent="0.25">
      <c r="B15" s="7" t="s">
        <v>30</v>
      </c>
      <c r="C15" s="7" t="s">
        <v>69</v>
      </c>
      <c r="D15" s="16">
        <v>10000</v>
      </c>
      <c r="F15" s="16">
        <v>10000</v>
      </c>
      <c r="G15" s="16">
        <v>361500</v>
      </c>
      <c r="I15" s="16">
        <v>10000</v>
      </c>
      <c r="J15" s="16">
        <v>361500</v>
      </c>
    </row>
    <row r="16" spans="1:10" x14ac:dyDescent="0.25">
      <c r="B16" s="7" t="s">
        <v>70</v>
      </c>
      <c r="C16" s="7" t="s">
        <v>71</v>
      </c>
      <c r="D16" s="16">
        <v>0</v>
      </c>
      <c r="F16" s="16">
        <v>0</v>
      </c>
      <c r="G16" s="16">
        <v>361500</v>
      </c>
      <c r="I16" s="16">
        <v>0</v>
      </c>
      <c r="J16" s="16">
        <v>361500</v>
      </c>
    </row>
    <row r="17" spans="2:10" x14ac:dyDescent="0.25">
      <c r="B17" s="7" t="s">
        <v>72</v>
      </c>
      <c r="C17" s="7" t="s">
        <v>73</v>
      </c>
      <c r="D17" s="16">
        <v>0</v>
      </c>
      <c r="F17" s="16">
        <v>0</v>
      </c>
      <c r="G17" s="16">
        <v>361500</v>
      </c>
      <c r="I17" s="16">
        <v>0</v>
      </c>
      <c r="J17" s="16">
        <v>361500</v>
      </c>
    </row>
    <row r="18" spans="2:10" ht="15.75" thickBot="1" x14ac:dyDescent="0.3">
      <c r="B18" s="6" t="s">
        <v>74</v>
      </c>
      <c r="C18" s="6" t="s">
        <v>75</v>
      </c>
      <c r="D18" s="17">
        <v>5000</v>
      </c>
      <c r="F18" s="17">
        <v>5000</v>
      </c>
      <c r="G18" s="17">
        <v>361500</v>
      </c>
      <c r="I18" s="17">
        <v>5000</v>
      </c>
      <c r="J18" s="17">
        <v>361500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C949-00E5-44BC-B214-5F12665C598D}">
  <dimension ref="B2:M13"/>
  <sheetViews>
    <sheetView showGridLines="0" zoomScale="120" zoomScaleNormal="120" workbookViewId="0">
      <selection activeCell="K3" sqref="K3"/>
    </sheetView>
  </sheetViews>
  <sheetFormatPr defaultRowHeight="15" x14ac:dyDescent="0.25"/>
  <cols>
    <col min="2" max="2" width="18" bestFit="1" customWidth="1"/>
    <col min="5" max="8" width="9.140625" customWidth="1"/>
    <col min="9" max="9" width="5.140625" customWidth="1"/>
    <col min="11" max="11" width="12.140625" customWidth="1"/>
  </cols>
  <sheetData>
    <row r="2" spans="2:13" ht="30" x14ac:dyDescent="0.25">
      <c r="B2" s="1" t="s">
        <v>0</v>
      </c>
      <c r="C2" s="2">
        <v>38</v>
      </c>
      <c r="D2" s="2">
        <v>51</v>
      </c>
      <c r="E2" s="2">
        <v>11.5</v>
      </c>
      <c r="F2" s="2">
        <v>15</v>
      </c>
      <c r="G2" s="2">
        <v>6.5</v>
      </c>
      <c r="H2" s="2">
        <v>7.5</v>
      </c>
      <c r="I2" s="2"/>
      <c r="J2" s="2"/>
    </row>
    <row r="3" spans="2:13" x14ac:dyDescent="0.25"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/>
    </row>
    <row r="4" spans="2:13" x14ac:dyDescent="0.25">
      <c r="B4" t="s">
        <v>1</v>
      </c>
      <c r="C4" s="15">
        <v>5000</v>
      </c>
      <c r="D4" s="15">
        <v>0</v>
      </c>
      <c r="E4" s="15">
        <v>2692.3076923076933</v>
      </c>
      <c r="F4" s="15">
        <v>7307.6923076923067</v>
      </c>
      <c r="G4" s="15">
        <v>0</v>
      </c>
      <c r="H4" s="15">
        <v>5000</v>
      </c>
      <c r="I4" s="2"/>
    </row>
    <row r="5" spans="2:13" x14ac:dyDescent="0.25">
      <c r="B5" t="s">
        <v>2</v>
      </c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t="s">
        <v>60</v>
      </c>
      <c r="J5" s="10">
        <v>5000</v>
      </c>
      <c r="K5" s="2">
        <f>SUMPRODUCT(C4:H4,C5:H5)</f>
        <v>5000</v>
      </c>
    </row>
    <row r="6" spans="2:13" x14ac:dyDescent="0.25">
      <c r="B6" t="s">
        <v>3</v>
      </c>
      <c r="C6" s="2">
        <v>0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t="s">
        <v>60</v>
      </c>
      <c r="J6" s="10">
        <v>10000</v>
      </c>
      <c r="K6" s="2">
        <f>SUMPRODUCT(C4:H4,C6:H6)</f>
        <v>10000</v>
      </c>
    </row>
    <row r="7" spans="2:13" x14ac:dyDescent="0.25">
      <c r="B7" t="s">
        <v>4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t="s">
        <v>60</v>
      </c>
      <c r="J7" s="10">
        <v>5000</v>
      </c>
      <c r="K7" s="2">
        <f>SUMPRODUCT(C4:H4,C7:H7)</f>
        <v>5000</v>
      </c>
    </row>
    <row r="8" spans="2:13" x14ac:dyDescent="0.25">
      <c r="B8" t="s">
        <v>6</v>
      </c>
      <c r="C8" s="5">
        <v>-3.5</v>
      </c>
      <c r="D8" s="2">
        <v>0</v>
      </c>
      <c r="E8" s="5">
        <v>-1.3</v>
      </c>
      <c r="F8" s="5">
        <v>0</v>
      </c>
      <c r="G8" s="5">
        <v>-0.8</v>
      </c>
      <c r="H8" s="5">
        <v>0</v>
      </c>
      <c r="I8" t="s">
        <v>96</v>
      </c>
      <c r="J8" s="10">
        <v>-21000</v>
      </c>
      <c r="K8" s="2">
        <f>SUMPRODUCT(C4:H4,C8:H8)</f>
        <v>-21000</v>
      </c>
      <c r="M8">
        <f>C4*C2</f>
        <v>190000</v>
      </c>
    </row>
    <row r="9" spans="2:13" x14ac:dyDescent="0.25">
      <c r="B9" t="s">
        <v>7</v>
      </c>
      <c r="C9" s="5">
        <v>-2.2000000000000002</v>
      </c>
      <c r="D9" s="5">
        <v>0</v>
      </c>
      <c r="E9" s="2">
        <v>-1.7</v>
      </c>
      <c r="F9" s="2">
        <v>0</v>
      </c>
      <c r="G9" s="2">
        <v>0</v>
      </c>
      <c r="H9" s="2">
        <v>0</v>
      </c>
      <c r="I9" t="s">
        <v>96</v>
      </c>
      <c r="J9" s="10">
        <v>-25200</v>
      </c>
      <c r="K9" s="2">
        <f>SUMPRODUCT(C4:H4,C9:H9)</f>
        <v>-15576.923076923078</v>
      </c>
      <c r="M9">
        <f>E4*E2</f>
        <v>30961.538461538472</v>
      </c>
    </row>
    <row r="10" spans="2:13" ht="15.75" thickBot="1" x14ac:dyDescent="0.3">
      <c r="B10" t="s">
        <v>62</v>
      </c>
      <c r="C10" s="5">
        <v>-3.1</v>
      </c>
      <c r="D10" s="5">
        <v>0</v>
      </c>
      <c r="E10" s="2">
        <v>-2.6</v>
      </c>
      <c r="F10" s="2">
        <v>0</v>
      </c>
      <c r="G10" s="2">
        <v>-1.7</v>
      </c>
      <c r="H10" s="2">
        <v>0</v>
      </c>
      <c r="I10" t="s">
        <v>96</v>
      </c>
      <c r="J10" s="10">
        <v>-40800</v>
      </c>
      <c r="K10" s="2">
        <f>SUMPRODUCT(C4:H4,C10:H10)</f>
        <v>-22500.000000000004</v>
      </c>
      <c r="M10">
        <f>F4*F2</f>
        <v>109615.3846153846</v>
      </c>
    </row>
    <row r="11" spans="2:13" ht="21.75" thickBot="1" x14ac:dyDescent="0.3">
      <c r="B11" s="3" t="s">
        <v>5</v>
      </c>
      <c r="E11" s="4"/>
      <c r="F11" s="4"/>
      <c r="G11" s="4"/>
      <c r="H11" s="4"/>
      <c r="I11" s="4"/>
      <c r="K11" s="18">
        <f>SUMPRODUCT(C4:H4,C2:H2)</f>
        <v>368076.92307692306</v>
      </c>
      <c r="M11">
        <f>H4*H2</f>
        <v>37500</v>
      </c>
    </row>
    <row r="13" spans="2:13" x14ac:dyDescent="0.25">
      <c r="K13" s="22">
        <f>K11-'Cost Mini-$45'!K11</f>
        <v>6576.9230769230635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 Mini-Original</vt:lpstr>
      <vt:lpstr>Answer Report-Original</vt:lpstr>
      <vt:lpstr>Sensitivity Report-Original</vt:lpstr>
      <vt:lpstr>Limits Report-Original</vt:lpstr>
      <vt:lpstr>Cost Mini-$45</vt:lpstr>
      <vt:lpstr>Answer Report-$45</vt:lpstr>
      <vt:lpstr>Sensitivity Report-$45</vt:lpstr>
      <vt:lpstr>Limits Report-$45</vt:lpstr>
      <vt:lpstr>Cost Mini-Original Canonical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Debjani</dc:creator>
  <cp:lastModifiedBy>Debjani</cp:lastModifiedBy>
  <dcterms:created xsi:type="dcterms:W3CDTF">2020-10-20T11:53:07Z</dcterms:created>
  <dcterms:modified xsi:type="dcterms:W3CDTF">2020-11-18T19:02:47Z</dcterms:modified>
</cp:coreProperties>
</file>