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NMHC-Pre-Concentration\"/>
    </mc:Choice>
  </mc:AlternateContent>
  <xr:revisionPtr revIDLastSave="0" documentId="13_ncr:1_{ECC27981-81FA-444E-8589-5A210C3A8A5E}" xr6:coauthVersionLast="47" xr6:coauthVersionMax="47" xr10:uidLastSave="{00000000-0000-0000-0000-000000000000}"/>
  <bookViews>
    <workbookView xWindow="-120" yWindow="-120" windowWidth="38640" windowHeight="15840" xr2:uid="{DEAAD97C-6C7C-49A1-A203-298DFE2D1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A14" i="1" a="1"/>
  <c r="A14" i="1" s="1"/>
  <c r="C23" i="1"/>
  <c r="C24" i="1"/>
  <c r="C25" i="1"/>
  <c r="C26" i="1"/>
  <c r="C27" i="1"/>
  <c r="C28" i="1"/>
  <c r="C29" i="1"/>
  <c r="C30" i="1"/>
  <c r="C31" i="1"/>
  <c r="C22" i="1"/>
  <c r="E14" i="1" s="1" a="1"/>
  <c r="E3" i="1"/>
  <c r="E4" i="1"/>
  <c r="E5" i="1"/>
  <c r="E6" i="1"/>
  <c r="E7" i="1"/>
  <c r="E8" i="1"/>
  <c r="E9" i="1"/>
  <c r="E10" i="1"/>
  <c r="E11" i="1"/>
  <c r="E2" i="1"/>
  <c r="E14" i="1" l="1"/>
  <c r="J5" i="1"/>
  <c r="J9" i="1"/>
  <c r="J6" i="1"/>
  <c r="J10" i="1"/>
  <c r="J4" i="1"/>
  <c r="J8" i="1"/>
  <c r="J3" i="1"/>
  <c r="J7" i="1"/>
  <c r="G3" i="1"/>
  <c r="G9" i="1"/>
  <c r="H9" i="1" s="1"/>
  <c r="G5" i="1"/>
  <c r="H5" i="1" s="1"/>
  <c r="G7" i="1"/>
  <c r="H7" i="1" s="1"/>
  <c r="G8" i="1"/>
  <c r="H8" i="1" s="1"/>
  <c r="G4" i="1"/>
  <c r="H4" i="1" s="1"/>
  <c r="H3" i="1"/>
  <c r="G6" i="1"/>
  <c r="H6" i="1" s="1"/>
  <c r="G10" i="1"/>
  <c r="H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<sst xmlns="http://schemas.openxmlformats.org/spreadsheetml/2006/main" count="14" uniqueCount="13">
  <si>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setpoint</t>
  </si>
  <si>
    <t>volume</t>
  </si>
  <si>
    <t>area</t>
  </si>
  <si>
    <t>peak</t>
  </si>
  <si>
    <t>equiv conc</t>
  </si>
  <si>
    <t>C3H8 area</t>
  </si>
  <si>
    <t>C2H6 area</t>
  </si>
  <si>
    <t>Concentration (ppb)</t>
  </si>
  <si>
    <t>With Slope</t>
  </si>
  <si>
    <t>Regression Results, 1 - 10</t>
  </si>
  <si>
    <t>Regression Results, 10 - 100</t>
  </si>
  <si>
    <t>Volume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</si>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</sst>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Sheet1!$C$2:$C$11</c:f>
              <c:numCache>
                <c:formatCode>General</c:formatCode>
                <c:ptCount val="10"/>
                <c:pt idx="0">
                  <c:v>12771</c:v>
                </c:pt>
                <c:pt idx="1">
                  <c:v>34618</c:v>
                </c:pt>
                <c:pt idx="2">
                  <c:v>52836</c:v>
                </c:pt>
                <c:pt idx="3">
                  <c:v>69490</c:v>
                </c:pt>
                <c:pt idx="4">
                  <c:v>84350</c:v>
                </c:pt>
                <c:pt idx="5">
                  <c:v>100539</c:v>
                </c:pt>
                <c:pt idx="6">
                  <c:v>118980</c:v>
                </c:pt>
                <c:pt idx="7">
                  <c:v>128748</c:v>
                </c:pt>
                <c:pt idx="8">
                  <c:v>143062</c:v>
                </c:pt>
                <c:pt idx="9">
                  <c:v>157221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1.8701759999999998</c:v>
                </c:pt>
                <c:pt idx="1">
                  <c:v>4.0443040000000003</c:v>
                </c:pt>
                <c:pt idx="2">
                  <c:v>5.9040255999999998</c:v>
                </c:pt>
                <c:pt idx="3">
                  <c:v>7.8524159999999998</c:v>
                </c:pt>
                <c:pt idx="4">
                  <c:v>9.7129120000000011</c:v>
                </c:pt>
                <c:pt idx="5">
                  <c:v>11.60632</c:v>
                </c:pt>
                <c:pt idx="6">
                  <c:v>13.552</c:v>
                </c:pt>
                <c:pt idx="7">
                  <c:v>15.451216000000001</c:v>
                </c:pt>
                <c:pt idx="8">
                  <c:v>17.662127999999996</c:v>
                </c:pt>
                <c:pt idx="9">
                  <c:v>19.584576000000002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8C-4A8A-8AFC-67272AE29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Sheet1!$B$22:$B$31</c:f>
              <c:numCache>
                <c:formatCode>General</c:formatCode>
                <c:ptCount val="10"/>
                <c:pt idx="0">
                  <c:v>160252</c:v>
                </c:pt>
                <c:pt idx="1">
                  <c:v>366234</c:v>
                </c:pt>
                <c:pt idx="2">
                  <c:v>573998</c:v>
                </c:pt>
                <c:pt idx="3">
                  <c:v>768341</c:v>
                </c:pt>
                <c:pt idx="4">
                  <c:v>1001715</c:v>
                </c:pt>
                <c:pt idx="5">
                  <c:v>1224588</c:v>
                </c:pt>
                <c:pt idx="6">
                  <c:v>1469288</c:v>
                </c:pt>
                <c:pt idx="7">
                  <c:v>1653445</c:v>
                </c:pt>
                <c:pt idx="8">
                  <c:v>1893551</c:v>
                </c:pt>
                <c:pt idx="9">
                  <c:v>2107834</c:v>
                </c:pt>
              </c:numCache>
            </c:numRef>
          </c:xVal>
          <c:yVal>
            <c:numRef>
              <c:f>Sheet1!$C$22:$C$31</c:f>
              <c:numCache>
                <c:formatCode>General</c:formatCode>
                <c:ptCount val="10"/>
                <c:pt idx="0">
                  <c:v>19.534239999999997</c:v>
                </c:pt>
                <c:pt idx="1">
                  <c:v>39.039439999999992</c:v>
                </c:pt>
                <c:pt idx="2">
                  <c:v>58.494304</c:v>
                </c:pt>
                <c:pt idx="3">
                  <c:v>77.925936000000007</c:v>
                </c:pt>
                <c:pt idx="4">
                  <c:v>97.663455999999996</c:v>
                </c:pt>
                <c:pt idx="5">
                  <c:v>116.899552</c:v>
                </c:pt>
                <c:pt idx="6">
                  <c:v>136.402816</c:v>
                </c:pt>
                <c:pt idx="7">
                  <c:v>156.02804800000001</c:v>
                </c:pt>
                <c:pt idx="8">
                  <c:v>175.22348799999997</c:v>
                </c:pt>
                <c:pt idx="9">
                  <c:v>194.701584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46-4395-B068-0A5254157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765631"/>
        <c:axId val="1913951087"/>
      </c:scatterChart>
      <c:valAx>
        <c:axId val="2042765631"/>
        <c:scaling>
          <c:logBase val="10"/>
          <c:orientation val="minMax"/>
          <c:max val="2200000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51087"/>
        <c:crosses val="autoZero"/>
        <c:crossBetween val="midCat"/>
      </c:valAx>
      <c:valAx>
        <c:axId val="1913951087"/>
        <c:scaling>
          <c:logBase val="10"/>
          <c:orientation val="minMax"/>
          <c:max val="200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equiv conc C3H8 [ppb]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76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12</xdr:row>
      <xdr:rowOff>38100</xdr:rowOff>
    </xdr:from>
    <xdr:to>
      <xdr:col>25</xdr:col>
      <xdr:colOff>123825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78BBFD-0FF3-DA04-D08C-EA283240E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E4B2-06FF-4640-B437-01409B20DDDE}">
  <dimension ref="A1:K31"/>
  <sheetViews>
    <sheetView tabSelected="1" workbookViewId="0">
      <selection activeCell="I20" sqref="I20"/>
    </sheetView>
  </sheetViews>
  <sheetFormatPr defaultRowHeight="15" x14ac:dyDescent="0.25"/>
  <cols>
    <col min="5" max="5" width="12" bestFit="1" customWidth="1"/>
    <col min="6" max="6" width="13.7109375" style="1" bestFit="1" customWidth="1"/>
    <col min="7" max="8" width="12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8</v>
      </c>
    </row>
    <row r="2" spans="1:11" x14ac:dyDescent="0.25">
      <c r="A2">
        <v>1</v>
      </c>
      <c r="B2">
        <v>0.96599999999999997</v>
      </c>
      <c r="C2">
        <v>12771</v>
      </c>
      <c r="D2">
        <v>1331</v>
      </c>
      <c r="E2">
        <f>968*B2/500</f>
        <v>1.8701759999999998</v>
      </c>
      <c r="F2" s="1" t="s">
        <v>7</v>
      </c>
      <c r="G2" s="1" t="s">
        <v>5</v>
      </c>
      <c r="H2" s="1" t="s">
        <v>6</v>
      </c>
      <c r="J2" s="1"/>
      <c r="K2" s="1"/>
    </row>
    <row r="3" spans="1:11" x14ac:dyDescent="0.25">
      <c r="A3">
        <v>2</v>
      </c>
      <c r="B3">
        <v>2.089</v>
      </c>
      <c r="C3">
        <v>34618</v>
      </c>
      <c r="D3">
        <v>3657</v>
      </c>
      <c r="E3">
        <f t="shared" ref="E3:E11" si="0">968*B3/500</f>
        <v>4.0443040000000003</v>
      </c>
      <c r="F3" s="1">
        <v>0.25</v>
      </c>
      <c r="G3" s="2">
        <f>ROUND((F3-$B$14)/$A$14,0)</f>
        <v>4958</v>
      </c>
      <c r="H3" s="2">
        <f>ROUND(G3*2/3,0)</f>
        <v>3305</v>
      </c>
      <c r="J3" s="2">
        <f>ROUND((F3-$F$14)/$E$14,0)</f>
        <v>-75333</v>
      </c>
      <c r="K3" s="2"/>
    </row>
    <row r="4" spans="1:11" x14ac:dyDescent="0.25">
      <c r="A4">
        <v>3</v>
      </c>
      <c r="B4">
        <v>3.0495999999999999</v>
      </c>
      <c r="C4">
        <v>52836</v>
      </c>
      <c r="D4">
        <v>5625</v>
      </c>
      <c r="E4">
        <f t="shared" si="0"/>
        <v>5.9040255999999998</v>
      </c>
      <c r="F4" s="1">
        <v>0.5</v>
      </c>
      <c r="G4" s="2">
        <f t="shared" ref="G3:G10" si="1">ROUND((F4-$B$14)/$A$14,0)</f>
        <v>6994</v>
      </c>
      <c r="H4" s="2">
        <f t="shared" ref="H4:H10" si="2">ROUND(G4*2/3,0)</f>
        <v>4663</v>
      </c>
      <c r="J4" s="2">
        <f t="shared" ref="J4:J10" si="3">ROUND((F4-$F$14)/$E$14,0)</f>
        <v>-72534</v>
      </c>
      <c r="K4" s="2"/>
    </row>
    <row r="5" spans="1:11" x14ac:dyDescent="0.25">
      <c r="A5">
        <v>4</v>
      </c>
      <c r="B5">
        <v>4.056</v>
      </c>
      <c r="C5">
        <v>69490</v>
      </c>
      <c r="D5">
        <v>7427</v>
      </c>
      <c r="E5">
        <f t="shared" si="0"/>
        <v>7.8524159999999998</v>
      </c>
      <c r="F5" s="1">
        <v>1</v>
      </c>
      <c r="G5" s="2">
        <f t="shared" si="1"/>
        <v>11066</v>
      </c>
      <c r="H5" s="2">
        <f t="shared" si="2"/>
        <v>7377</v>
      </c>
      <c r="J5" s="2">
        <f t="shared" si="3"/>
        <v>-66936</v>
      </c>
      <c r="K5" s="2"/>
    </row>
    <row r="6" spans="1:11" x14ac:dyDescent="0.25">
      <c r="A6">
        <v>5</v>
      </c>
      <c r="B6">
        <v>5.0170000000000003</v>
      </c>
      <c r="C6">
        <v>84350</v>
      </c>
      <c r="D6">
        <v>8899</v>
      </c>
      <c r="E6">
        <f t="shared" si="0"/>
        <v>9.7129120000000011</v>
      </c>
      <c r="F6" s="1">
        <v>1.5</v>
      </c>
      <c r="G6" s="2">
        <f t="shared" si="1"/>
        <v>15138</v>
      </c>
      <c r="H6" s="2">
        <f t="shared" si="2"/>
        <v>10092</v>
      </c>
      <c r="J6" s="2">
        <f t="shared" si="3"/>
        <v>-61338</v>
      </c>
      <c r="K6" s="2"/>
    </row>
    <row r="7" spans="1:11" x14ac:dyDescent="0.25">
      <c r="A7">
        <v>6</v>
      </c>
      <c r="B7">
        <v>5.9950000000000001</v>
      </c>
      <c r="C7">
        <v>100539</v>
      </c>
      <c r="D7">
        <v>10491</v>
      </c>
      <c r="E7">
        <f t="shared" si="0"/>
        <v>11.60632</v>
      </c>
      <c r="F7" s="1">
        <v>2</v>
      </c>
      <c r="G7" s="2">
        <f t="shared" si="1"/>
        <v>19210</v>
      </c>
      <c r="H7" s="2">
        <f t="shared" si="2"/>
        <v>12807</v>
      </c>
      <c r="J7" s="2">
        <f t="shared" si="3"/>
        <v>-55741</v>
      </c>
      <c r="K7" s="2"/>
    </row>
    <row r="8" spans="1:11" x14ac:dyDescent="0.25">
      <c r="A8">
        <v>7</v>
      </c>
      <c r="B8">
        <v>7</v>
      </c>
      <c r="C8">
        <v>118980</v>
      </c>
      <c r="D8">
        <v>12374</v>
      </c>
      <c r="E8">
        <f t="shared" si="0"/>
        <v>13.552</v>
      </c>
      <c r="F8" s="1">
        <v>3</v>
      </c>
      <c r="G8" s="2">
        <f t="shared" si="1"/>
        <v>27355</v>
      </c>
      <c r="H8" s="2">
        <f t="shared" si="2"/>
        <v>18237</v>
      </c>
      <c r="J8" s="2">
        <f t="shared" si="3"/>
        <v>-44545</v>
      </c>
      <c r="K8" s="2"/>
    </row>
    <row r="9" spans="1:11" x14ac:dyDescent="0.25">
      <c r="A9">
        <v>8</v>
      </c>
      <c r="B9">
        <v>7.9809999999999999</v>
      </c>
      <c r="C9">
        <v>128748</v>
      </c>
      <c r="D9">
        <v>13620</v>
      </c>
      <c r="E9">
        <f t="shared" si="0"/>
        <v>15.451216000000001</v>
      </c>
      <c r="F9" s="1">
        <v>4</v>
      </c>
      <c r="G9" s="2">
        <f t="shared" si="1"/>
        <v>35499</v>
      </c>
      <c r="H9" s="2">
        <f t="shared" si="2"/>
        <v>23666</v>
      </c>
      <c r="J9" s="2">
        <f t="shared" si="3"/>
        <v>-33350</v>
      </c>
      <c r="K9" s="2"/>
    </row>
    <row r="10" spans="1:11" x14ac:dyDescent="0.25">
      <c r="A10">
        <v>9</v>
      </c>
      <c r="B10">
        <v>9.1229999999999993</v>
      </c>
      <c r="C10">
        <v>143062</v>
      </c>
      <c r="D10">
        <v>15170</v>
      </c>
      <c r="E10">
        <f t="shared" si="0"/>
        <v>17.662127999999996</v>
      </c>
      <c r="F10" s="1">
        <v>0</v>
      </c>
      <c r="G10" s="1">
        <f t="shared" si="1"/>
        <v>2921</v>
      </c>
      <c r="H10" s="1">
        <f t="shared" si="2"/>
        <v>1947</v>
      </c>
      <c r="J10" s="2">
        <f t="shared" si="3"/>
        <v>-78131</v>
      </c>
      <c r="K10" s="2"/>
    </row>
    <row r="11" spans="1:11" x14ac:dyDescent="0.25">
      <c r="A11">
        <v>10</v>
      </c>
      <c r="B11">
        <v>10.116</v>
      </c>
      <c r="C11">
        <v>157221</v>
      </c>
      <c r="D11">
        <v>16987</v>
      </c>
      <c r="E11">
        <f t="shared" si="0"/>
        <v>19.584576000000002</v>
      </c>
    </row>
    <row r="13" spans="1:11" x14ac:dyDescent="0.25">
      <c r="A13" t="s">
        <v>9</v>
      </c>
      <c r="E13" t="s">
        <v>10</v>
      </c>
    </row>
    <row r="14" spans="1:11" x14ac:dyDescent="0.25">
      <c r="A14" cm="1">
        <f t="array" ref="A14:B18">LINEST(E2:E11,C2:C11,1,1)</f>
        <v>1.2278459542861648E-4</v>
      </c>
      <c r="B14">
        <v>-0.35871440028006774</v>
      </c>
      <c r="E14" cm="1">
        <f t="array" ref="E14:F18">LINEST(C22:C31,B22:B31,1,1)</f>
        <v>8.9321901583823001E-5</v>
      </c>
      <c r="F14" s="1">
        <v>6.9788476943299997</v>
      </c>
    </row>
    <row r="15" spans="1:11" x14ac:dyDescent="0.25">
      <c r="A15">
        <v>3.4283980630539657E-6</v>
      </c>
      <c r="B15">
        <v>0.34645906766422402</v>
      </c>
      <c r="E15">
        <v>7.3544060689386582E-7</v>
      </c>
      <c r="F15" s="1">
        <v>0.94480121574777731</v>
      </c>
    </row>
    <row r="16" spans="1:11" x14ac:dyDescent="0.25">
      <c r="A16">
        <v>0.99380153199445254</v>
      </c>
      <c r="B16">
        <v>0.49267765883794151</v>
      </c>
      <c r="E16">
        <v>0.99945795691627182</v>
      </c>
      <c r="F16" s="1">
        <v>1.4554883236929785</v>
      </c>
    </row>
    <row r="17" spans="1:9" x14ac:dyDescent="0.25">
      <c r="A17">
        <v>1282.6414928398658</v>
      </c>
      <c r="B17">
        <v>8</v>
      </c>
      <c r="E17">
        <v>14750.974406564605</v>
      </c>
      <c r="F17" s="1">
        <v>8</v>
      </c>
    </row>
    <row r="18" spans="1:9" x14ac:dyDescent="0.25">
      <c r="A18">
        <v>311.33720558937733</v>
      </c>
      <c r="B18">
        <v>1.9418502041442809</v>
      </c>
      <c r="E18">
        <v>31249.146568940207</v>
      </c>
      <c r="F18" s="1">
        <v>16.947570083252774</v>
      </c>
    </row>
    <row r="19" spans="1:9" x14ac:dyDescent="0.25">
      <c r="I19">
        <f>1/500*968</f>
        <v>1.9359999999999999</v>
      </c>
    </row>
    <row r="21" spans="1:9" x14ac:dyDescent="0.25">
      <c r="A21" t="s">
        <v>11</v>
      </c>
      <c r="B21" t="s">
        <v>12</v>
      </c>
      <c r="C21" t="s">
        <v>4</v>
      </c>
    </row>
    <row r="22" spans="1:9" x14ac:dyDescent="0.25">
      <c r="A22">
        <v>10.09</v>
      </c>
      <c r="B22">
        <v>160252</v>
      </c>
      <c r="C22">
        <f>968*A22/500</f>
        <v>19.534239999999997</v>
      </c>
    </row>
    <row r="23" spans="1:9" x14ac:dyDescent="0.25">
      <c r="A23">
        <v>20.164999999999999</v>
      </c>
      <c r="B23">
        <v>366234</v>
      </c>
      <c r="C23">
        <f t="shared" ref="C23:C31" si="4">968*A23/500</f>
        <v>39.039439999999992</v>
      </c>
    </row>
    <row r="24" spans="1:9" x14ac:dyDescent="0.25">
      <c r="A24">
        <v>30.213999999999999</v>
      </c>
      <c r="B24">
        <v>573998</v>
      </c>
      <c r="C24">
        <f t="shared" si="4"/>
        <v>58.494304</v>
      </c>
    </row>
    <row r="25" spans="1:9" x14ac:dyDescent="0.25">
      <c r="A25">
        <v>40.250999999999998</v>
      </c>
      <c r="B25">
        <v>768341</v>
      </c>
      <c r="C25">
        <f t="shared" si="4"/>
        <v>77.925936000000007</v>
      </c>
    </row>
    <row r="26" spans="1:9" x14ac:dyDescent="0.25">
      <c r="A26">
        <v>50.445999999999998</v>
      </c>
      <c r="B26">
        <v>1001715</v>
      </c>
      <c r="C26">
        <f t="shared" si="4"/>
        <v>97.663455999999996</v>
      </c>
    </row>
    <row r="27" spans="1:9" x14ac:dyDescent="0.25">
      <c r="A27">
        <v>60.381999999999998</v>
      </c>
      <c r="B27">
        <v>1224588</v>
      </c>
      <c r="C27">
        <f t="shared" si="4"/>
        <v>116.899552</v>
      </c>
    </row>
    <row r="28" spans="1:9" x14ac:dyDescent="0.25">
      <c r="A28">
        <v>70.456000000000003</v>
      </c>
      <c r="B28">
        <v>1469288</v>
      </c>
      <c r="C28">
        <f t="shared" si="4"/>
        <v>136.402816</v>
      </c>
    </row>
    <row r="29" spans="1:9" x14ac:dyDescent="0.25">
      <c r="A29">
        <v>80.593000000000004</v>
      </c>
      <c r="B29">
        <v>1653445</v>
      </c>
      <c r="C29">
        <f t="shared" si="4"/>
        <v>156.02804800000001</v>
      </c>
    </row>
    <row r="30" spans="1:9" x14ac:dyDescent="0.25">
      <c r="A30">
        <v>90.507999999999996</v>
      </c>
      <c r="B30">
        <v>1893551</v>
      </c>
      <c r="C30">
        <f t="shared" si="4"/>
        <v>175.22348799999997</v>
      </c>
    </row>
    <row r="31" spans="1:9" x14ac:dyDescent="0.25">
      <c r="A31">
        <v>100.569</v>
      </c>
      <c r="B31">
        <v>2107834</v>
      </c>
      <c r="C31">
        <f t="shared" si="4"/>
        <v>194.701584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2024-01-30T21:03:05Z</dcterms:created>
  <dcterms:modified xsi:type="dcterms:W3CDTF">2024-01-31T02:08:11Z</dcterms:modified>
</cp:coreProperties>
</file>