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inkruger\Documents\GitHub\t\"/>
    </mc:Choice>
  </mc:AlternateContent>
  <xr:revisionPtr revIDLastSave="0" documentId="13_ncr:1_{C5672BB5-DCA4-4831-A1F3-E699E17CBA8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oaching Calculation Replicate 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5" l="1"/>
  <c r="D21" i="5"/>
  <c r="D22" i="5" s="1"/>
  <c r="C22" i="5"/>
  <c r="C27" i="5" s="1"/>
  <c r="C28" i="5" s="1"/>
  <c r="C23" i="5"/>
  <c r="C24" i="5"/>
  <c r="C25" i="5"/>
  <c r="D25" i="5"/>
  <c r="C26" i="5"/>
  <c r="D26" i="5"/>
  <c r="B26" i="5"/>
  <c r="B25" i="5"/>
  <c r="B21" i="5"/>
  <c r="B24" i="5" s="1"/>
  <c r="C18" i="5"/>
  <c r="D18" i="5"/>
  <c r="C19" i="5"/>
  <c r="D19" i="5"/>
  <c r="C20" i="5"/>
  <c r="D20" i="5"/>
  <c r="B19" i="5"/>
  <c r="B20" i="5"/>
  <c r="B18" i="5"/>
  <c r="B12" i="5"/>
  <c r="D24" i="5" l="1"/>
  <c r="B22" i="5"/>
  <c r="B23" i="5"/>
  <c r="D23" i="5"/>
  <c r="D27" i="5" s="1"/>
  <c r="D28" i="5" s="1"/>
  <c r="B27" i="5" l="1"/>
  <c r="B28" i="5" s="1"/>
</calcChain>
</file>

<file path=xl/sharedStrings.xml><?xml version="1.0" encoding="utf-8"?>
<sst xmlns="http://schemas.openxmlformats.org/spreadsheetml/2006/main" count="70" uniqueCount="45">
  <si>
    <t>(Green Crime in Mexico, Martinez 2018-Ch.12)</t>
  </si>
  <si>
    <t>Unit</t>
  </si>
  <si>
    <t>Source</t>
  </si>
  <si>
    <t>Note</t>
  </si>
  <si>
    <t>Boats</t>
  </si>
  <si>
    <t>-</t>
  </si>
  <si>
    <t>INAPESCA (2018), semi-structured interviews.</t>
  </si>
  <si>
    <t>Days</t>
  </si>
  <si>
    <t>Bribe</t>
  </si>
  <si>
    <t>USD2018/Trip</t>
  </si>
  <si>
    <t>semi-structured interviews.</t>
  </si>
  <si>
    <t>Food and Fuel Cost</t>
  </si>
  <si>
    <t>Labor Cost</t>
  </si>
  <si>
    <t>Labor Input</t>
  </si>
  <si>
    <t>Individuals/Trip</t>
  </si>
  <si>
    <t>Gear Cost</t>
  </si>
  <si>
    <t>Gear Loss</t>
  </si>
  <si>
    <t>Proportion</t>
  </si>
  <si>
    <t>Fine</t>
  </si>
  <si>
    <t>USD2018/Event</t>
  </si>
  <si>
    <t>Gear Confiscation</t>
  </si>
  <si>
    <t>CITES (2018), Mexico's federal agencies</t>
  </si>
  <si>
    <t>Vessel Confiscation</t>
  </si>
  <si>
    <t>Arrests and Convictions</t>
  </si>
  <si>
    <t>Gear</t>
  </si>
  <si>
    <t>Mid</t>
  </si>
  <si>
    <t>Low</t>
  </si>
  <si>
    <t>High</t>
  </si>
  <si>
    <t>Gear Input</t>
  </si>
  <si>
    <t>Gillnets/Trip</t>
  </si>
  <si>
    <t>Proportional Earnings/Trip</t>
  </si>
  <si>
    <t>Earnings can be net or gross.</t>
  </si>
  <si>
    <t>Events/33 Months</t>
  </si>
  <si>
    <t>Events/Year</t>
  </si>
  <si>
    <t>Convictions</t>
  </si>
  <si>
    <t>Trips/Day</t>
  </si>
  <si>
    <t>Effort</t>
  </si>
  <si>
    <t>Food, Fuel</t>
  </si>
  <si>
    <t>Vessel Replacement</t>
  </si>
  <si>
    <t>Vessel Cost</t>
  </si>
  <si>
    <t>Vessel Input</t>
  </si>
  <si>
    <t>USD2018/Vessel</t>
  </si>
  <si>
    <t>Vessels/Year</t>
  </si>
  <si>
    <t>Aggregate Cost (Pre-Labor)</t>
  </si>
  <si>
    <t>Vessel Cost (Pre-Labor)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</si>
</sst>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6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" fontId="1" fillId="0" borderId="0" xfId="0" applyNumberFormat="1" applyFont="1" applyAlignment="1"/>
    <xf numFmtId="0" fontId="1" fillId="0" borderId="1" xfId="0" applyFont="1" applyBorder="1" applyAlignment="1"/>
    <xf numFmtId="1" fontId="1" fillId="0" borderId="1" xfId="0" applyNumberFormat="1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0" fillId="0" borderId="1" xfId="0" applyFont="1" applyBorder="1" applyAlignment="1"/>
    <xf numFmtId="169" fontId="0" fillId="0" borderId="0" xfId="1" applyNumberFormat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8"/>
  <sheetViews>
    <sheetView tabSelected="1" workbookViewId="0"/>
  </sheetViews>
  <sheetFormatPr defaultColWidth="14.42578125" defaultRowHeight="15" customHeight="1"/>
  <cols>
    <col min="1" max="1" width="25.140625" bestFit="1" customWidth="1"/>
    <col min="2" max="2" width="17.42578125" bestFit="1" customWidth="1"/>
    <col min="3" max="3" width="16.28515625" bestFit="1" customWidth="1"/>
    <col min="4" max="4" width="17.42578125" bestFit="1" customWidth="1"/>
    <col min="5" max="5" width="24.7109375" bestFit="1" customWidth="1"/>
  </cols>
  <sheetData>
    <row r="1" spans="1:7">
      <c r="B1" s="1" t="s">
        <v>25</v>
      </c>
      <c r="C1" s="1" t="s">
        <v>26</v>
      </c>
      <c r="D1" s="1" t="s">
        <v>27</v>
      </c>
      <c r="E1" s="1" t="s">
        <v>1</v>
      </c>
      <c r="F1" s="1" t="s">
        <v>2</v>
      </c>
      <c r="G1" s="1" t="s">
        <v>3</v>
      </c>
    </row>
    <row r="2" spans="1:7">
      <c r="A2" s="10" t="s">
        <v>4</v>
      </c>
      <c r="B2" s="1">
        <v>120</v>
      </c>
      <c r="C2" s="1">
        <v>100</v>
      </c>
      <c r="D2" s="1">
        <v>200</v>
      </c>
      <c r="E2" s="1" t="s">
        <v>5</v>
      </c>
      <c r="F2" s="1" t="s">
        <v>6</v>
      </c>
    </row>
    <row r="3" spans="1:7">
      <c r="A3" s="10" t="s">
        <v>7</v>
      </c>
      <c r="B3" s="1">
        <v>90</v>
      </c>
      <c r="C3" s="1">
        <v>60</v>
      </c>
      <c r="D3" s="1">
        <v>120</v>
      </c>
      <c r="E3" s="1" t="s">
        <v>5</v>
      </c>
      <c r="F3" s="1" t="s">
        <v>6</v>
      </c>
    </row>
    <row r="4" spans="1:7" s="3" customFormat="1">
      <c r="A4" s="10" t="s">
        <v>35</v>
      </c>
      <c r="B4" s="2">
        <v>0.25</v>
      </c>
      <c r="C4" s="2">
        <v>0.33</v>
      </c>
      <c r="D4" s="2">
        <v>0.2</v>
      </c>
      <c r="E4" s="5" t="s">
        <v>5</v>
      </c>
      <c r="F4" s="2" t="s">
        <v>10</v>
      </c>
    </row>
    <row r="5" spans="1:7">
      <c r="A5" s="10" t="s">
        <v>8</v>
      </c>
      <c r="B5" s="2">
        <v>30</v>
      </c>
      <c r="C5" s="1">
        <v>30</v>
      </c>
      <c r="D5" s="2">
        <v>30</v>
      </c>
      <c r="E5" s="1" t="s">
        <v>9</v>
      </c>
      <c r="F5" s="1" t="s">
        <v>10</v>
      </c>
    </row>
    <row r="6" spans="1:7">
      <c r="A6" s="10" t="s">
        <v>11</v>
      </c>
      <c r="B6" s="1">
        <v>525</v>
      </c>
      <c r="C6" s="1">
        <v>450</v>
      </c>
      <c r="D6" s="1">
        <v>600</v>
      </c>
      <c r="E6" s="1" t="s">
        <v>9</v>
      </c>
      <c r="F6" s="1" t="s">
        <v>10</v>
      </c>
    </row>
    <row r="7" spans="1:7">
      <c r="A7" s="1" t="s">
        <v>12</v>
      </c>
      <c r="B7" s="1">
        <v>0.75</v>
      </c>
      <c r="C7" s="1">
        <v>0.66</v>
      </c>
      <c r="D7" s="1">
        <v>0.8</v>
      </c>
      <c r="E7" s="1" t="s">
        <v>30</v>
      </c>
      <c r="F7" s="2" t="s">
        <v>10</v>
      </c>
      <c r="G7" s="4" t="s">
        <v>31</v>
      </c>
    </row>
    <row r="8" spans="1:7">
      <c r="A8" s="1" t="s">
        <v>13</v>
      </c>
      <c r="B8" s="1">
        <v>4</v>
      </c>
      <c r="C8" s="1">
        <v>3</v>
      </c>
      <c r="D8" s="1">
        <v>5</v>
      </c>
      <c r="E8" s="1" t="s">
        <v>14</v>
      </c>
      <c r="F8" s="1" t="s">
        <v>6</v>
      </c>
    </row>
    <row r="9" spans="1:7">
      <c r="A9" s="10" t="s">
        <v>15</v>
      </c>
      <c r="B9" s="1">
        <v>2400</v>
      </c>
      <c r="C9" s="1">
        <v>1600</v>
      </c>
      <c r="D9" s="1">
        <v>3200</v>
      </c>
      <c r="E9" s="1" t="s">
        <v>9</v>
      </c>
      <c r="F9" s="1" t="s">
        <v>10</v>
      </c>
    </row>
    <row r="10" spans="1:7" s="3" customFormat="1">
      <c r="A10" s="10" t="s">
        <v>28</v>
      </c>
      <c r="B10" s="2">
        <v>4</v>
      </c>
      <c r="C10" s="2">
        <v>3</v>
      </c>
      <c r="D10" s="2">
        <v>5</v>
      </c>
      <c r="E10" s="2" t="s">
        <v>29</v>
      </c>
      <c r="F10" s="2" t="s">
        <v>10</v>
      </c>
    </row>
    <row r="11" spans="1:7">
      <c r="A11" s="10" t="s">
        <v>16</v>
      </c>
      <c r="B11" s="1">
        <v>0.5</v>
      </c>
      <c r="C11" s="1">
        <v>0.25</v>
      </c>
      <c r="D11" s="1">
        <v>0.75</v>
      </c>
      <c r="E11" s="1" t="s">
        <v>17</v>
      </c>
      <c r="F11" s="1" t="s">
        <v>10</v>
      </c>
    </row>
    <row r="12" spans="1:7">
      <c r="A12" s="10" t="s">
        <v>18</v>
      </c>
      <c r="B12">
        <f>AVERAGE(C12, D12)</f>
        <v>7425</v>
      </c>
      <c r="C12" s="1">
        <v>1350</v>
      </c>
      <c r="D12" s="1">
        <v>13500</v>
      </c>
      <c r="E12" s="1" t="s">
        <v>19</v>
      </c>
      <c r="F12" s="1" t="s">
        <v>0</v>
      </c>
    </row>
    <row r="13" spans="1:7" s="3" customFormat="1">
      <c r="A13" s="10" t="s">
        <v>39</v>
      </c>
      <c r="B13" s="5">
        <v>15000</v>
      </c>
      <c r="C13" s="5">
        <v>15000</v>
      </c>
      <c r="D13" s="5">
        <v>15000</v>
      </c>
      <c r="E13" s="5" t="s">
        <v>41</v>
      </c>
      <c r="F13" s="2"/>
    </row>
    <row r="14" spans="1:7" s="3" customFormat="1">
      <c r="A14" s="10" t="s">
        <v>40</v>
      </c>
      <c r="B14" s="5">
        <v>0.1</v>
      </c>
      <c r="C14" s="5">
        <v>0.1</v>
      </c>
      <c r="D14" s="5">
        <v>0.1</v>
      </c>
      <c r="E14" s="5" t="s">
        <v>42</v>
      </c>
      <c r="F14" s="2"/>
    </row>
    <row r="15" spans="1:7">
      <c r="A15" s="1" t="s">
        <v>20</v>
      </c>
      <c r="B15" s="1">
        <v>1142</v>
      </c>
      <c r="C15" s="2">
        <v>1142</v>
      </c>
      <c r="D15" s="2">
        <v>1142</v>
      </c>
      <c r="E15" s="5" t="s">
        <v>32</v>
      </c>
      <c r="F15" s="1" t="s">
        <v>21</v>
      </c>
    </row>
    <row r="16" spans="1:7">
      <c r="A16" s="1" t="s">
        <v>22</v>
      </c>
      <c r="B16" s="1">
        <v>225</v>
      </c>
      <c r="C16" s="2">
        <v>225</v>
      </c>
      <c r="D16" s="2">
        <v>225</v>
      </c>
      <c r="E16" s="5" t="s">
        <v>32</v>
      </c>
      <c r="F16" s="1" t="s">
        <v>21</v>
      </c>
    </row>
    <row r="17" spans="1:7">
      <c r="A17" s="5" t="s">
        <v>34</v>
      </c>
      <c r="B17" s="1">
        <v>29</v>
      </c>
      <c r="C17" s="2">
        <v>29</v>
      </c>
      <c r="D17" s="2">
        <v>29</v>
      </c>
      <c r="E17" s="5" t="s">
        <v>32</v>
      </c>
      <c r="F17" s="1" t="s">
        <v>21</v>
      </c>
    </row>
    <row r="18" spans="1:7" ht="15" customHeight="1">
      <c r="A18" s="10" t="s">
        <v>20</v>
      </c>
      <c r="B18" s="6">
        <f>B15 * (12/33)</f>
        <v>415.27272727272731</v>
      </c>
      <c r="C18" s="6">
        <f t="shared" ref="C18:D18" si="0">C15 * (12/33)</f>
        <v>415.27272727272731</v>
      </c>
      <c r="D18" s="6">
        <f t="shared" si="0"/>
        <v>415.27272727272731</v>
      </c>
      <c r="E18" s="5" t="s">
        <v>33</v>
      </c>
      <c r="F18" s="2" t="s">
        <v>21</v>
      </c>
      <c r="G18" s="3"/>
    </row>
    <row r="19" spans="1:7" ht="15" customHeight="1">
      <c r="A19" s="10" t="s">
        <v>22</v>
      </c>
      <c r="B19" s="6">
        <f t="shared" ref="B19:D20" si="1">B16 * (12/33)</f>
        <v>81.818181818181827</v>
      </c>
      <c r="C19" s="6">
        <f t="shared" si="1"/>
        <v>81.818181818181827</v>
      </c>
      <c r="D19" s="6">
        <f t="shared" si="1"/>
        <v>81.818181818181827</v>
      </c>
      <c r="E19" s="5" t="s">
        <v>33</v>
      </c>
      <c r="F19" s="2" t="s">
        <v>21</v>
      </c>
      <c r="G19" s="3"/>
    </row>
    <row r="20" spans="1:7" ht="15" customHeight="1">
      <c r="A20" s="11" t="s">
        <v>23</v>
      </c>
      <c r="B20" s="8">
        <f t="shared" si="1"/>
        <v>10.545454545454545</v>
      </c>
      <c r="C20" s="8">
        <f t="shared" si="1"/>
        <v>10.545454545454545</v>
      </c>
      <c r="D20" s="8">
        <f t="shared" si="1"/>
        <v>10.545454545454545</v>
      </c>
      <c r="E20" s="9" t="s">
        <v>33</v>
      </c>
      <c r="F20" s="7" t="s">
        <v>21</v>
      </c>
      <c r="G20" s="3"/>
    </row>
    <row r="21" spans="1:7" ht="15" customHeight="1">
      <c r="A21" s="12" t="s">
        <v>36</v>
      </c>
      <c r="B21">
        <f>B2*B3*B4</f>
        <v>2700</v>
      </c>
      <c r="C21" s="3">
        <f t="shared" ref="C21:D21" si="2">C2*C3*C4</f>
        <v>1980</v>
      </c>
      <c r="D21" s="3">
        <f t="shared" si="2"/>
        <v>4800</v>
      </c>
    </row>
    <row r="22" spans="1:7" ht="15" customHeight="1">
      <c r="A22" s="12" t="s">
        <v>37</v>
      </c>
      <c r="B22">
        <f>B21*B6</f>
        <v>1417500</v>
      </c>
      <c r="C22" s="3">
        <f t="shared" ref="C22:D22" si="3">C21*C6</f>
        <v>891000</v>
      </c>
      <c r="D22" s="3">
        <f t="shared" si="3"/>
        <v>2880000</v>
      </c>
    </row>
    <row r="23" spans="1:7" s="3" customFormat="1" ht="15" customHeight="1">
      <c r="A23" s="12" t="s">
        <v>8</v>
      </c>
      <c r="B23" s="3">
        <f>B21*B5</f>
        <v>81000</v>
      </c>
      <c r="C23" s="3">
        <f t="shared" ref="C23:D23" si="4">C21*C5</f>
        <v>59400</v>
      </c>
      <c r="D23" s="3">
        <f t="shared" si="4"/>
        <v>144000</v>
      </c>
    </row>
    <row r="24" spans="1:7" ht="15" customHeight="1">
      <c r="A24" s="12" t="s">
        <v>24</v>
      </c>
      <c r="B24">
        <f>B9*(B10*B11*B21+B18)</f>
        <v>13956654.545454545</v>
      </c>
      <c r="C24" s="3">
        <f t="shared" ref="C24:D24" si="5">C9*(C10*C11*C21+C18)</f>
        <v>3040436.3636363638</v>
      </c>
      <c r="D24" s="3">
        <f t="shared" si="5"/>
        <v>58928872.727272727</v>
      </c>
    </row>
    <row r="25" spans="1:7" ht="15" customHeight="1">
      <c r="A25" s="12" t="s">
        <v>18</v>
      </c>
      <c r="B25">
        <f>B12*B20</f>
        <v>78300</v>
      </c>
      <c r="C25" s="3">
        <f t="shared" ref="C25:D25" si="6">C12*C20</f>
        <v>14236.363636363636</v>
      </c>
      <c r="D25" s="3">
        <f t="shared" si="6"/>
        <v>142363.63636363635</v>
      </c>
    </row>
    <row r="26" spans="1:7" ht="15" customHeight="1">
      <c r="A26" s="13" t="s">
        <v>38</v>
      </c>
      <c r="B26" s="14">
        <f>B19*B13+B14*B13</f>
        <v>1228772.7272727273</v>
      </c>
      <c r="C26" s="14">
        <f t="shared" ref="C26:D26" si="7">C19*C13+C14*C13</f>
        <v>1228772.7272727273</v>
      </c>
      <c r="D26" s="14">
        <f t="shared" si="7"/>
        <v>1228772.7272727273</v>
      </c>
    </row>
    <row r="27" spans="1:7" ht="15" customHeight="1">
      <c r="A27" s="12" t="s">
        <v>43</v>
      </c>
      <c r="B27" s="15">
        <f>SUM(B22:B26)</f>
        <v>16762227.272727272</v>
      </c>
      <c r="C27" s="15">
        <f t="shared" ref="C27:D27" si="8">SUM(C22:C26)</f>
        <v>5233845.4545454551</v>
      </c>
      <c r="D27" s="15">
        <f t="shared" si="8"/>
        <v>63324009.090909086</v>
      </c>
    </row>
    <row r="28" spans="1:7" ht="15" customHeight="1">
      <c r="A28" s="12" t="s">
        <v>44</v>
      </c>
      <c r="B28" s="15">
        <f>B27/B2</f>
        <v>139685.22727272726</v>
      </c>
      <c r="C28" s="15">
        <f t="shared" ref="C28:D28" si="9">C27/C2</f>
        <v>52338.454545454551</v>
      </c>
      <c r="D28" s="15">
        <f t="shared" si="9"/>
        <v>316620.04545454541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Poaching Calculation Replicate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Steinkruger, Andrew</dc:creator>
  <cp:lastModifiedBy>Steinkruger, Andrew</cp:lastModifiedBy>
  <dcterms:created xsi:type="dcterms:W3CDTF">2019-09-19T21:26:22Z</dcterms:created>
  <dcterms:modified xsi:type="dcterms:W3CDTF">2019-09-24T17:56:22Z</dcterms:modified>
</cp:coreProperties>
</file>