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226"/>
  <workbookPr defaultThemeVersion="166925"/>
  <mc:AlternateContent xmlns:mc="http://schemas.openxmlformats.org/markup-compatibility/2006">
    <mc:Choice Requires="x15">
      <x15ac:absPath xmlns:x15ac="http://schemas.microsoft.com/office/spreadsheetml/2010/11/ac" url="https://d.docs.live.net/8ca10b381afe9efe/USC/USC Data Analytics Bootcamp/Homework/"/>
    </mc:Choice>
  </mc:AlternateContent>
  <xr:revisionPtr revIDLastSave="364" documentId="8_{A99ED176-5269-4FCA-8EA3-A00F4BCE698A}" xr6:coauthVersionLast="32" xr6:coauthVersionMax="32" xr10:uidLastSave="{154BE57F-91A4-4C92-84DB-EB0E7CF822FE}"/>
  <bookViews>
    <workbookView xWindow="0" yWindow="0" windowWidth="20520" windowHeight="9465" activeTab="5" xr2:uid="{00000000-000D-0000-FFFF-FFFF00000000}"/>
  </bookViews>
  <sheets>
    <sheet name="Sheet1" sheetId="1" r:id="rId1"/>
    <sheet name="Pivot_by_cat" sheetId="2" r:id="rId2"/>
    <sheet name="Pivot_by_subcat" sheetId="3" r:id="rId3"/>
    <sheet name="Pivot_by_date" sheetId="5" r:id="rId4"/>
    <sheet name="Conclusion" sheetId="6" r:id="rId5"/>
    <sheet name="Bonus" sheetId="7" r:id="rId6"/>
  </sheets>
  <definedNames>
    <definedName name="_xlnm._FilterDatabase" localSheetId="0" hidden="1">Sheet1!$A$1:$T$4115</definedName>
  </definedNames>
  <calcPr calcId="179017"/>
  <pivotCaches>
    <pivotCache cacheId="7" r:id="rId7"/>
    <pivotCache cacheId="17"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7" l="1"/>
  <c r="H4" i="7"/>
  <c r="H5" i="7"/>
  <c r="H6" i="7"/>
  <c r="H7" i="7"/>
  <c r="H8" i="7"/>
  <c r="H9" i="7"/>
  <c r="H10" i="7"/>
  <c r="H11" i="7"/>
  <c r="H12" i="7"/>
  <c r="H13" i="7"/>
  <c r="H2" i="7"/>
  <c r="G3" i="7"/>
  <c r="G4" i="7"/>
  <c r="G5" i="7"/>
  <c r="G6" i="7"/>
  <c r="G7" i="7"/>
  <c r="G8" i="7"/>
  <c r="G9" i="7"/>
  <c r="G10" i="7"/>
  <c r="G11" i="7"/>
  <c r="G12" i="7"/>
  <c r="G13" i="7"/>
  <c r="G2" i="7"/>
  <c r="F3" i="7"/>
  <c r="F4" i="7"/>
  <c r="F5" i="7"/>
  <c r="F6" i="7"/>
  <c r="F7" i="7"/>
  <c r="F8" i="7"/>
  <c r="F9" i="7"/>
  <c r="F10" i="7"/>
  <c r="F11" i="7"/>
  <c r="F12" i="7"/>
  <c r="F13" i="7"/>
  <c r="F2" i="7"/>
  <c r="E3" i="7"/>
  <c r="E4" i="7"/>
  <c r="E5" i="7"/>
  <c r="E6" i="7"/>
  <c r="E7" i="7"/>
  <c r="E8" i="7"/>
  <c r="E9" i="7"/>
  <c r="E10" i="7"/>
  <c r="E11" i="7"/>
  <c r="E12" i="7"/>
  <c r="E13" i="7"/>
  <c r="E2" i="7"/>
  <c r="D13" i="7"/>
  <c r="D12" i="7"/>
  <c r="D11" i="7"/>
  <c r="D10" i="7"/>
  <c r="D9" i="7"/>
  <c r="D8" i="7"/>
  <c r="D7" i="7"/>
  <c r="D6" i="7"/>
  <c r="D5" i="7"/>
  <c r="D4" i="7"/>
  <c r="D3" i="7"/>
  <c r="D2" i="7"/>
  <c r="C13" i="7"/>
  <c r="C12" i="7"/>
  <c r="C11" i="7"/>
  <c r="C10" i="7"/>
  <c r="C9" i="7"/>
  <c r="C8" i="7"/>
  <c r="C7" i="7"/>
  <c r="C6" i="7"/>
  <c r="C5" i="7"/>
  <c r="C4" i="7"/>
  <c r="C2" i="7"/>
  <c r="C3" i="7"/>
  <c r="B3" i="7"/>
  <c r="B2" i="7"/>
  <c r="B13" i="7"/>
  <c r="B12" i="7"/>
  <c r="B11" i="7"/>
  <c r="B10" i="7"/>
  <c r="B9" i="7"/>
  <c r="B8" i="7"/>
  <c r="B7" i="7"/>
  <c r="B6" i="7"/>
  <c r="B5" i="7"/>
  <c r="B4"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<sst xmlns="http://schemas.openxmlformats.org/spreadsheetml/2006/main" count="24829" uniqueCount="8409">
  <si>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</si>
  <si>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</si>
  <si>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</si>
  <si>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</si>
  <si>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</si>
  <si>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</si>
  <si>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</si>
  <si>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</si>
  <si>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</si>
  <si>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</si>
  <si>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</si>
  <si>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</si>
  <si>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</si>
  <si>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</si>
  <si>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</si>
  <si>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</si>
  <si>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</si>
  <si>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</si>
  <si>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</si>
  <si>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</si>
  <si>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</si>
  <si>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</si>
  <si>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</si>
  <si>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</si>
  <si>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</si>
  <si>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</si>
  <si>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</si>
  <si>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</si>
  <si>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</si>
  <si>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</si>
  <si>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</si>
  <si>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</si>
  <si>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</si>
  <si>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</si>
  <si>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</si>
  <si>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</si>
  <si>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</si>
  <si>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</si>
  <si>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</si>
  <si>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</si>
  <si>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</si>
  <si>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</si>
  <si>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</si>
  <si>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</si>
  <si>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</si>
  <si>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</si>
  <si>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</si>
  <si>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</si>
  <si>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</si>
  <si>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</si>
  <si>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</si>
  <si>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</si>
  <si>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</si>
  <si>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</si>
  <si>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</si>
  <si>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</si>
  <si>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</si>
  <si>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</si>
  <si>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</si>
  <si>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</si>
  <si>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</si>
  <si>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</si>
  <si>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</si>
  <si>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</si>
  <si>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</si>
  <si>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</si>
  <si>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</si>
  <si>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</si>
  <si>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</si>
  <si>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</si>
  <si>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</si>
  <si>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</si>
  <si>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</si>
  <si>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</si>
  <si>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</si>
  <si>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</si>
  <si>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</si>
  <si>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</si>
  <si>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</si>
  <si>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</si>
  <si>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</si>
  <si>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</si>
  <si>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</si>
  <si>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</si>
  <si>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</si>
  <si>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</si>
  <si>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</si>
  <si>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</si>
  <si>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</si>
  <si>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</si>
  <si>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</si>
  <si>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</si>
  <si>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</si>
  <si>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</si>
  <si>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</si>
  <si>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</si>
  <si>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</si>
  <si>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</si>
  <si>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</si>
  <si>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</si>
  <si>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</si>
  <si>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</si>
  <si>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</si>
  <si>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</si>
  <si>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</si>
  <si>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</si>
  <si>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</si>
  <si>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</si>
  <si>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</si>
  <si>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</si>
  <si>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</si>
  <si>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</si>
  <si>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</si>
  <si>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</si>
  <si>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</si>
  <si>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</si>
  <si>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</si>
  <si>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</si>
  <si>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</si>
  <si>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</si>
  <si>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</si>
  <si>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</si>
  <si>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</si>
  <si>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</si>
  <si>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</si>
  <si>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</si>
  <si>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</si>
  <si>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</si>
  <si>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</si>
  <si>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</si>
  <si>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</si>
  <si>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</si>
  <si>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</si>
  <si>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</si>
  <si>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</si>
  <si>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</si>
  <si>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</si>
  <si>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</si>
  <si>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</si>
  <si>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</si>
  <si>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</si>
  <si>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</si>
  <si>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</si>
  <si>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</si>
  <si>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</si>
  <si>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</si>
  <si>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</si>
  <si>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</si>
  <si>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</si>
  <si>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</si>
  <si>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</si>
  <si>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</si>
  <si>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</si>
  <si>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</si>
  <si>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</si>
  <si>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</si>
  <si>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</si>
  <si>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</si>
  <si>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</si>
  <si>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</si>
  <si>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</si>
  <si>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</si>
  <si>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</si>
  <si>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</si>
  <si>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</si>
  <si>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</si>
  <si>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</si>
  <si>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</si>
  <si>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</si>
  <si>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</si>
  <si>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</si>
  <si>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</si>
  <si>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</si>
  <si>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</si>
  <si>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</si>
  <si>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</si>
  <si>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</si>
  <si>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</si>
  <si>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</si>
  <si>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</si>
  <si>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</si>
  <si>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</si>
  <si>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</si>
  <si>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</si>
  <si>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</si>
  <si>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</si>
  <si>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</si>
  <si>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</si>
  <si>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</si>
  <si>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</si>
  <si>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</si>
  <si>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</si>
  <si>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</si>
  <si>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</si>
  <si>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</si>
  <si>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</si>
  <si>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</si>
  <si>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</si>
  <si>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</si>
  <si>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</si>
  <si>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</si>
  <si>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</si>
  <si>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</si>
  <si>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</si>
  <si>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</si>
  <si>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</si>
  <si>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</si>
  <si>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</si>
  <si>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</si>
  <si>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</si>
  <si>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</si>
  <si>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</si>
  <si>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</si>
  <si>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</si>
  <si>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</si>
  <si>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</si>
  <si>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</si>
  <si>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</si>
  <si>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</si>
  <si>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</si>
  <si>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</si>
  <si>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</si>
  <si>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</si>
  <si>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</si>
  <si>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</si>
  <si>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</si>
  <si>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</si>
  <si>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</si>
  <si>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</si>
  <si>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</si>
  <si>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</si>
  <si>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</si>
  <si>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</si>
  <si>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</si>
  <si>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</si>
  <si>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</si>
  <si>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</si>
  <si>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</si>
  <si>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</si>
  <si>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</si>
  <si>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</si>
  <si>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</si>
  <si>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</si>
  <si>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</si>
  <si>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</si>
  <si>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</si>
  <si>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</si>
  <si>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</si>
  <si>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</si>
  <si>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</si>
  <si>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</si>
  <si>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</si>
  <si>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</si>
  <si>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</si>
  <si>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</si>
  <si>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</si>
  <si>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</si>
  <si>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</si>
  <si>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</si>
  <si>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</si>
  <si>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</si>
  <si>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</si>
  <si>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</si>
  <si>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</si>
  <si>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</si>
  <si>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</si>
  <si>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</si>
  <si>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</si>
  <si>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</si>
  <si>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</si>
  <si>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</si>
  <si>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</si>
  <si>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</si>
  <si>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</si>
  <si>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</si>
  <si>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</si>
  <si>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</si>
  <si>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</si>
  <si>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</si>
  <si>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</si>
  <si>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</si>
  <si>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</si>
  <si>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</si>
  <si>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</si>
  <si>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</si>
  <si>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</si>
  <si>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</si>
  <si>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</si>
  <si>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</si>
  <si>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</si>
  <si>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</si>
  <si>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</si>
  <si>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</si>
  <si>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</si>
  <si>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</si>
  <si>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</si>
  <si>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</si>
  <si>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</si>
  <si>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</si>
  <si>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</si>
  <si>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</si>
  <si>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</si>
  <si>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</si>
  <si>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</si>
  <si>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</si>
  <si>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</si>
  <si>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</si>
  <si>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</si>
  <si>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</si>
  <si>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</si>
  <si>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</si>
  <si>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</si>
  <si>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</si>
  <si>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</si>
  <si>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</si>
  <si>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</si>
  <si>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</si>
  <si>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</si>
  <si>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</si>
  <si>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</si>
  <si>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</si>
  <si>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</si>
  <si>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</si>
  <si>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</si>
  <si>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</si>
  <si>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</si>
  <si>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</si>
  <si>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</si>
  <si>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</si>
  <si>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</si>
  <si>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</si>
  <si>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</si>
  <si>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</si>
  <si>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</si>
  <si>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</si>
  <si>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</si>
  <si>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</si>
  <si>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</si>
  <si>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</si>
  <si>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</si>
  <si>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</si>
  <si>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</si>
  <si>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</si>
  <si>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</si>
  <si>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</si>
  <si>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</si>
  <si>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</si>
  <si>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</si>
  <si>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</si>
  <si>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</si>
  <si>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</si>
  <si>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</si>
  <si>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</si>
  <si>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</si>
  <si>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</si>
  <si>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</si>
  <si>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</si>
  <si>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</si>
  <si>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</si>
  <si>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</si>
  <si>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</si>
  <si>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</si>
  <si>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</si>
  <si>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</si>
  <si>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</si>
  <si>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</si>
  <si>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</si>
  <si>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</si>
  <si>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</si>
  <si>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</si>
  <si>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</si>
  <si>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</si>
  <si>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</si>
  <si>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</si>
  <si>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</si>
  <si>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</si>
  <si>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</si>
  <si>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</si>
  <si>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</si>
  <si>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</si>
  <si>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</si>
  <si>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</si>
  <si>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</si>
  <si>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</si>
  <si>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</si>
  <si>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</si>
  <si>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</si>
  <si>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</si>
  <si>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</si>
  <si>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</si>
  <si>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</si>
  <si>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</si>
  <si>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</si>
  <si>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</si>
  <si>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</si>
  <si>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</si>
  <si>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</si>
  <si>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</si>
  <si>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</si>
  <si>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</si>
  <si>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</si>
  <si>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</si>
  <si>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</si>
  <si>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</si>
  <si>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</si>
  <si>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</si>
  <si>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</si>
  <si>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</si>
  <si>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</si>
  <si>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</si>
  <si>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</si>
  <si>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</si>
  <si>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</si>
  <si>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</si>
  <si>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</si>
  <si>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</si>
  <si>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</si>
  <si>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</si>
  <si>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</si>
  <si>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</si>
  <si>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</si>
  <si>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</si>
  <si>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</si>
  <si>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</si>
  <si>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</si>
  <si>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</si>
  <si>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</si>
  <si>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</si>
  <si>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</si>
  <si>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</si>
  <si>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</si>
  <si>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</si>
  <si>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</si>
  <si>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</si>
  <si>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</si>
  <si>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</si>
  <si>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</si>
  <si>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</si>
  <si>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</si>
  <si>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</si>
  <si>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</si>
  <si>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</si>
  <si>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</si>
  <si>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</si>
  <si>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</si>
  <si>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</si>
  <si>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</si>
  <si>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</si>
  <si>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</si>
  <si>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</si>
  <si>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</si>
  <si>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</si>
  <si>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</si>
  <si>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</si>
  <si>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</si>
  <si>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</si>
  <si>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</si>
  <si>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</si>
  <si>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</si>
  <si>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</si>
  <si>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</si>
  <si>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</si>
  <si>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</si>
  <si>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</si>
  <si>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</si>
  <si>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</si>
  <si>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</si>
  <si>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</si>
  <si>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</si>
  <si>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</si>
  <si>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</si>
  <si>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</si>
  <si>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</si>
  <si>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</si>
  <si>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</si>
  <si>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</si>
  <si>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</si>
  <si>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</si>
  <si>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</si>
  <si>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</si>
  <si>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</si>
  <si>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</si>
  <si>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</si>
  <si>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</si>
  <si>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</si>
  <si>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</si>
  <si>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</si>
  <si>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</si>
  <si>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</si>
  <si>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</si>
  <si>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</si>
  <si>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</si>
  <si>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</si>
  <si>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</si>
  <si>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</si>
  <si>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</si>
  <si>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</si>
  <si>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</si>
  <si>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</si>
  <si>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</si>
  <si>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</si>
  <si>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</si>
  <si>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</si>
  <si>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</si>
  <si>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</si>
  <si>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</si>
  <si>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</si>
  <si>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</si>
  <si>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</si>
  <si>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</si>
  <si>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</si>
  <si>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</si>
  <si>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</si>
  <si>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</si>
  <si>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</si>
  <si>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</si>
  <si>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</si>
  <si>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</si>
  <si>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</si>
  <si>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</si>
  <si>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</si>
  <si>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</si>
  <si>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</si>
  <si>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</si>
  <si>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</si>
  <si>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</si>
  <si>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</si>
  <si>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</si>
  <si>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</si>
  <si>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</si>
  <si>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</si>
  <si>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</si>
  <si>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</si>
  <si>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</si>
  <si>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</si>
  <si>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</si>
  <si>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</si>
  <si>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</si>
  <si>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</si>
  <si>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</si>
  <si>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</si>
  <si>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</si>
  <si>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</si>
  <si>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</si>
  <si>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</si>
  <si>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</si>
  <si>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</si>
  <si>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</si>
  <si>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</si>
  <si>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</si>
  <si>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</si>
  <si>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</si>
  <si>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</si>
  <si>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</si>
  <si>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</si>
  <si>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</si>
  <si>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</si>
  <si>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</si>
  <si>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</si>
  <si>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</si>
  <si>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</si>
  <si>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</si>
  <si>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</si>
  <si>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</si>
  <si>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</si>
  <si>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</si>
  <si>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</si>
  <si>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</si>
  <si>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</si>
  <si>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</si>
  <si>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</si>
  <si>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</si>
  <si>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</si>
  <si>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</si>
  <si>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</si>
  <si>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</si>
  <si>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</si>
  <si>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</si>
  <si>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</si>
  <si>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</si>
  <si>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</si>
  <si>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</si>
  <si>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</si>
  <si>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</si>
  <si>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</si>
  <si>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</si>
  <si>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</si>
  <si>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</si>
  <si>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</si>
  <si>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</si>
  <si>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</si>
  <si>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</si>
  <si>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</si>
  <si>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</si>
  <si>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</si>
  <si>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</si>
  <si>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</si>
  <si>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</si>
  <si>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</si>
  <si>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</si>
  <si>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</si>
  <si>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</si>
  <si>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</si>
  <si>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</si>
  <si>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</si>
  <si>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</si>
  <si>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</si>
  <si>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</si>
  <si>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</si>
  <si>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</si>
  <si>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</si>
  <si>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</si>
  <si>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</si>
  <si>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</si>
  <si>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</si>
  <si>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</si>
  <si>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</si>
  <si>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</si>
  <si>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</si>
  <si>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</si>
  <si>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</si>
  <si>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</si>
  <si>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</si>
  <si>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</si>
  <si>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</si>
  <si>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</si>
  <si>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</si>
  <si>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</si>
  <si>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</si>
  <si>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</si>
  <si>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</si>
  <si>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</si>
  <si>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</si>
  <si>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</si>
  <si>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</si>
  <si>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</si>
  <si>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</si>
  <si>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</si>
  <si>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</si>
  <si>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</si>
  <si>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</si>
  <si>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</si>
  <si>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</si>
  <si>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</si>
  <si>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</si>
  <si>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</si>
  <si>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</si>
  <si>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</si>
  <si>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</si>
  <si>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</si>
  <si>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</si>
  <si>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</si>
  <si>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</si>
  <si>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</si>
  <si>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</si>
  <si>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</si>
  <si>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</si>
  <si>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</si>
  <si>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</si>
  <si>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</si>
  <si>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</si>
  <si>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</si>
  <si>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</si>
  <si>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</si>
  <si>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</si>
  <si>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</si>
  <si>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</si>
  <si>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</si>
  <si>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</si>
  <si>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</si>
  <si>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</si>
  <si>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</si>
  <si>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</si>
  <si>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</si>
  <si>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</si>
  <si>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</si>
  <si>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</si>
  <si>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</si>
  <si>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</si>
  <si>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</si>
  <si>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</si>
  <si>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</si>
  <si>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</si>
  <si>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</si>
  <si>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</si>
  <si>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</si>
  <si>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</si>
  <si>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</si>
  <si>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</si>
  <si>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</si>
  <si>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</si>
  <si>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</si>
  <si>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</si>
  <si>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</si>
  <si>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</si>
  <si>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</si>
  <si>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</si>
  <si>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</si>
  <si>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</si>
  <si>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</si>
  <si>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</si>
  <si>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</si>
  <si>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</si>
  <si>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</si>
  <si>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</si>
  <si>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</si>
  <si>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</si>
  <si>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</si>
  <si>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</si>
  <si>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</si>
  <si>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</si>
  <si>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</si>
  <si>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</si>
  <si>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</si>
  <si>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</si>
  <si>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</si>
  <si>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</si>
  <si>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</si>
  <si>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</si>
  <si>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</si>
  <si>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</si>
  <si>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</si>
  <si>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</si>
  <si>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</si>
  <si>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</si>
  <si>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</si>
  <si>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</si>
  <si>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</si>
  <si>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</si>
  <si>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</si>
  <si>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</si>
  <si>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</si>
  <si>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</si>
  <si>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</si>
  <si>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</si>
  <si>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</si>
  <si>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</si>
  <si>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</si>
  <si>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</si>
  <si>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</si>
  <si>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</si>
  <si>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</si>
  <si>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</si>
  <si>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</si>
  <si>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</si>
  <si>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</si>
  <si>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</si>
  <si>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</si>
  <si>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</si>
  <si>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</si>
  <si>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</si>
  <si>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</si>
  <si>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</si>
  <si>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</si>
  <si>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</si>
  <si>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</si>
  <si>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</si>
  <si>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</si>
  <si>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</si>
  <si>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</si>
  <si>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</si>
  <si>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</si>
  <si>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</si>
  <si>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</si>
  <si>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</si>
  <si>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</si>
  <si>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</si>
  <si>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</si>
  <si>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</si>
  <si>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</si>
  <si>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</si>
  <si>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</si>
  <si>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</si>
  <si>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</si>
  <si>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</si>
  <si>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</si>
  <si>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</si>
  <si>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</si>
  <si>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</si>
  <si>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</si>
  <si>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</si>
  <si>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</si>
  <si>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</si>
  <si>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</si>
  <si>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</si>
  <si>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</si>
  <si>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</si>
  <si>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</si>
  <si>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</si>
  <si>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</si>
  <si>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</si>
  <si>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</si>
  <si>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</si>
  <si>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</si>
  <si>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</si>
  <si>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</si>
  <si>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</si>
  <si>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</si>
  <si>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</si>
  <si>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</si>
  <si>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</si>
  <si>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</si>
  <si>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</si>
  <si>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</si>
  <si>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</si>
  <si>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</si>
  <si>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</si>
  <si>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</si>
  <si>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</si>
  <si>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</si>
  <si>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</si>
  <si>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</si>
  <si>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</si>
  <si>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</si>
  <si>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</si>
  <si>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</si>
  <si>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</si>
  <si>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</si>
  <si>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</si>
  <si>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</si>
  <si>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</si>
  <si>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</si>
  <si>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</si>
  <si>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</si>
  <si>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</si>
  <si>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</si>
  <si>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</si>
  <si>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</si>
  <si>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</si>
  <si>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</si>
  <si>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</si>
  <si>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</si>
  <si>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</si>
  <si>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</si>
  <si>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</si>
  <si>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</si>
  <si>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</si>
  <si>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</si>
  <si>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</si>
  <si>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</si>
  <si>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</si>
  <si>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</si>
  <si>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</si>
  <si>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</si>
  <si>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</si>
  <si>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</si>
  <si>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</si>
  <si>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</si>
  <si>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</si>
  <si>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</si>
  <si>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</si>
  <si>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</si>
  <si>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</si>
  <si>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</si>
  <si>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</si>
  <si>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</si>
  <si>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</si>
  <si>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</si>
  <si>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</si>
  <si>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</si>
  <si>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</si>
  <si>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</si>
  <si>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</si>
  <si>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</si>
  <si>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</si>
  <si>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</si>
  <si>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</si>
  <si>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</si>
  <si>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</si>
  <si>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</si>
  <si>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</si>
  <si>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</si>
  <si>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</si>
  <si>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</si>
  <si>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</si>
  <si>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</si>
  <si>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</si>
  <si>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</si>
  <si>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</si>
  <si>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</si>
  <si>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</si>
  <si>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</si>
  <si>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</si>
  <si>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</si>
  <si>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</si>
  <si>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</si>
  <si>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</si>
  <si>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</si>
  <si>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</si>
  <si>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</si>
  <si>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</si>
  <si>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</si>
  <si>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</si>
  <si>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</si>
  <si>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</si>
  <si>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</si>
  <si>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</si>
  <si>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</si>
  <si>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</si>
  <si>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</si>
  <si>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</si>
  <si>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</si>
  <si>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</si>
  <si>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</si>
  <si>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</si>
  <si>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</si>
  <si>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</si>
  <si>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</si>
  <si>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</si>
  <si>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</si>
  <si>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</si>
  <si>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</si>
  <si>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</si>
  <si>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</si>
  <si>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</si>
  <si>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</si>
  <si>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</si>
  <si>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</si>
  <si>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</si>
  <si>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</si>
  <si>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</si>
  <si>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</si>
  <si>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</si>
  <si>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</si>
  <si>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</si>
  <si>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</si>
  <si>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</si>
  <si>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</si>
  <si>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</si>
  <si>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</si>
  <si>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</si>
  <si>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</si>
  <si>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</si>
  <si>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</si>
  <si>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</si>
  <si>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</si>
  <si>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</si>
  <si>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</si>
  <si>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</si>
  <si>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</si>
  <si>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</si>
  <si>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</si>
  <si>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</si>
  <si>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</si>
  <si>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</si>
  <si>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</si>
  <si>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</si>
  <si>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</si>
  <si>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</si>
  <si>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</si>
  <si>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</si>
  <si>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</si>
  <si>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</si>
  <si>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</si>
  <si>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</si>
  <si>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</si>
  <si>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</si>
  <si>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</si>
  <si>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</si>
  <si>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</si>
  <si>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</si>
  <si>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</si>
  <si>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</si>
  <si>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</si>
  <si>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</si>
  <si>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</si>
  <si>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</si>
  <si>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</si>
  <si>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</si>
  <si>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</si>
  <si>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</si>
  <si>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</si>
  <si>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</si>
  <si>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</si>
  <si>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</si>
  <si>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</si>
  <si>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</si>
  <si>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</si>
  <si>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</si>
  <si>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</si>
  <si>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</si>
  <si>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</si>
  <si>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</si>
  <si>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</si>
  <si>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</si>
  <si>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</si>
  <si>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</si>
  <si>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</si>
  <si>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</si>
  <si>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</si>
  <si>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</si>
  <si>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</si>
  <si>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</si>
  <si>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</si>
  <si>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</si>
  <si>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</si>
  <si>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</si>
  <si>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</si>
  <si>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</si>
  <si>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</si>
  <si>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</si>
  <si>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</si>
  <si>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</si>
  <si>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</si>
  <si>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</si>
  <si>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</si>
  <si>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</si>
  <si>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</si>
  <si>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</si>
  <si>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</si>
  <si>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</si>
  <si>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</si>
  <si>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</si>
  <si>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</si>
  <si>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</si>
  <si>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</si>
  <si>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</si>
  <si>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</si>
  <si>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</si>
  <si>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</si>
  <si>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</si>
  <si>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</si>
  <si>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</si>
  <si>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</si>
  <si>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</si>
  <si>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</si>
  <si>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</si>
  <si>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</si>
  <si>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</si>
  <si>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</si>
  <si>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</si>
  <si>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</si>
  <si>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</si>
  <si>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</si>
  <si>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</si>
  <si>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</si>
  <si>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</si>
  <si>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</si>
  <si>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</si>
  <si>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</si>
  <si>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</si>
  <si>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</si>
  <si>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</si>
  <si>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</si>
  <si>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</si>
  <si>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</si>
  <si>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</si>
  <si>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</si>
  <si>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</si>
  <si>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</si>
  <si>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</si>
  <si>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</si>
  <si>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</si>
  <si>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</si>
  <si>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</si>
  <si>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</si>
  <si>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</si>
  <si>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</si>
  <si>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</si>
  <si>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</si>
  <si>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</si>
  <si>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</si>
  <si>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</si>
  <si>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</si>
  <si>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</si>
  <si>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</si>
  <si>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</si>
  <si>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</si>
  <si>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</si>
  <si>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</si>
  <si>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</si>
  <si>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</si>
  <si>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</si>
  <si>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</si>
  <si>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</si>
  <si>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</si>
  <si>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</si>
  <si>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</si>
  <si>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</si>
  <si>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</si>
  <si>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</si>
  <si>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</si>
  <si>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</si>
  <si>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</si>
  <si>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</si>
  <si>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</si>
  <si>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</si>
  <si>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</si>
  <si>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</si>
  <si>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</si>
  <si>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</si>
  <si>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</si>
  <si>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</si>
  <si>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</si>
  <si>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</si>
  <si>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</si>
  <si>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</si>
  <si>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</si>
  <si>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</si>
  <si>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</si>
  <si>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</si>
  <si>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</si>
  <si>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</si>
  <si>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</si>
  <si>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</si>
  <si>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</si>
  <si>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</si>
  <si>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</si>
  <si>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</si>
  <si>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</si>
  <si>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</si>
  <si>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</si>
  <si>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</si>
  <si>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</si>
  <si>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</si>
  <si>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</si>
  <si>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</si>
  <si>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</si>
  <si>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</si>
  <si>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</si>
  <si>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</si>
  <si>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</si>
  <si>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</si>
  <si>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</si>
  <si>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</si>
  <si>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</si>
  <si>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</si>
  <si>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</si>
  <si>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</si>
  <si>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</si>
  <si>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</si>
  <si>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</si>
  <si>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</si>
  <si>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</si>
  <si>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</si>
  <si>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</si>
  <si>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</si>
  <si>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</si>
  <si>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</si>
  <si>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</si>
  <si>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</si>
  <si>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</si>
  <si>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</si>
  <si>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</si>
  <si>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</si>
  <si>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</si>
  <si>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</si>
  <si>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</si>
  <si>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</si>
  <si>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</si>
  <si>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</si>
  <si>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</si>
  <si>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</si>
  <si>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</si>
  <si>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</si>
  <si>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</si>
  <si>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</si>
  <si>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</si>
  <si>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</si>
  <si>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</si>
  <si>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</si>
  <si>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</si>
  <si>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</si>
  <si>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</si>
  <si>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</si>
  <si>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</si>
  <si>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</si>
  <si>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</si>
  <si>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</si>
  <si>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</si>
  <si>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</si>
  <si>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</si>
  <si>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</si>
  <si>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</si>
  <si>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</si>
  <si>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</si>
  <si>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</si>
  <si>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</si>
  <si>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</si>
  <si>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</si>
  <si>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</si>
  <si>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</si>
  <si>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</si>
  <si>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</si>
  <si>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</si>
  <si>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</si>
  <si>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</si>
  <si>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</si>
  <si>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</si>
  <si>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</si>
  <si>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</si>
  <si>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</si>
  <si>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</si>
  <si>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</si>
  <si>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</si>
  <si>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</si>
  <si>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</si>
  <si>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</si>
  <si>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</si>
  <si>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</si>
  <si>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</si>
  <si>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</si>
  <si>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</si>
  <si>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</si>
  <si>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</si>
  <si>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</si>
  <si>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</si>
  <si>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</si>
  <si>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</si>
  <si>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</si>
  <si>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</si>
  <si>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</si>
  <si>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</si>
  <si>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</si>
  <si>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</si>
  <si>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</si>
  <si>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</si>
  <si>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</si>
  <si>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</si>
  <si>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</si>
  <si>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</si>
  <si>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</si>
  <si>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</si>
  <si>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</si>
  <si>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</si>
  <si>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</si>
  <si>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</si>
  <si>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</si>
  <si>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</si>
  <si>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</si>
  <si>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</si>
  <si>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</si>
  <si>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</si>
  <si>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</si>
  <si>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</si>
  <si>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</si>
  <si>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</si>
  <si>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</si>
  <si>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</si>
  <si>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</si>
  <si>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</si>
  <si>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</si>
  <si>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</si>
  <si>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</si>
  <si>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</si>
  <si>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</si>
  <si>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</si>
  <si>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</si>
  <si>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</si>
  <si>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</si>
  <si>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</si>
  <si>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</si>
  <si>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</si>
  <si>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</si>
  <si>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</si>
  <si>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</si>
  <si>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</si>
  <si>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</si>
  <si>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</si>
  <si>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</si>
  <si>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</si>
  <si>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</si>
  <si>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</si>
  <si>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</si>
  <si>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</si>
  <si>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</si>
  <si>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</si>
  <si>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</si>
  <si>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</si>
  <si>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</si>
  <si>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</si>
  <si>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</si>
  <si>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</si>
  <si>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</si>
  <si>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</si>
  <si>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</si>
  <si>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</si>
  <si>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</si>
  <si>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</si>
  <si>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</si>
  <si>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</si>
  <si>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</si>
  <si>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</si>
  <si>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</si>
  <si>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</si>
  <si>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</si>
  <si>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</si>
  <si>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</si>
  <si>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</si>
  <si>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</si>
  <si>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</si>
  <si>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</si>
  <si>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</si>
  <si>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</si>
  <si>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</si>
  <si>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</si>
  <si>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</si>
  <si>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</si>
  <si>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</si>
  <si>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</si>
  <si>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</si>
  <si>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</si>
  <si>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</si>
  <si>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</si>
  <si>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</si>
  <si>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</si>
  <si>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</si>
  <si>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</si>
  <si>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</si>
  <si>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</si>
  <si>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</si>
  <si>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</si>
  <si>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</si>
  <si>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</si>
  <si>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</si>
  <si>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</si>
  <si>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</si>
  <si>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</si>
  <si>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</si>
  <si>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</si>
  <si>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</si>
  <si>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</si>
  <si>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</si>
  <si>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</si>
  <si>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</si>
  <si>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</si>
  <si>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</si>
  <si>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</si>
  <si>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</si>
  <si>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</si>
  <si>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</si>
  <si>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</si>
  <si>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</si>
  <si>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</si>
  <si>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</si>
  <si>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</si>
  <si>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</si>
  <si>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</si>
  <si>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</si>
  <si>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</si>
  <si>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</si>
  <si>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</si>
  <si>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</si>
  <si>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</si>
  <si>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</si>
  <si>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</si>
  <si>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</si>
  <si>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</si>
  <si>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</si>
  <si>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</si>
  <si>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</si>
  <si>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</si>
  <si>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</si>
  <si>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</si>
  <si>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</si>
  <si>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</si>
  <si>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</si>
  <si>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</si>
  <si>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</si>
  <si>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</si>
  <si>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</si>
  <si>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</si>
  <si>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</si>
  <si>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</si>
  <si>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</si>
  <si>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</si>
  <si>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</si>
  <si>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</si>
  <si>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</si>
  <si>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</si>
  <si>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</si>
  <si>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</si>
  <si>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</si>
  <si>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</si>
  <si>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</si>
  <si>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</si>
  <si>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</si>
  <si>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</si>
  <si>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</si>
  <si>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</si>
  <si>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</si>
  <si>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</si>
  <si>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</si>
  <si>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</si>
  <si>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</si>
  <si>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</si>
  <si>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</si>
  <si>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</si>
  <si>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</si>
  <si>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</si>
  <si>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</si>
  <si>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</si>
  <si>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</si>
  <si>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</si>
  <si>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</si>
  <si>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</si>
  <si>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</si>
  <si>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</si>
  <si>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</si>
  <si>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</si>
  <si>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</si>
  <si>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</si>
  <si>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</si>
  <si>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</si>
  <si>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</si>
  <si>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</si>
  <si>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</si>
  <si>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</si>
  <si>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</si>
  <si>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</si>
  <si>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</si>
  <si>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</si>
  <si>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</si>
  <si>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</si>
  <si>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</si>
  <si>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</si>
  <si>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</si>
  <si>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</si>
  <si>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</si>
  <si>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</si>
  <si>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</si>
  <si>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</si>
  <si>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</si>
  <si>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</si>
  <si>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</si>
  <si>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</si>
  <si>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</si>
  <si>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</si>
  <si>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</si>
  <si>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</si>
  <si>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</si>
  <si>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</si>
  <si>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</si>
  <si>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</si>
  <si>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</si>
  <si>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</si>
  <si>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</si>
  <si>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</si>
  <si>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</si>
  <si>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</si>
  <si>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</si>
  <si>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</si>
  <si>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</si>
  <si>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</si>
  <si>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</si>
  <si>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</si>
  <si>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</si>
  <si>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</si>
  <si>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</si>
  <si>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</si>
  <si>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</si>
  <si>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</si>
  <si>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</si>
  <si>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</si>
  <si>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</si>
  <si>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</si>
  <si>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</si>
  <si>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</si>
  <si>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</si>
  <si>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</si>
  <si>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</si>
  <si>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</si>
  <si>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</si>
  <si>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</si>
  <si>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</si>
  <si>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</si>
  <si>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</si>
  <si>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</si>
  <si>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</si>
  <si>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</si>
  <si>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</si>
  <si>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</si>
  <si>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</si>
  <si>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</si>
  <si>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</si>
  <si>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</si>
  <si>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</si>
  <si>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</si>
  <si>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</si>
  <si>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</si>
  <si>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</si>
  <si>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</si>
  <si>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</si>
  <si>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</si>
  <si>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</si>
  <si>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</si>
  <si>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</si>
  <si>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</si>
  <si>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</si>
  <si>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</si>
  <si>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</si>
  <si>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</si>
  <si>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</si>
  <si>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</si>
  <si>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</si>
  <si>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</si>
  <si>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</si>
  <si>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</si>
  <si>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</si>
  <si>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</si>
  <si>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</si>
  <si>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</si>
  <si>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</si>
  <si>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</si>
  <si>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</si>
  <si>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</si>
  <si>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</si>
  <si>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</si>
  <si>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</si>
  <si>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</si>
  <si>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</si>
  <si>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</si>
  <si>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</si>
  <si>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</si>
  <si>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</si>
  <si>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</si>
  <si>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</si>
  <si>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</si>
  <si>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</si>
  <si>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</si>
  <si>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</si>
  <si>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</si>
  <si>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</si>
  <si>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</si>
  <si>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</si>
  <si>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</si>
  <si>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</si>
  <si>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</si>
  <si>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</si>
  <si>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</si>
  <si>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</si>
  <si>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</si>
  <si>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</si>
  <si>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</si>
  <si>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</si>
  <si>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</si>
  <si>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</si>
  <si>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</si>
  <si>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</si>
  <si>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</si>
  <si>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</si>
  <si>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</si>
  <si>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</si>
  <si>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</si>
  <si>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</si>
  <si>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</si>
  <si>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</si>
  <si>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</si>
  <si>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</si>
  <si>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</si>
  <si>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</si>
  <si>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</si>
  <si>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</si>
  <si>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</si>
  <si>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</si>
  <si>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</si>
  <si>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</si>
  <si>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</si>
  <si>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</si>
  <si>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</si>
  <si>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</si>
  <si>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</si>
  <si>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</si>
  <si>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</si>
  <si>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</si>
  <si>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</si>
  <si>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</si>
  <si>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</si>
  <si>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</si>
  <si>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</si>
  <si>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</si>
  <si>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</si>
  <si>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</si>
  <si>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</si>
  <si>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</si>
  <si>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</si>
  <si>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</si>
  <si>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</si>
  <si>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</si>
  <si>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</si>
  <si>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</si>
  <si>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</si>
  <si>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</si>
  <si>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</si>
  <si>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</si>
  <si>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</si>
  <si>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</si>
  <si>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</si>
  <si>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</si>
  <si>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</si>
  <si>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</si>
  <si>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</si>
  <si>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</si>
  <si>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</si>
  <si>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</si>
  <si>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</si>
  <si>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</si>
  <si>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</si>
  <si>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</si>
  <si>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</si>
  <si>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</si>
  <si>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</si>
  <si>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</si>
  <si>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</si>
  <si>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</si>
  <si>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</si>
  <si>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</si>
  <si>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</si>
  <si>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</si>
  <si>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</si>
  <si>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</si>
  <si>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</si>
  <si>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</si>
  <si>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</si>
  <si>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</si>
  <si>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</si>
  <si>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</si>
  <si>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</si>
  <si>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</si>
  <si>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</si>
  <si>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</si>
  <si>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</si>
  <si>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</si>
  <si>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</si>
  <si>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</si>
  <si>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</si>
  <si>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</si>
  <si>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</si>
  <si>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</si>
  <si>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</si>
  <si>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</si>
  <si>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</si>
  <si>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</si>
  <si>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</si>
  <si>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</si>
  <si>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</si>
  <si>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</si>
  <si>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</si>
  <si>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</si>
  <si>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</si>
  <si>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</si>
  <si>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</si>
  <si>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</si>
  <si>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</si>
  <si>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</si>
  <si>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</si>
  <si>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</si>
  <si>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</si>
  <si>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</si>
  <si>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</si>
  <si>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</si>
  <si>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</si>
  <si>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</si>
  <si>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</si>
  <si>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</si>
  <si>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</si>
  <si>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</si>
  <si>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</si>
  <si>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</si>
  <si>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</si>
  <si>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</si>
  <si>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</si>
  <si>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</si>
  <si>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</si>
  <si>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</si>
  <si>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</si>
  <si>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</si>
  <si>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</si>
  <si>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</si>
  <si>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</si>
  <si>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</si>
  <si>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</si>
  <si>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</si>
  <si>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</si>
  <si>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</si>
  <si>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</si>
  <si>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</si>
  <si>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</si>
  <si>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</si>
  <si>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</si>
  <si>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</si>
  <si>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</si>
  <si>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</si>
  <si>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</si>
  <si>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</si>
  <si>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</si>
  <si>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</si>
  <si>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</si>
  <si>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</si>
  <si>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</si>
  <si>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</si>
  <si>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</si>
  <si>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</si>
  <si>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</si>
  <si>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</si>
  <si>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</si>
  <si>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</si>
  <si>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</si>
  <si>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</si>
  <si>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</si>
  <si>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</si>
  <si>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</si>
  <si>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</si>
  <si>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</si>
  <si>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</si>
  <si>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</si>
  <si>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</si>
  <si>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</si>
  <si>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</si>
  <si>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</si>
  <si>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</si>
  <si>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</si>
  <si>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</si>
  <si>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</si>
  <si>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</si>
  <si>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</si>
  <si>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</si>
  <si>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</si>
  <si>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</si>
  <si>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</si>
  <si>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</si>
  <si>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</si>
  <si>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</si>
  <si>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</si>
  <si>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</si>
  <si>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</si>
  <si>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</si>
  <si>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</si>
  <si>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</si>
  <si>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</si>
  <si>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</si>
  <si>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</si>
  <si>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</si>
  <si>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</si>
  <si>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</si>
  <si>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</si>
  <si>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</si>
  <si>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</si>
  <si>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</si>
  <si>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</si>
  <si>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</si>
  <si>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</si>
  <si>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</si>
  <si>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</si>
  <si>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</si>
  <si>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</si>
  <si>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</si>
  <si>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</si>
  <si>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</si>
  <si>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</si>
  <si>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</si>
  <si>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</si>
  <si>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</si>
  <si>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</si>
  <si>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</si>
  <si>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</si>
  <si>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</si>
  <si>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</si>
  <si>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</si>
  <si>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</si>
  <si>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</si>
  <si>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</si>
  <si>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</si>
  <si>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</si>
  <si>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</si>
  <si>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</si>
  <si>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</si>
  <si>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</si>
  <si>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</si>
  <si>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</si>
  <si>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</si>
  <si>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</si>
  <si>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</si>
  <si>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</si>
  <si>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</si>
  <si>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</si>
  <si>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</si>
  <si>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</si>
  <si>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</si>
  <si>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</si>
  <si>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</si>
  <si>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</si>
  <si>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</si>
  <si>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</si>
  <si>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</si>
  <si>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</si>
  <si>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</si>
  <si>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</si>
  <si>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</si>
  <si>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</si>
  <si>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</si>
  <si>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</si>
  <si>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</si>
  <si>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</si>
  <si>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</si>
  <si>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</si>
  <si>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</si>
  <si>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</si>
  <si>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</si>
  <si>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</si>
  <si>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</si>
  <si>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</si>
  <si>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</si>
  <si>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</si>
  <si>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</si>
  <si>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</si>
  <si>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</si>
  <si>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</si>
  <si>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</si>
  <si>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</si>
  <si>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</si>
  <si>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</si>
  <si>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</si>
  <si>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</si>
  <si>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</si>
  <si>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</si>
  <si>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</si>
  <si>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</si>
  <si>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</si>
  <si>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</si>
  <si>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</si>
  <si>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</si>
  <si>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</si>
  <si>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</si>
  <si>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</si>
  <si>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</si>
  <si>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</si>
  <si>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</si>
  <si>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</si>
  <si>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</si>
  <si>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</si>
  <si>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</si>
  <si>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</si>
  <si>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</si>
  <si>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</si>
  <si>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</si>
  <si>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</si>
  <si>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</si>
  <si>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</si>
  <si>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</si>
  <si>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</si>
  <si>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</si>
  <si>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</si>
  <si>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</si>
  <si>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</si>
  <si>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</si>
  <si>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</si>
  <si>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</si>
  <si>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</si>
  <si>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</si>
  <si>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</si>
  <si>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</si>
  <si>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</si>
  <si>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</si>
  <si>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</si>
  <si>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</si>
  <si>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</si>
  <si>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</si>
  <si>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</si>
  <si>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</si>
  <si>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</si>
  <si>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</si>
  <si>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</si>
  <si>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</si>
  <si>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</si>
  <si>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</si>
  <si>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</si>
  <si>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</si>
  <si>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</si>
  <si>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</si>
  <si>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</si>
  <si>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</si>
  <si>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</si>
  <si>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</si>
  <si>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</si>
  <si>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</si>
  <si>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</si>
  <si>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</si>
  <si>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</si>
  <si>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</si>
  <si>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</si>
  <si>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</si>
  <si>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</si>
  <si>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</si>
  <si>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</si>
  <si>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</si>
  <si>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</si>
  <si>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</si>
  <si>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</si>
  <si>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</si>
  <si>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</si>
  <si>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</si>
  <si>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</si>
  <si>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</si>
  <si>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</si>
  <si>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</si>
  <si>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</si>
  <si>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</si>
  <si>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</si>
  <si>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</si>
  <si>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</si>
  <si>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</si>
  <si>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</si>
  <si>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</si>
  <si>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</si>
  <si>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</si>
  <si>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</si>
  <si>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</si>
  <si>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</si>
  <si>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</si>
  <si>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</si>
  <si>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</si>
  <si>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</si>
  <si>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</si>
  <si>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</si>
  <si>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</si>
  <si>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</si>
  <si>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</si>
  <si>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</si>
  <si>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</si>
  <si>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</si>
  <si>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</si>
  <si>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</si>
  <si>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</si>
  <si>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</si>
  <si>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</si>
  <si>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</si>
  <si>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</si>
  <si>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</si>
  <si>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</si>
  <si>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</si>
  <si>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</si>
  <si>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</si>
  <si>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</si>
  <si>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</si>
  <si>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</si>
  <si>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</si>
  <si>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</si>
  <si>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</si>
  <si>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</si>
  <si>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</si>
  <si>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</si>
  <si>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</si>
  <si>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</si>
  <si>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</si>
  <si>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</si>
  <si>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</si>
  <si>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</si>
  <si>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</si>
  <si>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</si>
  <si>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</si>
  <si>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</si>
  <si>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</si>
  <si>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</si>
  <si>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</si>
  <si>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</si>
  <si>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</si>
  <si>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</si>
  <si>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</si>
  <si>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</si>
  <si>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</si>
  <si>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</si>
  <si>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</si>
  <si>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</si>
  <si>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</si>
  <si>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</si>
  <si>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</si>
  <si>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</si>
  <si>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</si>
  <si>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</si>
  <si>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</si>
  <si>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</si>
  <si>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</si>
  <si>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</si>
  <si>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</si>
  <si>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</si>
  <si>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</si>
  <si>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</si>
  <si>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</si>
  <si>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</si>
  <si>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</si>
  <si>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</si>
  <si>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</si>
  <si>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</si>
  <si>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</si>
  <si>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</si>
  <si>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</si>
  <si>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</si>
  <si>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</si>
  <si>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</si>
  <si>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</si>
  <si>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</si>
  <si>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</si>
  <si>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</si>
  <si>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</si>
  <si>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</si>
  <si>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</si>
  <si>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</si>
  <si>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</si>
  <si>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</si>
  <si>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</si>
  <si>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</si>
  <si>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</si>
  <si>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</si>
  <si>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</si>
  <si>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</si>
  <si>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</si>
  <si>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</si>
  <si>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</si>
  <si>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</si>
  <si>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</si>
  <si>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</si>
  <si>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</si>
  <si>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</si>
  <si>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</si>
  <si>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</si>
  <si>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</si>
  <si>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</si>
  <si>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</si>
  <si>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</si>
  <si>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</si>
  <si>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</si>
  <si>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</si>
  <si>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</si>
  <si>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</si>
  <si>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</si>
  <si>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</si>
  <si>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</si>
  <si>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</si>
  <si>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</si>
  <si>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</si>
  <si>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</si>
  <si>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</si>
  <si>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</si>
  <si>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</si>
  <si>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</si>
  <si>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</si>
  <si>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</si>
  <si>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</si>
  <si>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</si>
  <si>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</si>
  <si>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</si>
  <si>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</si>
  <si>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</si>
  <si>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</si>
  <si>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</si>
  <si>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</si>
  <si>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</si>
  <si>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</si>
  <si>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</si>
  <si>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</si>
  <si>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</si>
  <si>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</si>
  <si>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</si>
  <si>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</si>
  <si>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</si>
  <si>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</si>
  <si>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</si>
  <si>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</si>
  <si>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</si>
  <si>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</si>
  <si>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</si>
  <si>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</si>
  <si>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</si>
  <si>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</si>
  <si>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</si>
  <si>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</si>
  <si>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</si>
  <si>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</si>
  <si>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</si>
  <si>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</si>
  <si>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</si>
  <si>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</si>
  <si>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</si>
  <si>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</si>
  <si>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</si>
  <si>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</si>
  <si>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</si>
  <si>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</si>
  <si>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</si>
  <si>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</si>
  <si>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</si>
  <si>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</si>
  <si>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</si>
  <si>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</si>
  <si>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</si>
  <si>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</si>
  <si>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</si>
  <si>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</si>
  <si>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</si>
  <si>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</si>
  <si>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</si>
  <si>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</si>
  <si>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</si>
  <si>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</si>
  <si>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</si>
  <si>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</si>
  <si>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</si>
  <si>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</si>
  <si>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</si>
  <si>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</si>
  <si>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</si>
  <si>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</si>
  <si>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</si>
  <si>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</si>
  <si>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</si>
  <si>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</si>
  <si>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</si>
  <si>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</si>
  <si>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</si>
  <si>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</si>
  <si>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</si>
  <si>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</si>
  <si>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</si>
  <si>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</si>
  <si>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</si>
  <si>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</si>
  <si>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</si>
  <si>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</si>
  <si>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</si>
  <si>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</si>
  <si>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</si>
  <si>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</si>
  <si>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</si>
  <si>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</si>
  <si>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</si>
  <si>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</si>
  <si>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</si>
  <si>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</si>
  <si>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</si>
  <si>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</si>
  <si>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</si>
  <si>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</si>
  <si>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</si>
  <si>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</si>
  <si>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</si>
  <si>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</si>
  <si>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</si>
  <si>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</si>
  <si>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</si>
  <si>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</si>
  <si>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</si>
  <si>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</si>
  <si>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</si>
  <si>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</si>
  <si>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</si>
  <si>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</si>
  <si>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</si>
  <si>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</si>
  <si>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</si>
  <si>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</si>
  <si>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</si>
  <si>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</si>
  <si>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</si>
  <si>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</si>
  <si>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</si>
  <si>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</si>
  <si>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</si>
  <si>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</si>
  <si>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</si>
  <si>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</si>
  <si>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</si>
  <si>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</si>
  <si>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</si>
  <si>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</si>
  <si>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</si>
  <si>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</si>
  <si>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</si>
  <si>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</si>
  <si>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</si>
  <si>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</si>
  <si>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</si>
  <si>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</si>
  <si>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</si>
  <si>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</si>
  <si>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</si>
  <si>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</si>
  <si>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</si>
  <si>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</si>
  <si>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</si>
  <si>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</si>
  <si>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</si>
  <si>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</si>
  <si>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</si>
  <si>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</si>
  <si>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</si>
  <si>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</si>
  <si>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</si>
  <si>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</si>
  <si>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</si>
  <si>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</si>
  <si>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</si>
  <si>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</si>
  <si>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</si>
  <si>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</si>
  <si>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</si>
  <si>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</si>
  <si>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</si>
  <si>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</si>
  <si>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</si>
  <si>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</si>
  <si>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</si>
  <si>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</si>
  <si>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</si>
  <si>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</si>
  <si>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</si>
  <si>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</si>
  <si>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</si>
  <si>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</si>
  <si>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</si>
  <si>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</si>
  <si>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</si>
  <si>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</si>
  <si>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</si>
  <si>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</si>
  <si>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</si>
  <si>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</si>
  <si>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</si>
  <si>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</si>
  <si>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</si>
  <si>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</si>
  <si>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</si>
  <si>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</si>
  <si>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</si>
  <si>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</si>
  <si>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</si>
  <si>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</si>
  <si>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</si>
  <si>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</si>
  <si>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</si>
  <si>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</si>
  <si>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</si>
  <si>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</si>
  <si>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</si>
  <si>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</si>
  <si>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</si>
  <si>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</si>
  <si>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</si>
  <si>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</si>
  <si>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</si>
  <si>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</si>
  <si>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</si>
  <si>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</si>
  <si>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</si>
  <si>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</si>
  <si>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</si>
  <si>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</si>
  <si>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</si>
  <si>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</si>
  <si>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</si>
  <si>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</si>
  <si>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</si>
  <si>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</si>
  <si>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</si>
  <si>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</si>
  <si>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</si>
  <si>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</si>
  <si>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</si>
  <si>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</si>
  <si>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</si>
  <si>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</si>
  <si>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</si>
  <si>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</si>
  <si>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</si>
  <si>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</si>
  <si>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</si>
  <si>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</si>
  <si>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</si>
  <si>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</si>
  <si>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</si>
  <si>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</si>
  <si>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</si>
  <si>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</si>
  <si>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</si>
  <si>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</si>
  <si>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</si>
  <si>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</si>
  <si>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</si>
  <si>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</si>
  <si>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</si>
  <si>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</si>
  <si>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</si>
  <si>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</si>
  <si>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</si>
  <si>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</si>
  <si>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</si>
  <si>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</si>
  <si>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</si>
  <si>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</si>
  <si>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</si>
  <si>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</si>
  <si>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</si>
  <si>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</si>
  <si>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</si>
  <si>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</si>
  <si>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</si>
  <si>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</si>
  <si>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</si>
  <si>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</si>
  <si>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</si>
  <si>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</si>
  <si>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</si>
  <si>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</si>
  <si>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</si>
  <si>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</si>
  <si>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</si>
  <si>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</si>
  <si>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</si>
  <si>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</si>
  <si>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</si>
  <si>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</si>
  <si>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</si>
  <si>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</si>
  <si>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</si>
  <si>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</si>
  <si>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</si>
  <si>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</si>
  <si>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</si>
  <si>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</si>
  <si>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</si>
  <si>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</si>
  <si>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</si>
  <si>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</si>
  <si>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</si>
  <si>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</si>
  <si>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</si>
  <si>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</si>
  <si>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</si>
  <si>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</si>
  <si>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</si>
  <si>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</si>
  <si>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</si>
  <si>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</si>
  <si>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</si>
  <si>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</si>
  <si>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</si>
  <si>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</si>
  <si>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</si>
  <si>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</si>
  <si>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</si>
  <si>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</si>
  <si>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</si>
  <si>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</si>
  <si>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</si>
  <si>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</si>
  <si>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</si>
  <si>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</si>
  <si>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</si>
  <si>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</si>
  <si>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</si>
  <si>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</si>
  <si>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</si>
  <si>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</si>
  <si>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</si>
  <si>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</si>
  <si>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</si>
  <si>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</si>
  <si>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</si>
  <si>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</si>
  <si>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</si>
  <si>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</si>
  <si>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</si>
  <si>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</si>
  <si>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</si>
  <si>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</si>
  <si>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</si>
  <si>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</si>
  <si>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</si>
  <si>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</si>
  <si>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</si>
  <si>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</si>
  <si>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</si>
  <si>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</si>
  <si>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</si>
  <si>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</si>
  <si>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</si>
  <si>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</si>
  <si>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</si>
  <si>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</si>
  <si>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</si>
  <si>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</si>
  <si>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</si>
  <si>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</si>
  <si>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</si>
  <si>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</si>
  <si>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</si>
  <si>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</si>
  <si>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</si>
  <si>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</si>
  <si>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</si>
  <si>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</si>
  <si>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</si>
  <si>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</si>
  <si>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</si>
  <si>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</si>
  <si>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</si>
  <si>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</si>
  <si>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</si>
  <si>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</si>
  <si>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</si>
  <si>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</si>
  <si>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</si>
  <si>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</si>
  <si>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</si>
  <si>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</si>
  <si>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</si>
  <si>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</si>
  <si>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</si>
  <si>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</si>
  <si>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</si>
  <si>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</si>
  <si>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</si>
  <si>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</si>
  <si>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</si>
  <si>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</si>
  <si>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</si>
  <si>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</si>
  <si>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</si>
  <si>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</si>
  <si>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</si>
  <si>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</si>
  <si>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</si>
  <si>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</si>
  <si>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</si>
  <si>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</si>
  <si>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</si>
  <si>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</si>
  <si>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</si>
  <si>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</si>
  <si>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</si>
  <si>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</si>
  <si>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</si>
  <si>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</si>
  <si>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</si>
  <si>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</si>
  <si>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</si>
  <si>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</si>
  <si>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</si>
  <si>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</si>
  <si>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</si>
  <si>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</si>
  <si>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</si>
  <si>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</si>
  <si>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</si>
  <si>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</si>
  <si>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</si>
  <si>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</si>
  <si>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</si>
  <si>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</si>
  <si>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</si>
  <si>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</si>
  <si>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</si>
  <si>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</si>
  <si>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</si>
  <si>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</si>
  <si>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</si>
  <si>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</si>
  <si>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</si>
  <si>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</si>
  <si>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</si>
  <si>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</si>
  <si>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</si>
  <si>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</si>
  <si>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</si>
  <si>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</si>
  <si>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</si>
  <si>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</si>
  <si>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</si>
  <si>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</si>
  <si>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</si>
  <si>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</si>
  <si>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</si>
  <si>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</si>
  <si>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</si>
  <si>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</si>
  <si>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</si>
  <si>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</si>
  <si>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</si>
  <si>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</si>
  <si>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</si>
  <si>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</si>
  <si>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</si>
  <si>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</si>
  <si>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</si>
  <si>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</si>
  <si>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</si>
  <si>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</si>
  <si>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</si>
  <si>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</si>
  <si>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</si>
  <si>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</si>
  <si>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</si>
  <si>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</si>
  <si>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</si>
  <si>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</si>
  <si>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</si>
  <si>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</si>
  <si>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</si>
  <si>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</si>
  <si>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</si>
  <si>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</si>
  <si>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</si>
  <si>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</si>
  <si>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</si>
  <si>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</si>
  <si>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</si>
  <si>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</si>
  <si>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</si>
  <si>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</si>
  <si>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</si>
  <si>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</si>
  <si>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</si>
  <si>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</si>
  <si>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</si>
  <si>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</si>
  <si>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</si>
  <si>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</si>
  <si>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</si>
  <si>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</si>
  <si>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</si>
  <si>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</si>
  <si>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</si>
  <si>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</si>
  <si>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</si>
  <si>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</si>
  <si>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</si>
  <si>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</si>
  <si>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</si>
  <si>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</si>
  <si>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</si>
  <si>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</si>
  <si>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</si>
  <si>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</si>
  <si>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</si>
  <si>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</si>
  <si>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</si>
  <si>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</si>
  <si>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</si>
  <si>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</si>
  <si>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</si>
  <si>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</si>
  <si>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</si>
  <si>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</si>
  <si>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</si>
  <si>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</si>
  <si>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</si>
  <si>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</si>
  <si>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</si>
  <si>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</si>
  <si>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</si>
  <si>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</si>
  <si>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</si>
  <si>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</si>
  <si>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</si>
  <si>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</si>
  <si>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</si>
  <si>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</si>
  <si>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</si>
  <si>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</si>
  <si>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</si>
  <si>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</si>
  <si>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</si>
  <si>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</si>
  <si>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</si>
  <si>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</si>
  <si>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</si>
  <si>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</si>
  <si>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</si>
  <si>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</si>
  <si>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</si>
  <si>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</si>
  <si>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</si>
  <si>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</si>
  <si>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</si>
  <si>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</si>
  <si>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</si>
  <si>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</si>
  <si>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</si>
  <si>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</si>
  <si>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</si>
  <si>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</si>
  <si>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</si>
  <si>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</si>
  <si>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</si>
  <si>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</si>
  <si>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</si>
  <si>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</si>
  <si>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</si>
  <si>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</si>
  <si>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</si>
  <si>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</si>
  <si>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</si>
  <si>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</si>
  <si>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</si>
  <si>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</si>
  <si>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</si>
  <si>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</si>
  <si>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</si>
  <si>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</si>
  <si>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</si>
  <si>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</si>
  <si>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</si>
  <si>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</si>
  <si>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</si>
  <si>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</si>
  <si>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</si>
  <si>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</si>
  <si>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</si>
  <si>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</si>
  <si>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</si>
  <si>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</si>
  <si>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</si>
  <si>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</si>
  <si>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</si>
  <si>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</si>
  <si>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</si>
  <si>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</si>
  <si>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</si>
  <si>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</si>
  <si>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</si>
  <si>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</si>
  <si>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</si>
  <si>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</si>
  <si>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</si>
  <si>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</si>
  <si>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</si>
  <si>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</si>
  <si>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</si>
  <si>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</si>
  <si>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</si>
  <si>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</si>
  <si>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</si>
  <si>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</si>
  <si>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</si>
  <si>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</si>
  <si>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</si>
  <si>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</si>
  <si>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</si>
  <si>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</si>
  <si>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</si>
  <si>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</si>
  <si>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</si>
  <si>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</si>
  <si>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</si>
  <si>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</si>
  <si>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</si>
  <si>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</si>
  <si>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</si>
  <si>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</si>
  <si>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</si>
  <si>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</si>
  <si>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</si>
  <si>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</si>
  <si>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</si>
  <si>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</si>
  <si>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</si>
  <si>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</si>
  <si>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</si>
  <si>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</si>
  <si>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</si>
  <si>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</si>
  <si>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</si>
  <si>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</si>
  <si>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</si>
  <si>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</si>
  <si>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</si>
  <si>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</si>
  <si>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</si>
  <si>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</si>
  <si>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</si>
  <si>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</si>
  <si>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</si>
  <si>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</si>
  <si>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</si>
  <si>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</si>
  <si>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</si>
  <si>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</si>
  <si>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</si>
  <si>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</si>
  <si>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</si>
  <si>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</si>
  <si>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</si>
  <si>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</si>
  <si>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</si>
  <si>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</si>
  <si>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</si>
  <si>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</si>
  <si>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</si>
  <si>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</si>
  <si>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</si>
  <si>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</si>
  <si>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</si>
  <si>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</si>
  <si>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</si>
  <si>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</si>
  <si>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</si>
  <si>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</si>
  <si>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</si>
  <si>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</si>
  <si>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</si>
  <si>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</si>
  <si>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</si>
  <si>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</si>
  <si>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</si>
  <si>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</si>
  <si>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</si>
  <si>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</si>
  <si>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</si>
  <si>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</si>
  <si>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</si>
  <si>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</si>
  <si>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</si>
  <si>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</si>
  <si>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</si>
  <si>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</si>
  <si>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</si>
  <si>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</si>
  <si>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</si>
  <si>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</si>
  <si>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</si>
  <si>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</si>
  <si>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</si>
  <si>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</si>
  <si>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</si>
  <si>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</si>
  <si>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</si>
  <si>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</si>
  <si>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</si>
  <si>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</si>
  <si>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</si>
  <si>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</si>
  <si>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</si>
  <si>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</si>
  <si>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</si>
  <si>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</si>
  <si>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</si>
  <si>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</si>
  <si>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</si>
  <si>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</si>
  <si>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</si>
  <si>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</si>
  <si>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</si>
  <si>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</si>
  <si>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</si>
  <si>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</si>
  <si>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</si>
  <si>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</si>
  <si>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</si>
  <si>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</si>
  <si>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</si>
  <si>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</si>
  <si>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</si>
  <si>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</si>
  <si>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</si>
  <si>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</si>
  <si>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</si>
  <si>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</si>
  <si>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</si>
  <si>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</si>
  <si>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</si>
  <si>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</si>
  <si>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</si>
  <si>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</si>
  <si>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</si>
  <si>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</si>
  <si>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</si>
  <si>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</si>
  <si>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</si>
  <si>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</si>
  <si>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</si>
  <si>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</si>
  <si>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</si>
  <si>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</si>
  <si>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</si>
  <si>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</si>
  <si>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</si>
  <si>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</si>
  <si>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</si>
  <si>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</si>
  <si>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</si>
  <si>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</si>
  <si>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</si>
  <si>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</si>
  <si>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</si>
  <si>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</si>
  <si>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</si>
  <si>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</si>
  <si>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</si>
  <si>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</si>
  <si>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</si>
  <si>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</si>
  <si>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</si>
  <si>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</si>
  <si>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</si>
  <si>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</si>
  <si>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</si>
  <si>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</si>
  <si>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</si>
  <si>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</si>
  <si>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</si>
  <si>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</si>
  <si>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</si>
  <si>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</si>
  <si>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</si>
  <si>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</si>
  <si>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</si>
  <si>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</si>
  <si>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</si>
  <si>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</si>
  <si>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</si>
  <si>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</si>
  <si>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</si>
  <si>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</si>
  <si>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</si>
  <si>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</si>
  <si>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</si>
  <si>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</si>
  <si>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</si>
  <si>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</si>
  <si>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</si>
  <si>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</si>
  <si>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</si>
  <si>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</si>
  <si>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</si>
  <si>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</si>
  <si>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</si>
  <si>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</si>
  <si>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</si>
  <si>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</si>
  <si>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</si>
  <si>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</si>
  <si>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</si>
  <si>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</si>
  <si>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</si>
  <si>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</si>
  <si>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</si>
  <si>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</si>
  <si>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</si>
  <si>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</si>
  <si>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</si>
  <si>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</si>
  <si>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</si>
  <si>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</si>
  <si>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</si>
  <si>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</si>
  <si>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</si>
  <si>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</si>
  <si>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</si>
  <si>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</si>
  <si>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</si>
  <si>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</si>
  <si>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</si>
  <si>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</si>
  <si>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</si>
  <si>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</si>
  <si>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</si>
  <si>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</si>
  <si>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</si>
  <si>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</si>
  <si>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</si>
  <si>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</si>
  <si>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</si>
  <si>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</si>
  <si>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</si>
  <si>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</si>
  <si>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</si>
  <si>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</si>
  <si>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</si>
  <si>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</si>
  <si>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</si>
  <si>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</si>
  <si>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</si>
  <si>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</si>
  <si>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</si>
  <si>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</si>
  <si>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</si>
  <si>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</si>
  <si>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</si>
  <si>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</si>
  <si>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</si>
  <si>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</si>
  <si>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</si>
  <si>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</si>
  <si>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</si>
  <si>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</si>
  <si>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</si>
  <si>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</si>
  <si>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</si>
  <si>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</si>
  <si>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</si>
  <si>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</si>
  <si>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</si>
  <si>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</si>
  <si>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</si>
  <si>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</si>
  <si>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</si>
  <si>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</si>
  <si>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</si>
  <si>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</si>
  <si>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</si>
  <si>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</si>
  <si>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</si>
  <si>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</si>
  <si>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</si>
  <si>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</si>
  <si>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</si>
  <si>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</si>
  <si>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</si>
  <si>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</si>
  <si>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</si>
  <si>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</si>
  <si>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</si>
  <si>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</si>
  <si>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</si>
  <si>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</si>
  <si>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</si>
  <si>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</si>
  <si>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</si>
  <si>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</si>
  <si>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</si>
  <si>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</si>
  <si>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</si>
  <si>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</si>
  <si>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</si>
  <si>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</si>
  <si>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</si>
  <si>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</si>
  <si>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</si>
  <si>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</si>
  <si>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</si>
  <si>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</si>
  <si>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</si>
  <si>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</si>
  <si>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</si>
  <si>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</si>
  <si>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</si>
  <si>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</si>
  <si>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</si>
  <si>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</si>
  <si>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</si>
  <si>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</si>
  <si>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</si>
  <si>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</si>
  <si>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</si>
  <si>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</si>
  <si>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</si>
  <si>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</si>
  <si>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</si>
  <si>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</si>
  <si>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</si>
  <si>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</si>
  <si>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</si>
  <si>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</si>
  <si>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</si>
  <si>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</si>
  <si>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</si>
  <si>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</si>
  <si>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</si>
  <si>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</si>
  <si>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</si>
  <si>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</si>
  <si>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</si>
  <si>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</si>
  <si>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</si>
  <si>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</si>
  <si>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</si>
  <si>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</si>
  <si>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</si>
  <si>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</si>
  <si>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</si>
  <si>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</si>
  <si>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</si>
  <si>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</si>
  <si>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</si>
  <si>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</si>
  <si>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</si>
  <si>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</si>
  <si>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</si>
  <si>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</si>
  <si>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</si>
  <si>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</si>
  <si>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</si>
  <si>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</si>
  <si>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</si>
  <si>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</si>
  <si>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</si>
  <si>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</si>
  <si>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</si>
  <si>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</si>
  <si>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</si>
  <si>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</si>
  <si>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</si>
  <si>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</si>
  <si>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</si>
  <si>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</si>
  <si>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</si>
  <si>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</si>
  <si>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</si>
  <si>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</si>
  <si>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</si>
  <si>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</si>
  <si>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</si>
  <si>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</si>
  <si>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</si>
  <si>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</si>
  <si>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</si>
  <si>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</si>
  <si>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</si>
  <si>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</si>
  <si>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</si>
  <si>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</si>
  <si>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</si>
  <si>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</si>
  <si>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</si>
  <si>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</si>
  <si>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</si>
  <si>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</si>
  <si>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</si>
  <si>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</si>
  <si>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</si>
  <si>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</si>
  <si>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</si>
  <si>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</si>
  <si>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</si>
  <si>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</si>
  <si>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</si>
  <si>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</si>
  <si>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</si>
  <si>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</si>
  <si>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</si>
  <si>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</si>
  <si>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</si>
  <si>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</si>
  <si>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</si>
  <si>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</si>
  <si>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</si>
  <si>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</si>
  <si>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</si>
  <si>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</si>
  <si>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</si>
  <si>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</si>
  <si>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</si>
  <si>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</si>
  <si>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</si>
  <si>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</si>
  <si>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</si>
  <si>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</si>
  <si>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</si>
  <si>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</si>
  <si>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</si>
  <si>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</si>
  <si>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</si>
  <si>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</si>
  <si>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</si>
  <si>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</si>
  <si>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</si>
  <si>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</si>
  <si>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</si>
  <si>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</si>
  <si>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</si>
  <si>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</si>
  <si>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</si>
  <si>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</si>
  <si>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</si>
  <si>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</si>
  <si>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</si>
  <si>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</si>
  <si>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</si>
  <si>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</si>
  <si>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</si>
  <si>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</si>
  <si>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</si>
  <si>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</si>
  <si>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</si>
  <si>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</si>
  <si>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</si>
  <si>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</si>
  <si>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</si>
  <si>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</si>
  <si>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</si>
  <si>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</si>
  <si>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</si>
  <si>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</si>
  <si>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</si>
  <si>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</si>
  <si>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</si>
  <si>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</si>
  <si>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</si>
  <si>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</si>
  <si>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</si>
  <si>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</si>
  <si>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</si>
  <si>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</si>
  <si>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</si>
  <si>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</si>
  <si>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</si>
  <si>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</si>
  <si>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</si>
  <si>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</si>
  <si>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</si>
  <si>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</si>
  <si>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</si>
  <si>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</si>
  <si>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</si>
  <si>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</si>
  <si>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</si>
  <si>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</si>
  <si>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</si>
  <si>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</si>
  <si>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</si>
  <si>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</si>
  <si>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</si>
  <si>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</si>
  <si>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</si>
  <si>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</si>
  <si>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</si>
  <si>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</si>
  <si>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</si>
  <si>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</si>
  <si>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</si>
  <si>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</si>
  <si>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</si>
  <si>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</si>
  <si>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</si>
  <si>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</si>
  <si>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</si>
  <si>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</si>
  <si>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</si>
  <si>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</si>
  <si>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</si>
  <si>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</si>
  <si>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</si>
  <si>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</si>
  <si>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</si>
  <si>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</si>
  <si>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</si>
  <si>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</si>
  <si>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</si>
  <si>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</si>
  <si>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</si>
  <si>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</si>
  <si>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</si>
  <si>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</si>
  <si>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</si>
  <si>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</si>
  <si>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</si>
  <si>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</si>
  <si>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</si>
  <si>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</si>
  <si>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</si>
  <si>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</si>
  <si>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</si>
  <si>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</si>
  <si>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</si>
  <si>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</si>
  <si>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</si>
  <si>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</si>
  <si>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</si>
  <si>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</si>
  <si>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</si>
  <si>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</si>
  <si>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</si>
  <si>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</si>
  <si>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</si>
  <si>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</si>
  <si>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</si>
  <si>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</si>
  <si>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</si>
  <si>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</si>
  <si>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</si>
  <si>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</si>
  <si>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</si>
  <si>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</si>
  <si>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</si>
  <si>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</si>
  <si>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</si>
  <si>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</si>
  <si>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</si>
  <si>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</si>
  <si>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</si>
  <si>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</si>
  <si>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</si>
  <si>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</si>
  <si>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</si>
  <si>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</si>
  <si>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</si>
  <si>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</si>
  <si>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</si>
  <si>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</si>
  <si>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</si>
  <si>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</si>
  <si>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</si>
  <si>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</si>
  <si>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</si>
  <si>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</si>
  <si>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</si>
  <si>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</si>
  <si>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</si>
  <si>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</si>
  <si>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</si>
  <si>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</si>
  <si>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</si>
  <si>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</si>
  <si>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</si>
  <si>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</si>
  <si>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</si>
  <si>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</si>
  <si>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</si>
  <si>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</si>
  <si>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</si>
  <si>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</si>
  <si>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</si>
  <si>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</si>
  <si>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</si>
  <si>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</si>
  <si>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</si>
  <si>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</si>
  <si>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</si>
  <si>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</si>
  <si>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</si>
  <si>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</si>
  <si>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</si>
  <si>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</si>
  <si>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</si>
  <si>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</si>
  <si>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</si>
  <si>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</si>
  <si>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</si>
  <si>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</si>
  <si>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</si>
  <si>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</si>
  <si>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</si>
  <si>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</si>
  <si>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</si>
  <si>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</si>
  <si>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</si>
  <si>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</si>
  <si>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</si>
  <si>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</si>
  <si>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</si>
  <si>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</si>
  <si>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</si>
  <si>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</si>
  <si>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</si>
  <si>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</si>
  <si>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</si>
  <si>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</si>
  <si>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</si>
  <si>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</si>
  <si>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</si>
  <si>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</si>
  <si>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</si>
  <si>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</si>
  <si>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</si>
  <si>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</si>
  <si>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</si>
  <si>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</si>
  <si>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</si>
  <si>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</si>
  <si>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</si>
  <si>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</si>
  <si>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</si>
  <si>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</si>
  <si>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</si>
  <si>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</si>
  <si>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</si>
  <si>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</si>
  <si>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</si>
  <si>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</si>
  <si>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</si>
  <si>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</si>
  <si>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</si>
  <si>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</si>
  <si>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</si>
  <si>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</si>
  <si>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</si>
  <si>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</si>
  <si>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</si>
  <si>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</si>
  <si>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</si>
  <si>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</si>
  <si>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</si>
  <si>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</si>
  <si>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</si>
  <si>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</si>
  <si>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</si>
  <si>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</si>
  <si>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</si>
  <si>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</si>
  <si>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</si>
  <si>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</si>
  <si>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</si>
  <si>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</si>
  <si>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</si>
  <si>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</si>
  <si>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</si>
  <si>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</si>
  <si>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</si>
  <si>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</si>
  <si>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</si>
  <si>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</si>
  <si>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</si>
  <si>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</si>
  <si>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</si>
  <si>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</si>
  <si>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</si>
  <si>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</si>
  <si>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</si>
  <si>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</si>
  <si>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</si>
  <si>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</si>
  <si>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</si>
  <si>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</si>
  <si>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</si>
  <si>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</si>
  <si>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</si>
  <si>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</si>
  <si>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</si>
  <si>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</si>
  <si>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</si>
  <si>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</si>
  <si>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</si>
  <si>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</si>
  <si>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</si>
  <si>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</si>
  <si>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</si>
  <si>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</si>
  <si>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</si>
  <si>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</si>
  <si>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</si>
  <si>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</si>
  <si>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</si>
  <si>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</si>
  <si>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</si>
  <si>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</si>
  <si>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</si>
  <si>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</si>
  <si>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</si>
  <si>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</si>
  <si>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</si>
  <si>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</si>
  <si>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</si>
  <si>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</si>
  <si>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</si>
  <si>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</si>
  <si>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</si>
  <si>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</si>
  <si>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</si>
  <si>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</si>
  <si>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</si>
  <si>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</si>
  <si>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</si>
  <si>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</si>
  <si>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</si>
  <si>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</si>
  <si>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</si>
  <si>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</si>
  <si>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</si>
  <si>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</si>
  <si>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</si>
  <si>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</si>
  <si>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</si>
  <si>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</si>
  <si>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</si>
  <si>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</si>
  <si>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</si>
  <si>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</si>
  <si>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</si>
  <si>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</si>
  <si>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</si>
  <si>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</si>
  <si>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</si>
  <si>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</si>
  <si>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</si>
  <si>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</si>
  <si>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</si>
  <si>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</si>
  <si>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</si>
  <si>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</si>
  <si>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</si>
  <si>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</si>
  <si>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</si>
  <si>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</si>
  <si>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</si>
  <si>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</si>
  <si>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</si>
  <si>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</si>
  <si>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</si>
  <si>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</si>
  <si>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</si>
  <si>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</si>
  <si>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</si>
  <si>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</si>
  <si>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</si>
  <si>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</si>
  <si>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</si>
  <si>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</si>
  <si>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</si>
  <si>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</si>
  <si>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</si>
  <si>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</si>
  <si>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</si>
  <si>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</si>
  <si>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</si>
  <si>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</si>
  <si>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</si>
  <si>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</si>
  <si>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</si>
  <si>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</si>
  <si>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</si>
  <si>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</si>
  <si>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</si>
  <si>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</si>
  <si>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</si>
  <si>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</si>
  <si>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</si>
  <si>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</si>
  <si>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</si>
  <si>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</si>
  <si>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</si>
  <si>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</si>
  <si>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</si>
  <si>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</si>
  <si>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</si>
  <si>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</si>
  <si>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</si>
  <si>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</si>
  <si>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</si>
  <si>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</si>
  <si>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</si>
  <si>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</si>
  <si>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</si>
  <si>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</si>
  <si>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</si>
  <si>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</si>
  <si>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</si>
  <si>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</si>
  <si>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</si>
  <si>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</si>
  <si>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</si>
  <si>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</si>
  <si>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</si>
  <si>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</si>
  <si>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</si>
  <si>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</si>
  <si>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</si>
  <si>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</si>
  <si>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</si>
  <si>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</si>
  <si>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</si>
  <si>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</si>
  <si>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</si>
  <si>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</si>
  <si>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</si>
  <si>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</si>
  <si>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</si>
  <si>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</si>
  <si>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</si>
  <si>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</si>
  <si>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</si>
  <si>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</si>
  <si>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</si>
  <si>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</si>
  <si>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</si>
  <si>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</si>
  <si>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</si>
  <si>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</si>
  <si>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</si>
  <si>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</si>
  <si>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</si>
  <si>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</si>
  <si>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</si>
  <si>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</si>
  <si>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</si>
  <si>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</si>
  <si>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</si>
  <si>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</si>
  <si>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</si>
  <si>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</si>
  <si>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</si>
  <si>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</si>
  <si>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</si>
  <si>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</si>
  <si>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</si>
  <si>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</si>
  <si>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</si>
  <si>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</si>
  <si>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</si>
  <si>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</si>
  <si>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</si>
  <si>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</si>
  <si>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</si>
  <si>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</si>
  <si>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</si>
  <si>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</si>
  <si>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</si>
  <si>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</si>
  <si>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</si>
  <si>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</si>
  <si>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</si>
  <si>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</si>
  <si>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</si>
  <si>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</si>
  <si>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</si>
  <si>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</si>
  <si>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</si>
  <si>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</si>
  <si>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</si>
  <si>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</si>
  <si>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</si>
  <si>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</si>
  <si>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</si>
  <si>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</si>
  <si>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</si>
  <si>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</si>
  <si>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</si>
  <si>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</si>
  <si>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</si>
  <si>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</si>
  <si>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</si>
  <si>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</si>
  <si>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</si>
  <si>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</si>
  <si>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</si>
  <si>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</si>
  <si>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</si>
  <si>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</si>
  <si>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</si>
  <si>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</si>
  <si>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</si>
  <si>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</si>
  <si>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</si>
  <si>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</si>
  <si>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</si>
  <si>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</si>
  <si>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</si>
  <si>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</si>
  <si>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</si>
  <si>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</si>
  <si>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</si>
  <si>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</si>
  <si>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</si>
  <si>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</si>
  <si>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</si>
  <si>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</si>
  <si>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</si>
  <si>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</si>
  <si>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</si>
  <si>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</si>
  <si>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</si>
  <si>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</si>
  <si>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</si>
  <si>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</si>
  <si>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</si>
  <si>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</si>
  <si>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</si>
  <si>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</si>
  <si>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</si>
  <si>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</si>
  <si>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</si>
  <si>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</si>
  <si>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</si>
  <si>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</si>
  <si>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</si>
  <si>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</si>
  <si>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</si>
  <si>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</si>
  <si>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</si>
  <si>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</si>
  <si>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</si>
  <si>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</si>
  <si>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</si>
  <si>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</si>
  <si>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</si>
  <si>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</si>
  <si>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</si>
  <si>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</si>
  <si>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</si>
  <si>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</si>
  <si>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</si>
  <si>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</si>
  <si>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</si>
  <si>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</si>
  <si>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</si>
  <si>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</si>
  <si>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</si>
  <si>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</si>
  <si>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</si>
  <si>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</si>
  <si>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</si>
  <si>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</si>
  <si>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</si>
  <si>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</si>
  <si>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</si>
  <si>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</si>
  <si>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</si>
  <si>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</si>
  <si>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</si>
  <si>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</si>
  <si>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</si>
  <si>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</si>
  <si>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</si>
  <si>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</si>
  <si>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</si>
  <si>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</si>
  <si>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</si>
  <si>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</si>
  <si>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</si>
  <si>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</si>
  <si>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</si>
  <si>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</si>
  <si>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</si>
  <si>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</si>
  <si>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</si>
  <si>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</si>
  <si>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</si>
  <si>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</si>
  <si>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</si>
  <si>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</si>
  <si>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</si>
  <si>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</si>
  <si>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</si>
  <si>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</si>
  <si>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</si>
  <si>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</si>
  <si>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</si>
  <si>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</si>
  <si>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</si>
  <si>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</si>
  <si>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</si>
  <si>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</si>
  <si>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</si>
  <si>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</si>
  <si>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</si>
  <si>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</si>
  <si>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</si>
  <si>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</si>
  <si>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</si>
  <si>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</si>
  <si>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</si>
  <si>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</si>
  <si>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</si>
  <si>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</si>
  <si>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</si>
  <si>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</si>
  <si>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</si>
  <si>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</si>
  <si>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</si>
  <si>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</si>
  <si>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</si>
  <si>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</si>
  <si>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</si>
  <si>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</si>
  <si>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</si>
  <si>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</si>
  <si>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</si>
  <si>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</si>
  <si>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</si>
  <si>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</si>
  <si>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</si>
  <si>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</si>
  <si>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</si>
  <si>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</si>
  <si>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</si>
  <si>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</si>
  <si>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</si>
  <si>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</si>
  <si>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</si>
  <si>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</si>
  <si>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</si>
  <si>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</si>
  <si>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</si>
  <si>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</si>
  <si>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</si>
  <si>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</si>
  <si>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</si>
  <si>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</si>
  <si>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</si>
  <si>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</si>
  <si>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</si>
  <si>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</si>
  <si>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</si>
  <si>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</si>
  <si>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</si>
  <si>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</si>
  <si>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</si>
  <si>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</si>
  <si>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</si>
  <si>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</si>
  <si>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</si>
  <si>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</si>
  <si>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</si>
  <si>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</si>
  <si>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</si>
  <si>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</si>
  <si>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</si>
  <si>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</si>
  <si>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</si>
  <si>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</si>
  <si>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</si>
  <si>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</si>
  <si>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</si>
  <si>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</si>
  <si>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</si>
  <si>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</si>
  <si>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</si>
  <si>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</si>
  <si>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</si>
  <si>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</si>
  <si>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</si>
  <si>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</si>
  <si>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</si>
  <si>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</si>
  <si>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</si>
  <si>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</si>
  <si>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</si>
  <si>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</si>
  <si>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</si>
  <si>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</si>
  <si>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</si>
  <si>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</si>
  <si>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</si>
  <si>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</si>
  <si>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</si>
  <si>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</si>
  <si>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</si>
  <si>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</si>
  <si>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</si>
  <si>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</si>
  <si>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</si>
  <si>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</si>
  <si>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</si>
  <si>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</si>
  <si>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</si>
  <si>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</si>
  <si>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</si>
  <si>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</si>
  <si>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</si>
  <si>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</si>
  <si>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</si>
  <si>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</si>
  <si>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</si>
  <si>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</si>
  <si>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</si>
  <si>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</si>
  <si>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</si>
  <si>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</si>
  <si>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</si>
  <si>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</si>
  <si>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</si>
  <si>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</si>
  <si>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</si>
  <si>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</si>
  <si>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</si>
  <si>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</si>
  <si>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</si>
  <si>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</si>
  <si>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</si>
  <si>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</si>
  <si>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</si>
  <si>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</si>
  <si>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</si>
  <si>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</si>
  <si>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</si>
  <si>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</si>
  <si>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</si>
  <si>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</si>
  <si>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</si>
  <si>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</si>
  <si>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</si>
  <si>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</si>
  <si>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</si>
  <si>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</si>
  <si>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</si>
  <si>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</si>
  <si>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</si>
  <si>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</si>
  <si>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</si>
  <si>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</si>
  <si>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</si>
  <si>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</si>
  <si>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</si>
  <si>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</si>
  <si>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</si>
  <si>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</si>
  <si>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</si>
  <si>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</si>
  <si>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</si>
  <si>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</si>
  <si>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</si>
  <si>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</si>
  <si>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</si>
  <si>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</si>
  <si>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</si>
  <si>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</si>
  <si>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</si>
  <si>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</si>
  <si>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</si>
  <si>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</si>
  <si>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</si>
  <si>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</si>
  <si>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</si>
  <si>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</si>
  <si>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</si>
  <si>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</si>
  <si>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</si>
  <si>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</si>
  <si>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</si>
  <si>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</si>
  <si>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</si>
  <si>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</si>
  <si>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</si>
  <si>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</si>
  <si>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</si>
  <si>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</si>
  <si>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</si>
  <si>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</si>
  <si>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</si>
  <si>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</si>
  <si>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</si>
  <si>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</si>
  <si>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</si>
  <si>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</si>
  <si>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</si>
  <si>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</si>
  <si>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</si>
  <si>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</si>
  <si>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</si>
  <si>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</si>
  <si>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</si>
  <si>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</si>
  <si>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</si>
  <si>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</si>
  <si>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</si>
  <si>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</si>
  <si>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</si>
  <si>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</si>
  <si>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</si>
  <si>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</si>
  <si>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</si>
  <si>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</si>
  <si>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</si>
  <si>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</si>
  <si>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</si>
  <si>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</si>
  <si>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</si>
  <si>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</si>
  <si>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</si>
  <si>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</si>
  <si>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</si>
  <si>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</si>
  <si>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</si>
  <si>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</si>
  <si>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</si>
  <si>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</si>
  <si>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</si>
  <si>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</si>
  <si>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</si>
  <si>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</si>
  <si>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</si>
  <si>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</si>
  <si>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</si>
  <si>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</si>
  <si>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</si>
  <si>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</si>
  <si>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</si>
  <si>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</si>
  <si>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</si>
  <si>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</si>
  <si>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</si>
  <si>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</si>
  <si>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</si>
  <si>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</si>
  <si>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</si>
  <si>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</si>
  <si>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</si>
  <si>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</si>
  <si>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</si>
  <si>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</si>
  <si>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</si>
  <si>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</si>
  <si>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</si>
  <si>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</si>
  <si>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</si>
  <si>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</si>
  <si>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</si>
  <si>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</si>
  <si>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</si>
  <si>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</si>
  <si>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</si>
  <si>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</si>
  <si>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</si>
  <si>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</si>
  <si>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</si>
  <si>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</si>
  <si>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</si>
  <si>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</si>
  <si>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</si>
  <si>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</si>
  <si>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</si>
  <si>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</si>
  <si>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</si>
  <si>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</si>
  <si>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</si>
  <si>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</si>
  <si>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</si>
  <si>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</si>
  <si>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</si>
  <si>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</si>
  <si>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</si>
  <si>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</si>
  <si>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</si>
  <si>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</si>
  <si>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</si>
  <si>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</si>
  <si>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</si>
  <si>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</si>
  <si>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</si>
  <si>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</si>
  <si>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</si>
  <si>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</si>
  <si>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</si>
  <si>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</si>
  <si>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</si>
  <si>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</si>
  <si>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</si>
  <si>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</si>
  <si>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</si>
  <si>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</si>
  <si>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</si>
  <si>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</si>
  <si>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</si>
  <si>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</si>
  <si>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</si>
  <si>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</si>
  <si>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</si>
  <si>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</si>
  <si>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</si>
  <si>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</si>
  <si>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</si>
  <si>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</si>
  <si>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</si>
  <si>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</si>
  <si>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</si>
  <si>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</si>
  <si>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</si>
  <si>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</si>
  <si>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</si>
  <si>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</si>
  <si>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</si>
  <si>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</si>
  <si>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</si>
  <si>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</si>
  <si>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</si>
  <si>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</si>
  <si>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</si>
  <si>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</si>
  <si>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</si>
  <si>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</si>
  <si>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</si>
  <si>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</si>
  <si>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</si>
  <si>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</si>
  <si>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</si>
  <si>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</si>
  <si>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</si>
  <si>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</si>
  <si>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</si>
  <si>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</si>
  <si>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</si>
  <si>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</si>
  <si>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</si>
  <si>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</si>
  <si>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</si>
  <si>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</si>
  <si>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</si>
  <si>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</si>
  <si>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</si>
  <si>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</si>
  <si>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</si>
  <si>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</si>
  <si>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</si>
  <si>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</si>
  <si>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</si>
  <si>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</si>
  <si>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</si>
  <si>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</si>
  <si>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</si>
  <si>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</si>
  <si>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</si>
  <si>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</si>
  <si>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</si>
  <si>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</si>
  <si>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</si>
  <si>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</si>
  <si>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</si>
  <si>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</si>
  <si>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</si>
  <si>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</si>
  <si>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</si>
  <si>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</si>
  <si>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</si>
  <si>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</si>
  <si>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</si>
  <si>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</si>
  <si>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</si>
  <si>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</si>
  <si>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</si>
  <si>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</si>
  <si>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</si>
  <si>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</si>
  <si>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</si>
  <si>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</si>
  <si>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</si>
  <si>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</si>
  <si>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</si>
  <si>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</si>
  <si>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</si>
  <si>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</si>
  <si>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</si>
  <si>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</si>
  <si>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</si>
  <si>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</si>
  <si>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</si>
  <si>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</si>
  <si>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</si>
  <si>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</si>
  <si>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</si>
  <si>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</si>
  <si>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</si>
  <si>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</si>
  <si>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</si>
  <si>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</si>
  <si>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</si>
  <si>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</si>
  <si>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</si>
  <si>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</si>
  <si>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</si>
  <si>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</si>
  <si>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</si>
  <si>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</si>
  <si>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</si>
  <si>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</si>
  <si>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</si>
  <si>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</si>
  <si>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</si>
  <si>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</si>
  <si>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</si>
  <si>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</si>
  <si>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</si>
  <si>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</si>
  <si>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</si>
  <si>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</si>
  <si>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</si>
  <si>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</si>
  <si>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</si>
  <si>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</si>
  <si>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</si>
  <si>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</si>
  <si>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</si>
  <si>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</si>
  <si>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</si>
  <si>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</si>
  <si>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</si>
  <si>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</si>
  <si>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</si>
  <si>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</si>
  <si>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</si>
  <si>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</si>
  <si>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</si>
  <si>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</si>
  <si>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</si>
  <si>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</si>
  <si>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</si>
  <si>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</si>
  <si>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</si>
  <si>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</si>
  <si>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</si>
  <si>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</si>
  <si>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</si>
  <si>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</si>
  <si>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</si>
  <si>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</si>
  <si>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</si>
  <si>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</si>
  <si>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</si>
  <si>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</si>
  <si>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</si>
  <si>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</si>
  <si>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</si>
  <si>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</si>
  <si>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</si>
  <si>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</si>
  <si>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</si>
  <si>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</si>
  <si>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</si>
  <si>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</si>
  <si>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</si>
  <si>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</si>
  <si>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</si>
  <si>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</si>
  <si>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</si>
  <si>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</si>
  <si>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</si>
  <si>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</si>
  <si>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</si>
  <si>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</si>
  <si>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</si>
  <si>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</si>
  <si>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</si>
  <si>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</si>
  <si>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</si>
  <si>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</si>
  <si>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</si>
  <si>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</si>
  <si>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</si>
  <si>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</si>
  <si>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</si>
  <si>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</si>
  <si>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</si>
  <si>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</si>
  <si>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</si>
  <si>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</si>
  <si>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</si>
  <si>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</si>
  <si>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</si>
  <si>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</si>
  <si>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</si>
  <si>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</si>
  <si>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</si>
  <si>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</si>
  <si>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</si>
  <si>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</si>
  <si>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</si>
  <si>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</si>
  <si>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</si>
  <si>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</si>
  <si>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</si>
  <si>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</si>
  <si>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</si>
  <si>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</si>
  <si>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</si>
  <si>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</si>
  <si>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</si>
  <si>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</si>
  <si>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</si>
  <si>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</si>
  <si>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</si>
  <si>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</si>
  <si>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</si>
  <si>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</si>
  <si>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</si>
  <si>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</si>
  <si>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</si>
  <si>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</si>
  <si>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</si>
  <si>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</si>
  <si>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</si>
  <si>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</si>
  <si>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</si>
  <si>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</si>
  <si>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</si>
  <si>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</si>
  <si>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</si>
  <si>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</si>
  <si>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</si>
  <si>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</si>
  <si>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</si>
  <si>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</si>
  <si>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</si>
  <si>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</si>
  <si>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</si>
  <si>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</si>
  <si>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</si>
  <si>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</si>
  <si>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</si>
  <si>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</si>
  <si>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</si>
  <si>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</si>
  <si>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</si>
  <si>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</si>
  <si>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</si>
  <si>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</si>
  <si>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</si>
  <si>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</si>
  <si>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</si>
  <si>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</si>
  <si>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</si>
  <si>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</si>
  <si>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</si>
  <si>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</si>
  <si>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</si>
  <si>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</si>
  <si>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</si>
  <si>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</si>
  <si>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</si>
  <si>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</si>
  <si>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</si>
  <si>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</si>
  <si>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</si>
  <si>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</si>
  <si>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</si>
  <si>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</si>
  <si>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</si>
  <si>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</si>
  <si>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</si>
  <si>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</si>
  <si>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</si>
  <si>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</si>
  <si>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</si>
  <si>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</si>
  <si>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</si>
  <si>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</si>
  <si>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</si>
  <si>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</si>
  <si>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</si>
  <si>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</si>
  <si>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</si>
  <si>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</si>
  <si>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</si>
  <si>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</si>
  <si>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</si>
  <si>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</si>
  <si>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</si>
  <si>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</si>
  <si>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</si>
  <si>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</si>
  <si>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</si>
  <si>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</si>
  <si>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</si>
  <si>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</si>
  <si>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</si>
  <si>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</si>
  <si>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</si>
  <si>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</si>
  <si>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</si>
  <si>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</si>
  <si>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</si>
  <si>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</si>
  <si>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</si>
  <si>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</si>
  <si>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</si>
  <si>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</si>
  <si>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</si>
  <si>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</si>
  <si>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</si>
  <si>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</si>
  <si>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</si>
  <si>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</si>
  <si>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</si>
  <si>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</si>
  <si>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</si>
  <si>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</si>
  <si>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</si>
  <si>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</si>
  <si>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</si>
  <si>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</si>
  <si>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</si>
  <si>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</si>
  <si>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</si>
  <si>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</si>
  <si>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</si>
  <si>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</si>
  <si>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</si>
  <si>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</si>
  <si>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</si>
  <si>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</si>
  <si>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</si>
  <si>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</si>
  <si>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</si>
  <si>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</si>
  <si>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</si>
  <si>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</si>
  <si>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</si>
  <si>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</si>
  <si>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</si>
  <si>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</si>
  <si>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</si>
  <si>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</si>
  <si>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</si>
  <si>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</si>
  <si>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</si>
  <si>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</si>
  <si>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</si>
  <si>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</si>
  <si>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</si>
  <si>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</si>
  <si>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</si>
  <si>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</si>
  <si>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</si>
  <si>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</si>
  <si>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</si>
  <si>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</si>
  <si>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</si>
  <si>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</si>
  <si>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</si>
  <si>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</si>
  <si>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</si>
  <si>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</si>
  <si>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</si>
  <si>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</si>
  <si>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</si>
  <si>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</si>
  <si>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</si>
  <si>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</si>
  <si>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</si>
  <si>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</si>
  <si>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</si>
  <si>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</si>
  <si>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</si>
  <si>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</si>
  <si>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</si>
  <si>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</si>
  <si>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</si>
  <si>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</si>
  <si>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</si>
  <si>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</si>
  <si>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</si>
  <si>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</si>
  <si>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</si>
  <si>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</si>
  <si>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</si>
  <si>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</si>
  <si>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</si>
  <si>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</si>
  <si>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</si>
  <si>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</si>
  <si>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</si>
  <si>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</si>
  <si>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</si>
  <si>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</si>
  <si>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</si>
  <si>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</si>
  <si>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</si>
  <si>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</si>
  <si>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</si>
  <si>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</si>
  <si>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</si>
  <si>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</si>
  <si>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</si>
  <si>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</si>
  <si>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</si>
  <si>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</si>
  <si>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</si>
  <si>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</si>
  <si>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</si>
  <si>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</si>
  <si>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</si>
  <si>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</si>
  <si>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</si>
  <si>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</si>
  <si>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</si>
  <si>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</si>
  <si>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</si>
  <si>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</si>
  <si>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</si>
  <si>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</si>
  <si>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</si>
  <si>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</si>
  <si>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</si>
  <si>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</si>
  <si>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</si>
  <si>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</si>
  <si>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</si>
  <si>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</si>
  <si>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</si>
  <si>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</si>
  <si>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</si>
  <si>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</si>
  <si>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</si>
  <si>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</si>
  <si>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</si>
  <si>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</si>
  <si>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</si>
  <si>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</si>
  <si>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</si>
  <si>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</si>
  <si>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</si>
  <si>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</si>
  <si>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</si>
  <si>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</si>
  <si>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</si>
  <si>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</si>
  <si>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</si>
  <si>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</si>
  <si>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</si>
  <si>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</si>
  <si>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</si>
  <si>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</si>
  <si>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</si>
  <si>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</si>
  <si>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</si>
  <si>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</si>
  <si>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</si>
  <si>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</si>
  <si>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</si>
  <si>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</si>
  <si>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</si>
  <si>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</si>
  <si>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</si>
  <si>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</si>
  <si>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</si>
  <si>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</si>
  <si>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</si>
  <si>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</si>
  <si>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</si>
  <si>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</si>
  <si>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</si>
  <si>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</si>
  <si>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</si>
  <si>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</si>
  <si>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</si>
  <si>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</si>
  <si>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</si>
  <si>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</si>
  <si>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</si>
  <si>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</si>
  <si>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</si>
  <si>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</si>
  <si>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</si>
  <si>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</si>
  <si>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</si>
  <si>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</si>
  <si>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</si>
  <si>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</si>
  <si>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</si>
  <si>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</si>
  <si>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</si>
  <si>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</si>
  <si>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</si>
  <si>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</si>
  <si>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</si>
  <si>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</si>
  <si>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</si>
  <si>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</si>
  <si>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</si>
  <si>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</si>
  <si>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</si>
  <si>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</si>
  <si>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</si>
  <si>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</si>
  <si>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</si>
  <si>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</si>
  <si>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</si>
  <si>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</si>
  <si>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</si>
  <si>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</si>
  <si>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</si>
  <si>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</si>
  <si>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</si>
  <si>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</si>
  <si>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</si>
  <si>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</si>
  <si>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</si>
  <si>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</si>
  <si>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</si>
  <si>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</si>
  <si>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</si>
  <si>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</si>
  <si>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</si>
  <si>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</si>
  <si>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</si>
  <si>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</si>
  <si>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</si>
  <si>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</si>
  <si>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</si>
  <si>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</si>
  <si>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</si>
  <si>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</si>
  <si>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</si>
  <si>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</si>
  <si>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</si>
  <si>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</si>
  <si>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</si>
  <si>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</si>
  <si>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</si>
  <si>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</si>
  <si>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</si>
  <si>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</si>
  <si>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</si>
  <si>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</si>
  <si>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</si>
  <si>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</si>
  <si>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</si>
  <si>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</si>
  <si>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</si>
  <si>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</si>
  <si>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</si>
  <si>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</si>
  <si>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</si>
  <si>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</si>
  <si>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</si>
  <si>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</si>
  <si>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</si>
  <si>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</si>
  <si>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</si>
  <si>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</si>
  <si>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</si>
  <si>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</si>
  <si>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</si>
  <si>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</si>
  <si>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</si>
  <si>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</si>
  <si>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</si>
  <si>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</si>
  <si>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</si>
  <si>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</si>
  <si>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</si>
  <si>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</si>
  <si>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</si>
  <si>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</si>
  <si>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</si>
  <si>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</si>
  <si>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</si>
  <si>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</si>
  <si>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</si>
  <si>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</si>
  <si>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</si>
  <si>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</si>
  <si>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</si>
  <si>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</si>
  <si>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</si>
  <si>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</si>
  <si>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</si>
  <si>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</si>
  <si>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</si>
  <si>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</si>
  <si>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</si>
  <si>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</si>
  <si>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</si>
  <si>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</si>
  <si>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</si>
  <si>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</si>
  <si>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</si>
  <si>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</si>
  <si>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</si>
  <si>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</si>
  <si>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</si>
  <si>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</si>
  <si>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</si>
  <si>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</si>
  <si>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</si>
  <si>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</si>
  <si>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</si>
  <si>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</si>
  <si>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</si>
  <si>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</si>
  <si>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</si>
  <si>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</si>
  <si>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</si>
  <si>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</si>
  <si>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</si>
  <si>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</si>
  <si>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</si>
  <si>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</si>
  <si>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</si>
  <si>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</si>
  <si>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</si>
  <si>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</si>
  <si>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</si>
  <si>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</si>
  <si>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</si>
  <si>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</si>
  <si>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</si>
  <si>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</si>
  <si>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</si>
  <si>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</si>
  <si>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</si>
  <si>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</si>
  <si>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</si>
  <si>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</si>
  <si>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</si>
  <si>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</si>
  <si>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</si>
  <si>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</si>
  <si>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</si>
  <si>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</si>
  <si>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</si>
  <si>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</si>
  <si>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</si>
  <si>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</si>
  <si>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</si>
  <si>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</si>
  <si>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</si>
  <si>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</si>
  <si>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</si>
  <si>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</si>
  <si>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</si>
  <si>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</si>
  <si>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</si>
  <si>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</si>
  <si>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</si>
  <si>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</si>
  <si>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</si>
  <si>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</si>
  <si>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</si>
  <si>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</si>
  <si>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</si>
  <si>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</si>
  <si>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</si>
  <si>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</si>
  <si>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</si>
  <si>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</si>
  <si>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</si>
  <si>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</si>
  <si>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</si>
  <si>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</si>
  <si>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</si>
  <si>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</si>
  <si>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</si>
  <si>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</si>
  <si>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</si>
  <si>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</si>
  <si>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</si>
  <si>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</si>
  <si>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</si>
  <si>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</si>
  <si>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</si>
  <si>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</si>
  <si>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</si>
  <si>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</si>
  <si>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</si>
  <si>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</si>
  <si>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</si>
  <si>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</si>
  <si>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</si>
  <si>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</si>
  <si>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</si>
  <si>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</si>
  <si>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</si>
  <si>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</si>
  <si>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</si>
  <si>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</si>
  <si>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</si>
  <si>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</si>
  <si>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</si>
  <si>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</si>
  <si>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</si>
  <si>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</si>
  <si>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</si>
  <si>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</si>
  <si>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</si>
  <si>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</si>
  <si>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</si>
  <si>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</si>
  <si>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</si>
  <si>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</si>
  <si>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</si>
  <si>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</si>
  <si>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</si>
  <si>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</si>
  <si>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</si>
  <si>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</si>
  <si>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</si>
  <si>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</si>
  <si>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</si>
  <si>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</si>
  <si>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</si>
  <si>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</si>
  <si>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</si>
  <si>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</si>
  <si>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</si>
  <si>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</si>
  <si>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</si>
  <si>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</si>
  <si>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</si>
  <si>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</si>
  <si>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</si>
  <si>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</si>
  <si>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</si>
  <si>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</si>
  <si>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</si>
  <si>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</si>
  <si>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</si>
  <si>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</si>
  <si>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</si>
  <si>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</si>
  <si>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</si>
  <si>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</si>
  <si>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</si>
  <si>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</si>
  <si>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</si>
  <si>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</si>
  <si>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</si>
  <si>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</si>
  <si>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</si>
  <si>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</si>
  <si>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</si>
  <si>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</si>
  <si>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</si>
  <si>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</si>
  <si>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</si>
  <si>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</si>
  <si>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</si>
  <si>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</si>
  <si>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</si>
  <si>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</si>
  <si>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</si>
  <si>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</si>
  <si>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</si>
  <si>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</si>
  <si>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</si>
  <si>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</si>
  <si>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</si>
  <si>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</si>
  <si>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</si>
  <si>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</si>
  <si>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</si>
  <si>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</si>
  <si>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</si>
  <si>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</si>
  <si>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</si>
  <si>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</si>
  <si>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</si>
  <si>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</si>
  <si>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</si>
  <si>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</si>
  <si>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</si>
  <si>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</si>
  <si>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</si>
  <si>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</si>
  <si>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</si>
  <si>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</si>
  <si>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</si>
  <si>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</si>
  <si>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</si>
  <si>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</si>
  <si>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</si>
  <si>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</si>
  <si>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</si>
  <si>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</si>
  <si>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</si>
  <si>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</si>
  <si>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</si>
  <si>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</si>
  <si>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</si>
  <si>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</si>
  <si>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</si>
  <si>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</si>
  <si>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</si>
  <si>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</si>
  <si>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</si>
  <si>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</si>
  <si>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</si>
  <si>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</si>
  <si>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</si>
  <si>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</si>
  <si>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</si>
  <si>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</si>
  <si>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</si>
  <si>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</si>
  <si>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</si>
  <si>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</si>
  <si>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</si>
  <si>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</si>
  <si>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</si>
  <si>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</si>
  <si>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</si>
  <si>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</si>
  <si>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</si>
  <si>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</si>
  <si>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</si>
  <si>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</si>
  <si>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</si>
  <si>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</si>
  <si>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</si>
  <si>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</si>
  <si>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</si>
  <si>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</si>
  <si>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</si>
  <si>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</si>
  <si>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</si>
  <si>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</si>
  <si>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</si>
  <si>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</si>
  <si>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</si>
  <si>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</si>
  <si>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</si>
  <si>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</si>
  <si>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</si>
  <si>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</si>
  <si>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</si>
  <si>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</si>
  <si>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</si>
  <si>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</si>
  <si>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</si>
  <si>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</si>
  <si>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</si>
  <si>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</si>
  <si>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</si>
  <si>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</si>
  <si>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</si>
  <si>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</si>
  <si>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</si>
  <si>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</si>
  <si>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</si>
  <si>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</si>
  <si>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</si>
  <si>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</si>
  <si>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</si>
  <si>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</si>
  <si>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</si>
  <si>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</si>
  <si>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</si>
  <si>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</si>
  <si>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</si>
  <si>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</si>
  <si>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</si>
  <si>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</si>
  <si>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</si>
  <si>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</si>
  <si>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</si>
  <si>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</si>
  <si>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</si>
  <si>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</si>
  <si>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</si>
  <si>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</si>
  <si>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</si>
  <si>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</si>
  <si>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</si>
  <si>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</si>
  <si>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</si>
  <si>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</si>
  <si>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</si>
  <si>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</si>
  <si>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</si>
  <si>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</si>
  <si>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</si>
  <si>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</si>
  <si>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</si>
  <si>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</si>
  <si>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</si>
  <si>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</si>
  <si>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</si>
  <si>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</si>
  <si>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</si>
  <si>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</si>
  <si>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</si>
  <si>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</si>
  <si>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</si>
  <si>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</si>
  <si>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</si>
  <si>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</si>
  <si>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</si>
  <si>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</si>
  <si>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</si>
  <si>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</si>
  <si>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</si>
  <si>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</si>
  <si>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</si>
  <si>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</si>
  <si>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</si>
  <si>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</si>
  <si>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</si>
  <si>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</si>
  <si>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</si>
  <si>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</si>
  <si>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</si>
  <si>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</si>
  <si>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</si>
  <si>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</si>
  <si>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</si>
  <si>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</si>
  <si>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</si>
  <si>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</si>
  <si>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</si>
  <si>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</si>
  <si>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</si>
  <si>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</si>
  <si>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</si>
  <si>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</si>
  <si>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</si>
  <si>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</si>
  <si>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</si>
  <si>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</si>
  <si>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</si>
  <si>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</si>
  <si>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</si>
  <si>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</si>
  <si>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</si>
  <si>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</si>
  <si>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</si>
  <si>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</si>
  <si>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</si>
  <si>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</si>
  <si>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</si>
  <si>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</si>
  <si>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</si>
  <si>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</si>
  <si>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</si>
  <si>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</si>
  <si>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</si>
  <si>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</si>
  <si>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</si>
  <si>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</si>
  <si>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</si>
  <si>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</si>
  <si>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</si>
  <si>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</si>
  <si>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</si>
  <si>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</si>
  <si>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</si>
  <si>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</si>
  <si>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</si>
  <si>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</si>
  <si>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</si>
  <si>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</si>
  <si>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</si>
  <si>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</si>
  <si>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</si>
  <si>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</si>
  <si>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</si>
  <si>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</si>
  <si>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</si>
  <si>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</si>
  <si>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</si>
  <si>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</si>
  <si>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</si>
  <si>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</si>
  <si>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</si>
  <si>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</si>
  <si>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</si>
  <si>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</si>
  <si>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</si>
  <si>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</si>
  <si>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</si>
  <si>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</si>
  <si>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</si>
  <si>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</si>
  <si>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</si>
  <si>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</si>
  <si>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</si>
  <si>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</si>
  <si>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</si>
  <si>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</si>
  <si>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</si>
  <si>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</si>
  <si>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</si>
  <si>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</si>
  <si>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</si>
  <si>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</si>
  <si>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</si>
  <si>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</si>
  <si>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</si>
  <si>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</si>
  <si>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</si>
  <si>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</si>
  <si>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</si>
  <si>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</si>
  <si>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</si>
  <si>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</si>
  <si>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</si>
  <si>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</si>
  <si>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</si>
  <si>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</si>
  <si>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</si>
  <si>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</si>
  <si>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</si>
  <si>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</si>
  <si>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</si>
  <si>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</si>
  <si>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</si>
  <si>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</si>
  <si>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</si>
  <si>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</si>
  <si>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</si>
  <si>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</si>
  <si>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</si>
  <si>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</si>
  <si>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</si>
  <si>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</si>
  <si>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</si>
  <si>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</si>
  <si>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</si>
  <si>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</si>
  <si>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</si>
  <si>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</si>
  <si>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</si>
  <si>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</si>
  <si>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</si>
  <si>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</si>
  <si>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</si>
  <si>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</si>
  <si>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</si>
  <si>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</si>
  <si>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</si>
  <si>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</si>
  <si>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</si>
  <si>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</si>
  <si>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</si>
  <si>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</si>
  <si>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</si>
  <si>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</si>
  <si>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</si>
  <si>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</si>
  <si>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</si>
  <si>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</si>
  <si>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</si>
  <si>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</si>
  <si>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</si>
  <si>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</si>
  <si>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</si>
  <si>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</si>
  <si>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</si>
  <si>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</si>
  <si>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</si>
  <si>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</si>
  <si>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</si>
  <si>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</si>
  <si>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</si>
  <si>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</si>
  <si>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</si>
  <si>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</si>
  <si>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</si>
  <si>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</si>
  <si>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</si>
  <si>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</si>
  <si>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</si>
  <si>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</si>
  <si>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</si>
  <si>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</si>
  <si>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</si>
  <si>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</si>
  <si>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</si>
  <si>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</si>
  <si>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</si>
  <si>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</si>
  <si>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</si>
  <si>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</si>
  <si>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</si>
  <si>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</si>
  <si>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</si>
  <si>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</si>
  <si>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</si>
  <si>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</si>
  <si>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</si>
  <si>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</si>
  <si>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</si>
  <si>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</si>
  <si>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</si>
  <si>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</si>
  <si>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</si>
  <si>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</si>
  <si>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</si>
  <si>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</si>
  <si>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</si>
  <si>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</si>
  <si>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</si>
  <si>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</si>
  <si>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</si>
  <si>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</si>
  <si>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</si>
  <si>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</si>
  <si>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</si>
  <si>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</si>
  <si>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</si>
  <si>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</si>
  <si>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</si>
  <si>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</si>
  <si>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</si>
  <si>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</si>
  <si>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</si>
  <si>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</si>
  <si>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</si>
  <si>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</si>
  <si>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</si>
  <si>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</si>
  <si>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</si>
  <si>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</si>
  <si>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</si>
  <si>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</si>
  <si>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</si>
  <si>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</si>
  <si>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</si>
  <si>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</si>
  <si>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</si>
  <si>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</si>
  <si>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</si>
  <si>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</si>
  <si>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</si>
  <si>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</si>
  <si>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</si>
  <si>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</si>
  <si>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</si>
  <si>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</si>
  <si>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</si>
  <si>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</si>
  <si>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</si>
  <si>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</si>
  <si>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</si>
  <si>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</si>
  <si>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</si>
  <si>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</si>
  <si>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</si>
  <si>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</si>
  <si>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</si>
  <si>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</si>
  <si>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</si>
  <si>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</si>
  <si>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</si>
  <si>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</si>
  <si>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</si>
  <si>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</si>
  <si>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</si>
  <si>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</si>
  <si>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</si>
  <si>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</si>
  <si>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</si>
  <si>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</si>
  <si>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</si>
  <si>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</si>
  <si>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</si>
  <si>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</si>
  <si>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</si>
  <si>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</si>
  <si>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</si>
  <si>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</si>
  <si>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</si>
  <si>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</si>
  <si>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</si>
  <si>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</si>
  <si>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</si>
  <si>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</si>
  <si>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</si>
  <si>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</si>
  <si>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</si>
  <si>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</si>
  <si>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</si>
  <si>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</si>
  <si>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</si>
  <si>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</si>
  <si>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</si>
  <si>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</si>
  <si>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</si>
  <si>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</si>
  <si>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</si>
  <si>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</si>
  <si>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</si>
  <si>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</si>
  <si>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</si>
  <si>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</si>
  <si>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</si>
  <si>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</si>
  <si>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</si>
  <si>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</si>
  <si>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</si>
  <si>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</si>
  <si>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</si>
  <si>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</si>
  <si>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</si>
  <si>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</si>
  <si>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</si>
  <si>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</si>
  <si>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</si>
  <si>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</si>
  <si>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</si>
  <si>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</si>
  <si>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</si>
  <si>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</si>
  <si>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</si>
  <si>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</si>
  <si>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</si>
  <si>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</si>
  <si>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</si>
  <si>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</si>
  <si>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</si>
  <si>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</si>
  <si>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</si>
  <si>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</si>
  <si>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</si>
  <si>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</si>
  <si>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</si>
  <si>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</si>
  <si>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</si>
  <si>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</si>
  <si>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</si>
  <si>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</si>
  <si>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</si>
  <si>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</si>
  <si>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</si>
  <si>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</si>
  <si>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</si>
  <si>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</si>
  <si>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</si>
  <si>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</si>
  <si>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</si>
  <si>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</si>
  <si>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</si>
  <si>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</si>
  <si>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</si>
  <si>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</si>
  <si>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</si>
  <si>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</si>
  <si>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</si>
  <si>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</si>
  <si>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</si>
  <si>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</si>
  <si>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</si>
  <si>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</si>
  <si>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</si>
  <si>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</si>
  <si>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</si>
  <si>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</si>
  <si>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</si>
  <si>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</si>
  <si>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</si>
  <si>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</si>
  <si>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</si>
  <si>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</si>
  <si>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</si>
  <si>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</si>
  <si>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</si>
  <si>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</si>
  <si>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</si>
  <si>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</si>
  <si>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</si>
  <si>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</si>
  <si>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</si>
  <si>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</si>
  <si>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</si>
  <si>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</si>
  <si>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</si>
  <si>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</si>
  <si>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</si>
  <si>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</si>
  <si>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</si>
  <si>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</si>
  <si>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</si>
  <si>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</si>
  <si>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</si>
  <si>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</si>
  <si>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</si>
  <si>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</si>
  <si>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</si>
  <si>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</si>
  <si>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</si>
  <si>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</si>
  <si>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</si>
  <si>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</si>
  <si>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</si>
  <si>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</si>
  <si>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</si>
  <si>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</si>
  <si>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</si>
  <si>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</si>
  <si>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</si>
  <si>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</si>
  <si>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</si>
  <si>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</si>
  <si>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</si>
  <si>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</si>
  <si>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</si>
  <si>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</si>
  <si>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</si>
  <si>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</si>
  <si>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</si>
  <si>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</si>
  <si>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</si>
  <si>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</si>
  <si>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</si>
  <si>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</si>
  <si>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</si>
  <si>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</si>
  <si>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</si>
  <si>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</si>
  <si>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</si>
  <si>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</si>
  <si>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</si>
  <si>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</si>
  <si>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</si>
  <si>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</si>
  <si>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</si>
  <si>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</si>
  <si>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</si>
  <si>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</si>
  <si>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</si>
  <si>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</si>
  <si>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</si>
  <si>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</si>
  <si>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</si>
  <si>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</si>
  <si>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</si>
  <si>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</si>
  <si>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</si>
  <si>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</si>
  <si>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</si>
  <si>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</si>
  <si>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</si>
  <si>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</si>
  <si>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</si>
  <si>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</si>
  <si>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</si>
  <si>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</si>
  <si>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</si>
  <si>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</si>
  <si>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</si>
  <si>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</si>
  <si>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</si>
  <si>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</si>
  <si>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</si>
  <si>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</si>
  <si>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</si>
  <si>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</si>
  <si>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</si>
  <si>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</si>
  <si>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</si>
  <si>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</si>
  <si>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</si>
  <si>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</si>
  <si>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</si>
  <si>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</si>
  <si>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</si>
  <si>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</si>
  <si>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</si>
  <si>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</si>
  <si>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</si>
  <si>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</si>
  <si>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</si>
  <si>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</si>
  <si>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</si>
  <si>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</si>
  <si>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</si>
  <si>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</si>
  <si>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</si>
  <si>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</si>
  <si>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</si>
  <si>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</si>
  <si>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</si>
  <si>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</si>
  <si>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</si>
  <si>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</si>
  <si>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</si>
  <si>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</si>
  <si>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</si>
  <si>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</si>
  <si>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</si>
  <si>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</si>
  <si>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</si>
  <si>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</si>
  <si>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</si>
  <si>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</si>
  <si>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</si>
  <si>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</si>
  <si>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</si>
  <si>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</si>
  <si>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</si>
  <si>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</si>
  <si>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</si>
  <si>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</si>
  <si>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</si>
  <si>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</si>
  <si>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</si>
  <si>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</si>
  <si>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</si>
  <si>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</si>
  <si>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</si>
  <si>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</si>
  <si>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</si>
  <si>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</si>
  <si>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</si>
  <si>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</si>
  <si>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</si>
  <si>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</si>
  <si>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</si>
  <si>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</si>
  <si>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</si>
  <si>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</si>
  <si>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</si>
  <si>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</si>
  <si>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</si>
  <si>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</si>
  <si>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</si>
  <si>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</si>
  <si>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</si>
  <si>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</si>
  <si>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</si>
  <si>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</si>
  <si>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</si>
  <si>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</si>
  <si>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</si>
  <si>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</si>
  <si>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</si>
  <si>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</si>
  <si>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</si>
  <si>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</si>
  <si>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</si>
  <si>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</si>
  <si>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</si>
  <si>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</si>
  <si>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</si>
  <si>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</si>
  <si>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</si>
  <si>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</si>
  <si>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</si>
  <si>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</si>
  <si>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</si>
  <si>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</si>
  <si>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</si>
  <si>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</si>
  <si>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</si>
  <si>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</si>
  <si>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</si>
  <si>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</si>
  <si>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</si>
  <si>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</si>
  <si>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</si>
  <si>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</si>
  <si>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</si>
  <si>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</si>
  <si>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</si>
  <si>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</si>
  <si>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</si>
  <si>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</si>
  <si>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</si>
  <si>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</si>
  <si>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</si>
  <si>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</si>
  <si>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</si>
  <si>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</si>
  <si>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</si>
  <si>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</si>
  <si>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</si>
  <si>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</si>
  <si>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</si>
  <si>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</si>
  <si>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</si>
  <si>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</si>
  <si>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</si>
  <si>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</si>
  <si>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</si>
  <si>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</si>
  <si>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</si>
  <si>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</si>
  <si>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</si>
  <si>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</si>
  <si>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</si>
  <si>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</si>
  <si>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</si>
  <si>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</si>
  <si>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</si>
  <si>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</si>
  <si>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</si>
  <si>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</si>
  <si>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</si>
  <si>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</si>
  <si>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</si>
  <si>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</si>
  <si>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</si>
  <si>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</si>
  <si>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</si>
  <si>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</si>
  <si>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</si>
  <si>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</si>
  <si>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</si>
  <si>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</si>
  <si>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</si>
  <si>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</si>
  <si>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</si>
  <si>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</si>
  <si>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</si>
  <si>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</si>
  <si>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</si>
  <si>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</si>
  <si>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</si>
  <si>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</si>
  <si>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</si>
  <si>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</si>
  <si>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</si>
  <si>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</si>
  <si>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</si>
  <si>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</si>
  <si>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</si>
  <si>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</si>
  <si>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</si>
  <si>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</si>
  <si>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</si>
  <si>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</si>
  <si>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</si>
  <si>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</si>
  <si>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</si>
  <si>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</si>
  <si>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</si>
  <si>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</si>
  <si>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</si>
  <si>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</si>
  <si>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</si>
  <si>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</si>
  <si>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</si>
  <si>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</si>
  <si>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</si>
  <si>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</si>
  <si>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</si>
  <si>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</si>
  <si>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</si>
  <si>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</si>
  <si>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</si>
  <si>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</si>
  <si>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</si>
  <si>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</si>
  <si>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</si>
  <si>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</si>
  <si>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</si>
  <si>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</si>
  <si>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</si>
  <si>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</si>
  <si>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</si>
  <si>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</si>
  <si>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</si>
  <si>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</si>
  <si>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</si>
  <si>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</si>
  <si>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</si>
  <si>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</si>
  <si>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</si>
  <si>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</si>
  <si>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</si>
  <si>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</si>
  <si>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</si>
  <si>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</si>
  <si>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</si>
  <si>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</si>
  <si>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</si>
  <si>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</si>
  <si>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</si>
  <si>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</si>
  <si>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</si>
  <si>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</si>
  <si>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</si>
  <si>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</si>
  <si>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</si>
  <si>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</si>
  <si>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</si>
  <si>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</si>
  <si>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</si>
  <si>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</si>
  <si>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</si>
  <si>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</si>
  <si>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</si>
  <si>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</si>
  <si>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</si>
  <si>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</si>
  <si>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</si>
  <si>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</si>
  <si>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</si>
  <si>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</si>
  <si>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</si>
  <si>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</si>
  <si>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</si>
  <si>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</si>
  <si>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</si>
  <si>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</si>
  <si>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</si>
  <si>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</si>
  <si>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</si>
  <si>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</si>
  <si>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</si>
  <si>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</si>
  <si>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</si>
  <si>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</si>
  <si>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</si>
  <si>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</si>
  <si>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</si>
  <si>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</si>
  <si>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</si>
  <si>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</si>
  <si>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</si>
  <si>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</si>
  <si>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</si>
  <si>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</si>
  <si>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</si>
  <si>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</si>
  <si>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</si>
  <si>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</si>
  <si>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</si>
  <si>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</si>
  <si>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</si>
  <si>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</si>
  <si>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</si>
  <si>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</si>
  <si>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</si>
  <si>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</si>
  <si>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</si>
  <si>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</si>
  <si>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</si>
  <si>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</si>
  <si>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</si>
  <si>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</si>
  <si>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</si>
  <si>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</si>
  <si>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</si>
  <si>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</si>
  <si>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</si>
  <si>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</si>
  <si>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</si>
  <si>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</si>
  <si>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</si>
  <si>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</si>
  <si>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</si>
  <si>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</si>
  <si>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</si>
  <si>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</si>
  <si>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</si>
  <si>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</si>
  <si>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</si>
  <si>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</si>
  <si>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</si>
  <si>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</si>
  <si>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</si>
  <si>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</si>
  <si>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</si>
  <si>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</si>
  <si>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</si>
  <si>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</si>
  <si>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</si>
  <si>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</si>
  <si>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</si>
  <si>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</si>
  <si>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</si>
  <si>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</si>
  <si>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</si>
  <si>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</si>
  <si>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</si>
  <si>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</si>
  <si>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</si>
  <si>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</si>
  <si>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</si>
  <si>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</si>
  <si>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</si>
  <si>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</si>
  <si>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</si>
  <si>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</si>
  <si>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</si>
  <si>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</si>
  <si>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</si>
  <si>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</si>
  <si>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</si>
  <si>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</si>
  <si>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</si>
  <si>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</si>
  <si>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</si>
  <si>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</si>
  <si>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</si>
  <si>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</si>
  <si>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</si>
  <si>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</si>
  <si>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</si>
  <si>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</si>
  <si>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</si>
  <si>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</si>
  <si>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</si>
  <si>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</si>
  <si>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</si>
  <si>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</si>
  <si>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</si>
  <si>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</si>
  <si>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</si>
  <si>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</si>
  <si>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</si>
  <si>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</si>
  <si>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</si>
  <si>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</si>
  <si>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</si>
  <si>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</si>
  <si>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</si>
  <si>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</si>
  <si>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</si>
  <si>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</si>
  <si>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</si>
  <si>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</si>
  <si>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</si>
  <si>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</si>
  <si>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</si>
  <si>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</si>
  <si>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</si>
  <si>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</si>
  <si>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</si>
  <si>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</si>
  <si>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</si>
  <si>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</si>
  <si>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</si>
  <si>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</si>
  <si>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</si>
  <si>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</si>
  <si>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</si>
  <si>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</si>
  <si>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</si>
  <si>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</si>
  <si>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</si>
  <si>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</si>
  <si>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</si>
  <si>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</si>
  <si>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</si>
  <si>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</si>
  <si>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</si>
  <si>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</si>
  <si>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</si>
  <si>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</si>
  <si>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</si>
  <si>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</si>
  <si>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</si>
  <si>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</si>
  <si>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</si>
  <si>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</si>
  <si>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</si>
  <si>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</si>
  <si>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</si>
  <si>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</si>
  <si>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</si>
  <si>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</si>
  <si>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</si>
  <si>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</si>
  <si>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</si>
  <si>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</si>
  <si>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</si>
  <si>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</si>
  <si>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</si>
  <si>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</si>
  <si>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</si>
  <si>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</si>
  <si>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</si>
  <si>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</si>
  <si>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</si>
  <si>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</si>
  <si>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</si>
  <si>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</si>
  <si>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</si>
  <si>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</si>
  <si>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</si>
  <si>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</si>
  <si>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</si>
  <si>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</si>
  <si>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</si>
  <si>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</si>
  <si>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</si>
  <si>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</si>
  <si>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</si>
  <si>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</si>
  <si>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</si>
  <si>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</si>
  <si>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</si>
  <si>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</si>
  <si>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</si>
  <si>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</si>
  <si>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</si>
  <si>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</si>
  <si>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</si>
  <si>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</si>
  <si>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</si>
  <si>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</si>
  <si>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</si>
  <si>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</si>
  <si>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</si>
  <si>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</si>
  <si>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</si>
  <si>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</si>
  <si>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</si>
  <si>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</si>
  <si>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</si>
  <si>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</si>
  <si>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</si>
  <si>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</si>
  <si>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</si>
  <si>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</si>
  <si>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</si>
  <si>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</si>
  <si>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</si>
  <si>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</si>
  <si>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</si>
  <si>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</si>
  <si>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</si>
  <si>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</si>
  <si>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</si>
  <si>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</si>
  <si>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</si>
  <si>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</si>
  <si>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</si>
  <si>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</si>
  <si>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</si>
  <si>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</si>
  <si>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</si>
  <si>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</si>
  <si>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</si>
  <si>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</si>
  <si>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</si>
  <si>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</si>
  <si>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</si>
  <si>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</si>
  <si>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</si>
  <si>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</si>
  <si>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</si>
  <si>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</si>
  <si>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</si>
  <si>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</si>
  <si>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</si>
  <si>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</si>
  <si>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</si>
  <si>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</si>
  <si>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</si>
  <si>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</si>
  <si>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</si>
  <si>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</si>
  <si>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</si>
  <si>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</si>
  <si>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</si>
  <si>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</si>
  <si>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</si>
  <si>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</si>
  <si>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</si>
  <si>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</si>
  <si>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</si>
  <si>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</si>
  <si>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</si>
  <si>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</si>
  <si>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</si>
  <si>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</si>
  <si>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</si>
  <si>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</si>
  <si>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</si>
  <si>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</si>
  <si>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</si>
  <si>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</si>
  <si>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</si>
  <si>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</si>
  <si>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</si>
  <si>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</si>
  <si>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</si>
  <si>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</si>
  <si>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</si>
  <si>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</si>
  <si>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</si>
  <si>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</si>
  <si>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</si>
  <si>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</si>
  <si>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</si>
  <si>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</si>
  <si>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</si>
  <si>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</si>
  <si>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</si>
  <si>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</si>
  <si>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</si>
  <si>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</si>
  <si>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</si>
  <si>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</si>
  <si>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</si>
  <si>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</si>
  <si>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</si>
  <si>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</si>
  <si>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</si>
  <si>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</si>
  <si>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</si>
  <si>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</si>
  <si>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</si>
  <si>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</si>
  <si>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</si>
  <si>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</si>
  <si>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</si>
  <si>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</si>
  <si>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</si>
  <si>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</si>
  <si>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</si>
  <si>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</si>
  <si>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</si>
  <si>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</si>
  <si>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</si>
  <si>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</si>
  <si>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</si>
  <si>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</si>
  <si>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</si>
  <si>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</si>
  <si>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</si>
  <si>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</si>
  <si>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</si>
  <si>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</si>
  <si>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</si>
  <si>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</si>
  <si>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</si>
  <si>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</si>
  <si>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</si>
  <si>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</si>
  <si>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</si>
  <si>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</si>
  <si>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</si>
  <si>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</si>
  <si>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</si>
  <si>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</si>
  <si>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</si>
  <si>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</si>
  <si>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</si>
  <si>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</si>
  <si>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</si>
  <si>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</si>
  <si>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</si>
  <si>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</si>
  <si>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</si>
  <si>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</si>
  <si>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</si>
  <si>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</si>
  <si>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</si>
  <si>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</si>
  <si>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</si>
  <si>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</si>
  <si>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</si>
  <si>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</si>
  <si>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</si>
  <si>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</si>
  <si>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</si>
  <si>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</si>
  <si>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</si>
  <si>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</si>
  <si>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</si>
  <si>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</si>
  <si>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</si>
  <si>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</si>
  <si>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</si>
  <si>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</si>
  <si>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</si>
  <si>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</si>
  <si>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</si>
  <si>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</si>
  <si>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</si>
  <si>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</si>
  <si>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</si>
  <si>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</si>
  <si>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</si>
  <si>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</si>
  <si>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</si>
  <si>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</si>
  <si>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</si>
  <si>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</si>
  <si>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</si>
  <si>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</si>
  <si>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</si>
  <si>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</si>
  <si>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</si>
  <si>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</si>
  <si>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</si>
  <si>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</si>
  <si>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</si>
  <si>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</si>
  <si>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</si>
  <si>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</si>
  <si>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</si>
  <si>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</si>
  <si>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</si>
  <si>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</si>
  <si>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</si>
  <si>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</si>
  <si>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</si>
  <si>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</si>
  <si>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</si>
  <si>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</si>
  <si>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</si>
  <si>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</si>
  <si>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</si>
  <si>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</si>
  <si>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</si>
  <si>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</si>
  <si>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</si>
  <si>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</si>
  <si>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</si>
  <si>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</si>
  <si>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</si>
  <si>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</si>
  <si>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</si>
  <si>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</si>
  <si>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</si>
  <si>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</si>
  <si>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</si>
  <si>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</si>
  <si>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</si>
  <si>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</si>
  <si>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</si>
  <si>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</si>
  <si>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</si>
  <si>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</si>
  <si>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</si>
  <si>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</si>
  <si>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</si>
  <si>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</si>
  <si>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</si>
  <si>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</si>
  <si>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</si>
  <si>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</si>
  <si>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</si>
  <si>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</si>
  <si>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</si>
  <si>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</si>
  <si>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</si>
  <si>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</si>
  <si>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</si>
  <si>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</si>
  <si>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</si>
  <si>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</si>
  <si>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</si>
  <si>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</si>
  <si>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</si>
  <si>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</si>
  <si>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</si>
  <si>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</si>
  <si>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</si>
  <si>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</si>
  <si>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</si>
  <si>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</si>
  <si>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</si>
  <si>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</si>
  <si>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</si>
  <si>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</si>
  <si>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</si>
  <si>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</si>
  <si>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</si>
  <si>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</si>
  <si>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</si>
  <si>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</si>
  <si>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</si>
  <si>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</si>
  <si>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</si>
  <si>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</si>
  <si>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</si>
  <si>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</si>
  <si>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</si>
  <si>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</si>
  <si>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</si>
  <si>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</si>
  <si>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</si>
  <si>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</si>
  <si>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</si>
  <si>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</si>
  <si>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</si>
  <si>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</si>
  <si>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</si>
  <si>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</si>
  <si>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</si>
  <si>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</si>
  <si>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</si>
  <si>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</si>
  <si>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</si>
  <si>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</si>
  <si>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</si>
  <si>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</si>
  <si>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</si>
  <si>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</si>
  <si>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</si>
  <si>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</si>
  <si>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</si>
  <si>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</si>
  <si>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</si>
  <si>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</si>
  <si>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</si>
  <si>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</si>
  <si>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</si>
  <si>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</si>
  <si>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</si>
  <si>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</si>
  <si>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</si>
  <si>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</si>
  <si>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</si>
  <si>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</si>
  <si>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</si>
  <si>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</si>
  <si>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</si>
  <si>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</si>
  <si>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</si>
  <si>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</si>
  <si>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</si>
  <si>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</si>
  <si>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</si>
  <si>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</si>
  <si>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</si>
  <si>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</si>
  <si>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</si>
  <si>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</si>
  <si>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</si>
  <si>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</si>
  <si>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</si>
  <si>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</si>
  <si>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</si>
  <si>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</si>
  <si>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</si>
  <si>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</si>
  <si>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</si>
  <si>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</si>
  <si>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</si>
  <si>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</si>
  <si>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</si>
  <si>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</si>
  <si>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</si>
  <si>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</si>
  <si>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</si>
  <si>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</si>
  <si>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</si>
  <si>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</si>
  <si>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</si>
  <si>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</si>
  <si>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</si>
  <si>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</si>
  <si>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</si>
  <si>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</si>
  <si>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</si>
  <si>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</si>
  <si>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</si>
  <si>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</si>
  <si>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</si>
  <si>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</si>
  <si>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</si>
  <si>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</si>
  <si>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</si>
  <si>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</si>
  <si>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</si>
  <si>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</si>
  <si>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</si>
  <si>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</si>
  <si>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</si>
  <si>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</si>
  <si>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</si>
  <si>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</si>
  <si>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</si>
  <si>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</si>
  <si>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</si>
  <si>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</si>
  <si>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</si>
  <si>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</si>
  <si>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</si>
  <si>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</si>
  <si>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</si>
  <si>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</si>
  <si>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</si>
  <si>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</si>
  <si>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</si>
  <si>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</si>
  <si>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</si>
  <si>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</si>
  <si>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</si>
  <si>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</si>
  <si>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</si>
  <si>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</si>
  <si>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</si>
  <si>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</si>
  <si>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</si>
  <si>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</si>
  <si>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</si>
  <si>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</si>
  <si>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</si>
  <si>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</si>
  <si>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</si>
  <si>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</si>
  <si>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</si>
  <si>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</si>
  <si>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</si>
  <si>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</si>
  <si>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</si>
  <si>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</si>
  <si>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</si>
  <si>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</si>
  <si>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</si>
  <si>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</si>
  <si>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</si>
  <si>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</si>
  <si>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</si>
  <si>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</si>
  <si>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</si>
  <si>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</si>
  <si>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</si>
  <si>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</si>
  <si>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</si>
  <si>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</si>
  <si>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</si>
  <si>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</si>
  <si>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</si>
  <si>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</si>
  <si>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</si>
  <si>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</si>
  <si>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</si>
  <si>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</si>
  <si>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</si>
  <si>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</si>
  <si>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</si>
  <si>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</si>
  <si>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</si>
  <si>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</si>
  <si>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</si>
  <si>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</si>
  <si>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</si>
  <si>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</si>
  <si>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</si>
  <si>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</si>
  <si>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</si>
  <si>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</si>
  <si>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</si>
  <si>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</si>
  <si>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</si>
  <si>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</si>
  <si>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</si>
  <si>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</si>
  <si>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</si>
  <si>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</si>
  <si>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</si>
  <si>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</si>
  <si>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</si>
  <si>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</si>
  <si>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</si>
  <si>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</si>
  <si>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</si>
  <si>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</si>
  <si>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</si>
  <si>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</si>
  <si>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</si>
  <si>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</si>
  <si>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</si>
  <si>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</si>
  <si>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</si>
  <si>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</si>
  <si>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</si>
  <si>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</si>
  <si>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</si>
  <si>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</si>
  <si>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</si>
  <si>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</si>
  <si>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</si>
  <si>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</si>
  <si>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</si>
  <si>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</si>
  <si>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</si>
  <si>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</si>
  <si>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</si>
  <si>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</si>
  <si>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</si>
  <si>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</si>
  <si>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</si>
  <si>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</si>
  <si>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</si>
  <si>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</si>
  <si>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</si>
  <si>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</si>
  <si>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</si>
  <si>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</si>
  <si>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</si>
  <si>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</si>
  <si>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</si>
  <si>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</si>
  <si>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</si>
  <si>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</si>
  <si>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</si>
  <si>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</si>
  <si>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</si>
  <si>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</si>
  <si>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</si>
  <si>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</si>
  <si>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</si>
  <si>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</si>
  <si>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</si>
  <si>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</si>
  <si>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</si>
  <si>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</si>
  <si>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</si>
  <si>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</si>
  <si>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</si>
  <si>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</si>
  <si>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</si>
  <si>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</si>
  <si>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</si>
  <si>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</si>
  <si>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</si>
  <si>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</si>
  <si>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</si>
  <si>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</si>
  <si>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</si>
  <si>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</si>
  <si>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</si>
  <si>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</si>
  <si>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</si>
  <si>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</si>
  <si>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</si>
  <si>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</si>
  <si>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</si>
  <si>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</si>
  <si>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</si>
  <si>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</si>
  <si>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</si>
  <si>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</si>
  <si>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</si>
  <si>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</si>
  <si>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</si>
  <si>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</si>
  <si>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</si>
  <si>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</si>
  <si>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</si>
  <si>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</si>
  <si>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</si>
  <si>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</si>
  <si>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</si>
  <si>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</si>
  <si>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</si>
  <si>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</si>
  <si>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</si>
  <si>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</si>
  <si>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</si>
  <si>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</si>
  <si>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</si>
  <si>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</si>
  <si>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</si>
  <si>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</si>
  <si>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</si>
  <si>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</si>
  <si>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</si>
  <si>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</si>
  <si>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</si>
  <si>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</si>
  <si>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</si>
  <si>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</si>
  <si>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</si>
  <si>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</si>
  <si>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</si>
  <si>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</si>
  <si>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</si>
  <si>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</si>
  <si>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</si>
  <si>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</si>
  <si>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</si>
  <si>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</si>
  <si>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</si>
  <si>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</si>
  <si>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</si>
  <si>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</si>
  <si>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</si>
  <si>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</si>
  <si>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</si>
  <si>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</si>
  <si>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</si>
  <si>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</si>
  <si>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</si>
  <si>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</si>
  <si>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</si>
  <si>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</si>
  <si>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</si>
  <si>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</si>
  <si>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</si>
  <si>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</si>
  <si>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</si>
  <si>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</si>
  <si>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</si>
  <si>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</si>
  <si>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</si>
  <si>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</si>
  <si>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</si>
  <si>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</si>
  <si>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</si>
  <si>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</si>
  <si>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</si>
  <si>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</si>
  <si>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</si>
  <si>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</si>
  <si>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</si>
  <si>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</si>
  <si>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</si>
  <si>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</si>
  <si>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</si>
  <si>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</si>
  <si>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</si>
  <si>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</si>
  <si>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</si>
  <si>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</si>
  <si>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</si>
  <si>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</si>
  <si>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</si>
  <si>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</si>
  <si>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</si>
  <si>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</si>
  <si>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</si>
  <si>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</si>
  <si>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</si>
  <si>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</si>
  <si>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</si>
  <si>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</si>
  <si>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</si>
  <si>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</si>
  <si>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</si>
  <si>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</si>
  <si>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</si>
  <si>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</si>
  <si>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</si>
  <si>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</si>
  <si>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</si>
  <si>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</si>
  <si>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</si>
  <si>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</si>
  <si>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</si>
  <si>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</si>
  <si>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</si>
  <si>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</si>
  <si>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</si>
  <si>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</si>
  <si>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</si>
  <si>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</si>
  <si>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</si>
  <si>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</si>
  <si>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</si>
  <si>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</si>
  <si>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</si>
  <si>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</si>
  <si>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</si>
  <si>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</si>
  <si>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</si>
  <si>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</si>
  <si>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</si>
  <si>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</si>
  <si>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</si>
  <si>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</si>
  <si>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</si>
  <si>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</si>
  <si>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</si>
  <si>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</si>
  <si>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</si>
  <si>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</si>
  <si>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</si>
  <si>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</si>
  <si>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</si>
  <si>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</si>
  <si>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</si>
  <si>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</si>
  <si>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</si>
  <si>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</si>
  <si>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</si>
  <si>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</si>
  <si>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</si>
  <si>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</si>
  <si>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</si>
  <si>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</si>
  <si>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</si>
  <si>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</si>
  <si>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</si>
  <si>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</si>
  <si>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</si>
  <si>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</si>
  <si>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</si>
  <si>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</si>
  <si>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</si>
  <si>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</si>
  <si>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</si>
  <si>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</si>
  <si>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</si>
  <si>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</si>
  <si>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</si>
  <si>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</si>
  <si>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</si>
  <si>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</si>
  <si>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</si>
  <si>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</si>
  <si>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</si>
  <si>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</si>
  <si>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</si>
  <si>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</si>
  <si>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</si>
  <si>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</si>
  <si>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</si>
  <si>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</si>
  <si>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</si>
  <si>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</si>
  <si>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</si>
  <si>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</si>
  <si>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</si>
  <si>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</si>
  <si>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</si>
  <si>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</si>
  <si>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</si>
  <si>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</si>
  <si>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</si>
  <si>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</si>
  <si>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</si>
  <si>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</si>
  <si>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</si>
  <si>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</si>
  <si>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</si>
  <si>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</si>
  <si>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</si>
  <si>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</si>
  <si>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</si>
  <si>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</si>
  <si>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</si>
  <si>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</si>
  <si>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</si>
  <si>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</si>
  <si>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</si>
  <si>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</si>
  <si>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</si>
  <si>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</si>
  <si>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</si>
  <si>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</si>
  <si>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</si>
  <si>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</si>
  <si>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</si>
  <si>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</si>
  <si>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</si>
  <si>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</si>
  <si>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</si>
  <si>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</si>
  <si>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</si>
  <si>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</si>
  <si>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</si>
  <si>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</si>
  <si>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</si>
  <si>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</si>
  <si>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</si>
  <si>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</si>
  <si>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</si>
  <si>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</si>
  <si>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</si>
  <si>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</si>
  <si>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</si>
  <si>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</si>
  <si>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</si>
  <si>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</si>
  <si>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</si>
  <si>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</si>
  <si>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</si>
  <si>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</si>
  <si>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</si>
  <si>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</si>
  <si>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</si>
  <si>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</si>
  <si>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</si>
  <si>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</si>
  <si>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</si>
  <si>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</si>
  <si>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</si>
  <si>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</si>
  <si>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</si>
  <si>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</si>
  <si>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</si>
  <si>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</si>
  <si>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</si>
  <si>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</si>
  <si>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</si>
  <si>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</si>
  <si>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</si>
  <si>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</si>
  <si>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</si>
  <si>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</si>
  <si>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</si>
  <si>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</si>
  <si>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</si>
  <si>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</si>
  <si>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</si>
  <si>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</si>
  <si>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</si>
  <si>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</si>
  <si>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</si>
  <si>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</si>
  <si>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</si>
  <si>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</si>
  <si>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</si>
  <si>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</si>
  <si>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</si>
  <si>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</si>
  <si>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</si>
  <si>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</si>
  <si>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</si>
  <si>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</si>
  <si>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</si>
  <si>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</si>
  <si>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</si>
  <si>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</si>
  <si>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</si>
  <si>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</si>
  <si>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</si>
  <si>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</si>
  <si>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</si>
  <si>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</si>
  <si>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</si>
  <si>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</si>
  <si>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</si>
  <si>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</si>
  <si>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</si>
  <si>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</si>
  <si>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</si>
  <si>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</si>
  <si>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</si>
  <si>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</si>
  <si>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</si>
  <si>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</si>
  <si>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</si>
  <si>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</si>
  <si>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</si>
  <si>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</si>
  <si>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</si>
  <si>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</si>
  <si>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</si>
  <si>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</si>
  <si>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</si>
  <si>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</si>
  <si>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</si>
  <si>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</si>
  <si>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</si>
  <si>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</si>
  <si>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</si>
  <si>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</si>
  <si>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</si>
  <si>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</si>
  <si>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</si>
  <si>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</si>
  <si>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</si>
  <si>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</si>
  <si>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</si>
  <si>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</si>
  <si>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</si>
  <si>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</si>
  <si>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</si>
  <si>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</si>
  <si>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</si>
  <si>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</si>
  <si>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</si>
  <si>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</si>
  <si>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</si>
  <si>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</si>
  <si>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</si>
  <si>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</si>
  <si>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</si>
  <si>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</si>
  <si>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</si>
  <si>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</si>
  <si>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</si>
  <si>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</si>
  <si>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</si>
  <si>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</si>
  <si>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</si>
  <si>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</si>
  <si>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</si>
  <si>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</si>
  <si>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</si>
  <si>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</si>
  <si>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</si>
  <si>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</si>
  <si>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</si>
  <si>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</si>
  <si>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</si>
  <si>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</si>
  <si>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</si>
  <si>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</si>
  <si>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</si>
  <si>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</si>
  <si>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</si>
  <si>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</si>
  <si>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</si>
  <si>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</si>
  <si>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</si>
  <si>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</si>
  <si>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</si>
  <si>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</si>
  <si>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</si>
  <si>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</si>
  <si>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</si>
  <si>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</si>
  <si>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</si>
  <si>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</si>
  <si>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</si>
  <si>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</si>
  <si>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</si>
  <si>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</si>
  <si>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</si>
  <si>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</si>
  <si>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</si>
  <si>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</si>
  <si>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</si>
  <si>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</si>
  <si>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</si>
  <si>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</si>
  <si>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</si>
  <si>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</si>
  <si>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</si>
  <si>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</si>
  <si>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</si>
  <si>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</si>
  <si>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</si>
  <si>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</si>
  <si>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</si>
  <si>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</si>
  <si>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</si>
  <si>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</si>
  <si>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</si>
  <si>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</si>
  <si>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</si>
  <si>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</si>
  <si>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</si>
  <si>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</si>
  <si>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</si>
  <si>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</si>
  <si>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</si>
  <si>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</si>
  <si>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</si>
  <si>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</si>
  <si>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</si>
  <si>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</si>
  <si>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</si>
  <si>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</si>
  <si>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</si>
  <si>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</si>
  <si>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</si>
  <si>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</si>
  <si>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</si>
  <si>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</si>
  <si>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</si>
  <si>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</si>
  <si>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</si>
  <si>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</si>
  <si>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</si>
  <si>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</si>
  <si>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</si>
  <si>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</si>
  <si>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</si>
  <si>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</si>
  <si>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</si>
  <si>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</si>
  <si>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</si>
  <si>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</si>
  <si>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</si>
  <si>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</si>
  <si>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</si>
  <si>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</si>
  <si>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</si>
  <si>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</si>
  <si>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</si>
  <si>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</si>
  <si>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</si>
  <si>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</si>
  <si>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</si>
  <si>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</si>
  <si>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</si>
  <si>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</si>
  <si>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</si>
  <si>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</si>
  <si>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</si>
  <si>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</si>
  <si>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</si>
  <si>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</si>
  <si>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</si>
  <si>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</si>
  <si>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</si>
  <si>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</si>
  <si>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</si>
  <si>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</si>
  <si>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</si>
  <si>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</si>
  <si>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</si>
  <si>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</si>
  <si>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</si>
  <si>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</si>
  <si>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</si>
  <si>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</si>
  <si>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</si>
  <si>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</si>
  <si>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</si>
  <si>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</si>
  <si>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</si>
  <si>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</si>
  <si>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</si>
  <si>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</si>
  <si>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</si>
  <si>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</si>
  <si>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</si>
  <si>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</si>
  <si>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</si>
  <si>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</si>
  <si>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</si>
  <si>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</si>
  <si>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</si>
  <si>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</si>
  <si>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</si>
  <si>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</si>
  <si>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</si>
  <si>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</si>
  <si>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</si>
  <si>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</si>
  <si>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</si>
  <si>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</si>
  <si>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</si>
  <si>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</si>
  <si>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</si>
  <si>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</si>
  <si>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</si>
  <si>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</si>
  <si>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</si>
  <si>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</si>
  <si>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</si>
  <si>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</si>
  <si>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</si>
  <si>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</si>
  <si>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</si>
  <si>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</si>
  <si>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</si>
  <si>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</si>
  <si>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</si>
  <si>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</si>
  <si>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</si>
  <si>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</si>
  <si>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</si>
  <si>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</si>
  <si>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</si>
  <si>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</si>
  <si>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</si>
  <si>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</si>
  <si>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</si>
  <si>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</si>
  <si>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</si>
  <si>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</si>
  <si>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</si>
  <si>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</si>
  <si>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</si>
  <si>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</si>
  <si>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</si>
  <si>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</si>
  <si>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</si>
  <si>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</si>
  <si>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</si>
  <si>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</si>
  <si>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</si>
  <si>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</si>
  <si>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</si>
  <si>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</si>
  <si>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</si>
  <si>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</si>
  <si>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</si>
  <si>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</si>
  <si>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</si>
  <si>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</si>
  <si>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</si>
  <si>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</si>
  <si>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</si>
  <si>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</si>
  <si>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</si>
  <si>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</si>
  <si>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</si>
  <si>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</si>
  <si>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</si>
  <si>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</si>
  <si>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</si>
  <si>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</si>
  <si>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</si>
  <si>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</si>
  <si>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</si>
  <si>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</si>
  <si>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</si>
  <si>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</si>
  <si>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</si>
  <si>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</si>
  <si>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</si>
  <si>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</si>
  <si>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</si>
  <si>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</si>
  <si>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</si>
  <si>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</si>
  <si>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</si>
  <si>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</si>
  <si>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</si>
  <si>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</si>
  <si>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</si>
  <si>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</si>
  <si>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</si>
  <si>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</si>
  <si>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</si>
  <si>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</si>
  <si>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</si>
  <si>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</si>
  <si>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</si>
  <si>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</si>
  <si>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</si>
  <si>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</si>
  <si>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</si>
  <si>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</si>
  <si>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</si>
  <si>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</si>
  <si>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</si>
  <si>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</si>
  <si>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</si>
  <si>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</si>
  <si>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</si>
  <si>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</si>
  <si>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</si>
  <si>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</si>
  <si>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</si>
  <si>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</si>
  <si>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</si>
  <si>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</si>
  <si>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</si>
  <si>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</si>
  <si>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</si>
  <si>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</si>
  <si>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</si>
  <si>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</si>
  <si>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</si>
  <si>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</si>
  <si>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</si>
  <si>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</si>
  <si>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</si>
  <si>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</si>
  <si>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</si>
  <si>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</si>
  <si>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</si>
  <si>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</si>
  <si>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</si>
  <si>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</si>
  <si>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</si>
  <si>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</si>
  <si>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</si>
  <si>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</si>
  <si>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</si>
  <si>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</si>
  <si>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</si>
  <si>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</si>
  <si>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</si>
  <si>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</si>
  <si>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</si>
  <si>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</si>
  <si>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</si>
  <si>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</si>
  <si>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</si>
  <si>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</si>
  <si>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</si>
  <si>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</si>
  <si>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</si>
  <si>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</si>
  <si>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</si>
  <si>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</si>
  <si>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</si>
  <si>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</si>
  <si>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</si>
  <si>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</si>
  <si>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</si>
  <si>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</si>
  <si>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</si>
  <si>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</si>
  <si>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</si>
  <si>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</si>
  <si>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</si>
  <si>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</si>
  <si>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</si>
  <si>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</si>
  <si>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</si>
  <si>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</si>
  <si>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</si>
  <si>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</si>
  <si>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</si>
  <si>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</si>
  <si>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</si>
  <si>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</si>
  <si>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</si>
  <si>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</si>
  <si>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</si>
  <si>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</si>
  <si>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</si>
  <si>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</si>
  <si>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</si>
  <si>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</si>
  <si>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</si>
  <si>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</si>
  <si>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</si>
  <si>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</si>
  <si>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</si>
  <si>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</si>
  <si>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</si>
  <si>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</si>
  <si>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</si>
  <si>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</si>
  <si>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</si>
  <si>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</si>
  <si>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</si>
  <si>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</si>
  <si>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</si>
  <si>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</si>
  <si>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</si>
  <si>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</si>
  <si>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</si>
  <si>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</si>
  <si>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</si>
  <si>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</si>
  <si>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</si>
  <si>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</si>
  <si>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</si>
  <si>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</si>
  <si>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</si>
  <si>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</si>
  <si>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</si>
  <si>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</si>
  <si>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</si>
  <si>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</si>
  <si>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</si>
  <si>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</si>
  <si>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</si>
  <si>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</si>
  <si>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</si>
  <si>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</si>
  <si>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</si>
  <si>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</si>
  <si>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</si>
  <si>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</si>
  <si>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</si>
  <si>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</si>
  <si>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</si>
  <si>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</si>
  <si>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</si>
  <si>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</si>
  <si>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</si>
  <si>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</si>
  <si>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</si>
  <si>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</si>
  <si>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</si>
  <si>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</si>
  <si>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</si>
  <si>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</si>
  <si>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</si>
  <si>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</si>
  <si>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</si>
  <si>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</si>
  <si>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</si>
  <si>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</si>
  <si>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</si>
  <si>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</si>
  <si>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</si>
  <si>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</si>
  <si>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</si>
  <si>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</si>
  <si>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</si>
  <si>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</si>
  <si>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</si>
  <si>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</si>
  <si>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</si>
  <si>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</si>
  <si>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</si>
  <si>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</si>
  <si>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</si>
  <si>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</si>
  <si>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</si>
  <si>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</si>
  <si>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</si>
  <si>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</si>
  <si>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</si>
  <si>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</si>
  <si>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</si>
  <si>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</si>
  <si>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</si>
  <si>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</si>
  <si>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</si>
  <si>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</si>
  <si>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</si>
  <si>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</si>
  <si>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</si>
  <si>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</si>
  <si>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</si>
  <si>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</si>
  <si>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</si>
  <si>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</si>
  <si>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</si>
  <si>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</si>
  <si>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</si>
  <si>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</si>
  <si>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</si>
  <si>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</si>
  <si>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</si>
  <si>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</si>
  <si>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</si>
  <si>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</si>
  <si>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</si>
  <si>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</si>
  <si>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</si>
  <si>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</si>
  <si>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</si>
  <si>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</si>
  <si>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</si>
  <si>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</si>
  <si>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</si>
  <si>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</si>
  <si>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</si>
  <si>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</si>
  <si>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</si>
  <si>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</si>
  <si>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</si>
  <si>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</si>
  <si>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</si>
  <si>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</si>
  <si>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</si>
  <si>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</si>
  <si>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</si>
  <si>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</si>
  <si>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</si>
  <si>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</si>
  <si>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</si>
  <si>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</si>
  <si>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</si>
  <si>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</si>
  <si>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</si>
  <si>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</si>
  <si>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</si>
  <si>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</si>
  <si>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</si>
  <si>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</si>
  <si>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</si>
  <si>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</si>
  <si>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</si>
  <si>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</si>
  <si>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</si>
  <si>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</si>
  <si>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</si>
  <si>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</si>
  <si>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</si>
  <si>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</si>
  <si>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</si>
  <si>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</si>
  <si>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</si>
  <si>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</si>
  <si>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</si>
  <si>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</si>
  <si>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</si>
  <si>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</si>
  <si>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</si>
  <si>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</si>
  <si>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</si>
  <si>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</si>
  <si>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</si>
  <si>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</si>
  <si>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</si>
  <si>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</si>
  <si>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</si>
  <si>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</si>
  <si>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</si>
  <si>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</si>
  <si>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</si>
  <si>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</si>
  <si>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</si>
  <si>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</si>
  <si>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</si>
  <si>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</si>
  <si>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</si>
  <si>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</si>
  <si>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</si>
  <si>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</si>
  <si>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</si>
  <si>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</si>
  <si>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</si>
  <si>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</si>
  <si>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</si>
  <si>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</si>
  <si>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</si>
  <si>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</si>
  <si>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</si>
  <si>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</si>
  <si>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</si>
  <si>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</si>
  <si>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</si>
  <si>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</si>
  <si>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</si>
  <si>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</si>
  <si>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</si>
  <si>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</si>
  <si>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</si>
  <si>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</si>
  <si>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</si>
  <si>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</si>
  <si>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</si>
  <si>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</si>
  <si>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</si>
  <si>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</si>
  <si>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</si>
  <si>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</si>
  <si>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</si>
  <si>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</si>
  <si>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</si>
  <si>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</si>
  <si>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</si>
  <si>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</si>
  <si>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</si>
  <si>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</si>
  <si>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</si>
  <si>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</si>
  <si>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</si>
  <si>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</si>
  <si>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</si>
  <si>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</si>
  <si>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</si>
  <si>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</si>
  <si>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</si>
  <si>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</si>
  <si>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</si>
  <si>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</si>
  <si>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</si>
  <si>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</si>
  <si>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</si>
  <si>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</si>
  <si>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</si>
  <si>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</si>
  <si>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</si>
  <si>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</si>
  <si>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</si>
  <si>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</si>
  <si>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</si>
  <si>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</si>
  <si>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</si>
  <si>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</si>
  <si>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</si>
  <si>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</si>
  <si>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</si>
  <si>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</si>
  <si>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</si>
  <si>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</si>
  <si>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</si>
  <si>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</si>
  <si>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</si>
  <si>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</si>
  <si>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</si>
  <si>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</si>
  <si>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</si>
  <si>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</si>
  <si>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</si>
  <si>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</si>
  <si>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</si>
  <si>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</si>
  <si>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</si>
  <si>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</si>
  <si>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</si>
  <si>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</si>
  <si>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</si>
  <si>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</si>
  <si>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</si>
  <si>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</si>
  <si>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</si>
  <si>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</si>
  <si>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</si>
  <si>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</si>
  <si>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</si>
  <si>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</si>
  <si>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</si>
  <si>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</si>
  <si>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</si>
  <si>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</si>
  <si>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</si>
  <si>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</si>
  <si>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</si>
  <si>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</si>
  <si>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</si>
  <si>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</si>
  <si>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</si>
  <si>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</si>
  <si>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</si>
  <si>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</si>
  <si>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</si>
  <si>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</si>
  <si>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</si>
  <si>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</si>
  <si>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</si>
  <si>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</si>
  <si>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</si>
  <si>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</si>
  <si>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</si>
  <si>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</si>
  <si>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</si>
  <si>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</si>
  <si>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</si>
  <si>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</si>
  <si>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</si>
  <si>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</si>
  <si>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</si>
  <si>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</si>
  <si>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</si>
  <si>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</si>
  <si>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</si>
  <si>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</si>
  <si>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</si>
  <si>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</si>
  <si>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</si>
  <si>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</si>
  <si>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</si>
  <si>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</si>
  <si>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</si>
  <si>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</si>
  <si>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</si>
  <si>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</si>
  <si>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</si>
  <si>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</si>
  <si>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</si>
  <si>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</si>
  <si>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</si>
  <si>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</si>
  <si>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</si>
  <si>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</si>
  <si>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</si>
  <si>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</si>
  <si>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</si>
  <si>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</si>
  <si>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</si>
  <si>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</si>
  <si>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</si>
  <si>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</si>
  <si>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</si>
  <si>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</si>
  <si>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</si>
  <si>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</si>
  <si>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</si>
  <si>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</si>
  <si>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</si>
  <si>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</si>
  <si>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</si>
  <si>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</si>
  <si>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</si>
  <si>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</si>
  <si>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</si>
  <si>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</si>
  <si>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</si>
  <si>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</si>
  <si>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</si>
  <si>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</si>
  <si>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</si>
  <si>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</si>
  <si>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</si>
  <si>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</si>
  <si>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</si>
  <si>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</si>
  <si>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</si>
  <si>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</si>
  <si>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</si>
  <si>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</si>
  <si>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</si>
  <si>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</si>
  <si>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</si>
  <si>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</si>
  <si>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</si>
  <si>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</si>
  <si>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</si>
  <si>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</si>
  <si>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</si>
  <si>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</si>
  <si>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</si>
  <si>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</si>
  <si>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</si>
  <si>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</si>
  <si>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</si>
  <si>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</si>
  <si>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</si>
  <si>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</si>
  <si>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</si>
  <si>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</si>
  <si>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</si>
  <si>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</si>
  <si>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</si>
  <si>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</si>
  <si>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</si>
  <si>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</si>
  <si>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</si>
  <si>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</si>
  <si>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</si>
  <si>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</si>
  <si>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</si>
  <si>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</si>
  <si>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</si>
  <si>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</si>
  <si>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</si>
  <si>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</si>
  <si>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</si>
  <si>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</si>
  <si>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</si>
  <si>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</si>
  <si>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</si>
  <si>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</si>
  <si>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</si>
  <si>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</si>
  <si>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</si>
  <si>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</si>
  <si>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</si>
  <si>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</si>
  <si>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</si>
  <si>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</si>
  <si>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</si>
  <si>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</si>
  <si>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</si>
  <si>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</si>
  <si>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</si>
  <si>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</si>
  <si>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</si>
  <si>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</si>
  <si>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</si>
  <si>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</si>
  <si>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</si>
  <si>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</si>
  <si>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</si>
  <si>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</si>
  <si>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</si>
  <si>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</si>
  <si>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</si>
  <si>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</si>
  <si>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</si>
  <si>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</si>
  <si>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</si>
  <si>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</si>
  <si>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</si>
  <si>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</si>
  <si>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</si>
  <si>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</si>
  <si>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</si>
  <si>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</si>
  <si>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</si>
  <si>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</si>
  <si>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</si>
  <si>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</si>
  <si>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</si>
  <si>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</si>
  <si>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</si>
  <si>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</si>
  <si>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</si>
  <si>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</si>
  <si>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</si>
  <si>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</si>
  <si>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</si>
  <si>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</si>
  <si>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</si>
  <si>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</si>
  <si>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</si>
  <si>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</si>
  <si>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</si>
  <si>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</si>
  <si>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</si>
  <si>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</si>
  <si>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</si>
  <si>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</si>
  <si>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</si>
  <si>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</si>
  <si>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</si>
  <si>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</si>
  <si>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</si>
  <si>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</si>
  <si>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</si>
  <si>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</si>
  <si>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</si>
  <si>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</si>
  <si>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</si>
  <si>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</si>
  <si>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</si>
  <si>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</si>
  <si>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</si>
  <si>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</si>
  <si>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</si>
  <si>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</si>
  <si>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</si>
  <si>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</si>
  <si>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</si>
  <si>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</si>
  <si>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</si>
  <si>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</si>
  <si>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</si>
  <si>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</si>
  <si>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</si>
  <si>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</si>
  <si>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</si>
  <si>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</si>
  <si>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</si>
  <si>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</si>
  <si>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</si>
  <si>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</si>
  <si>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</si>
  <si>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</si>
  <si>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</si>
  <si>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</si>
  <si>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</si>
  <si>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</si>
  <si>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</si>
  <si>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</si>
  <si>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</si>
  <si>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</si>
  <si>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</si>
  <si>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</si>
  <si>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</si>
  <si>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</si>
  <si>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</si>
  <si>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</si>
  <si>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</si>
  <si>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</si>
  <si>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</si>
  <si>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</si>
  <si>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</si>
  <si>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</si>
  <si>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</si>
  <si>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</si>
  <si>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</si>
  <si>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</si>
  <si>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</si>
  <si>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</si>
  <si>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</si>
  <si>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</si>
  <si>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</si>
  <si>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</si>
  <si>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</si>
  <si>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</si>
  <si>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</si>
  <si>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</si>
  <si>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</si>
  <si>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</si>
  <si>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</si>
  <si>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</si>
  <si>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</si>
  <si>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</si>
  <si>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</si>
  <si>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</si>
  <si>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</si>
  <si>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</si>
  <si>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</si>
  <si>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</si>
  <si>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</si>
  <si>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</si>
  <si>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</si>
  <si>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</si>
  <si>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</si>
  <si>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</si>
  <si>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</si>
  <si>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</si>
  <si>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</si>
  <si>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</si>
  <si>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</si>
  <si>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</si>
  <si>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</si>
  <si>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</si>
  <si>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</si>
  <si>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</si>
  <si>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</si>
  <si>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</si>
  <si>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</si>
  <si>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</si>
  <si>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</si>
  <si>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</si>
  <si>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</si>
  <si>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</si>
  <si>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</si>
  <si>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</si>
  <si>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</si>
  <si>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</si>
  <si>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</si>
  <si>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</si>
  <si>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</si>
  <si>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</si>
  <si>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</si>
  <si>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</si>
  <si>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</si>
  <si>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</si>
  <si>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</si>
  <si>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</si>
  <si>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</si>
  <si>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</si>
  <si>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</si>
  <si>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</si>
  <si>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</si>
  <si>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</si>
  <si>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</si>
  <si>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</si>
  <si>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</si>
  <si>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</si>
  <si>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</si>
  <si>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</si>
  <si>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</si>
  <si>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</si>
  <si>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</si>
  <si>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</si>
  <si>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</si>
  <si>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</si>
  <si>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</si>
  <si>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</si>
  <si>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</si>
  <si>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</si>
  <si>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</si>
  <si>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</si>
  <si>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</si>
  <si>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</si>
  <si>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</si>
  <si>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</si>
  <si>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</si>
  <si>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</si>
  <si>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</si>
  <si>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</si>
  <si>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</si>
  <si>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</si>
  <si>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</si>
  <si>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</si>
  <si>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</si>
  <si>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</si>
  <si>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</si>
  <si>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</si>
  <si>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</si>
  <si>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</si>
  <si>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</si>
  <si>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</si>
  <si>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</si>
  <si>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</si>
  <si>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</si>
  <si>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</si>
  <si>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</si>
  <si>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</si>
  <si>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</si>
  <si>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</si>
  <si>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</si>
  <si>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</si>
  <si>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</si>
  <si>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</si>
  <si>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</si>
  <si>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</si>
  <si>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</si>
  <si>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</si>
  <si>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</si>
  <si>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</si>
  <si>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</si>
  <si>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</si>
  <si>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</si>
  <si>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</si>
  <si>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</si>
  <si>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</si>
  <si>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</si>
  <si>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</si>
  <si>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</si>
  <si>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</si>
  <si>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</si>
  <si>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</si>
  <si>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</si>
  <si>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</si>
  <si>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</si>
  <si>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</si>
  <si>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</si>
  <si>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</si>
  <si>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</si>
  <si>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</si>
  <si>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</si>
  <si>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</si>
  <si>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</si>
  <si>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</si>
  <si>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</si>
  <si>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</si>
  <si>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</si>
  <si>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</si>
  <si>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</si>
  <si>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</si>
  <si>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</si>
  <si>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</si>
  <si>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</si>
  <si>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</si>
  <si>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</si>
  <si>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</si>
  <si>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</si>
  <si>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</si>
  <si>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</si>
  <si>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</si>
  <si>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</si>
  <si>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</si>
  <si>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</si>
  <si>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</si>
  <si>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</si>
  <si>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</si>
  <si>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</si>
  <si>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</si>
  <si>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</si>
  <si>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</si>
  <si>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</si>
  <si>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</si>
  <si>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</si>
  <si>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</si>
  <si>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</si>
  <si>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</si>
  <si>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</si>
  <si>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</si>
  <si>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</si>
  <si>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</si>
  <si>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</si>
  <si>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</si>
  <si>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</si>
  <si>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</si>
  <si>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</si>
  <si>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</si>
  <si>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</si>
  <si>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</si>
  <si>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</si>
  <si>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</si>
  <si>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</si>
  <si>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</si>
  <si>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</si>
  <si>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</si>
  <si>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</si>
  <si>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</si>
  <si>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</si>
  <si>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</si>
  <si>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</si>
  <si>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</si>
  <si>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</si>
  <si>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</si>
  <si>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</si>
  <si>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</si>
  <si>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</si>
  <si>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</si>
  <si>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</si>
  <si>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</si>
  <si>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</si>
  <si>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</si>
  <si>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</si>
  <si>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</si>
  <si>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</si>
  <si>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</si>
  <si>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</si>
  <si>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</si>
  <si>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</si>
  <si>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</si>
  <si>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</si>
  <si>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</si>
  <si>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</si>
  <si>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</si>
  <si>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</si>
  <si>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</si>
  <si>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</si>
  <si>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</si>
  <si>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</si>
  <si>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</si>
  <si>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</si>
  <si>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</si>
  <si>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</si>
  <si>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</si>
  <si>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</si>
  <si>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</si>
  <si>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</si>
  <si>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</si>
  <si>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</si>
  <si>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</si>
  <si>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</si>
  <si>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</si>
  <si>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</si>
  <si>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</si>
  <si>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</si>
  <si>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</si>
  <si>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</si>
  <si>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</si>
  <si>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</si>
  <si>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</si>
  <si>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</si>
  <si>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</si>
  <si>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</si>
  <si>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</si>
  <si>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</si>
  <si>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</si>
  <si>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</si>
  <si>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</si>
  <si>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</si>
  <si>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</si>
  <si>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</si>
  <si>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</si>
  <si>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</si>
  <si>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</si>
  <si>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</si>
  <si>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</si>
  <si>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</si>
  <si>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</si>
  <si>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</si>
  <si>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</si>
  <si>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</si>
  <si>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</si>
  <si>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</si>
  <si>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</si>
  <si>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</si>
  <si>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</si>
  <si>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</si>
  <si>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</si>
  <si>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</si>
  <si>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</si>
  <si>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</si>
  <si>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</si>
  <si>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</si>
  <si>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</si>
  <si>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</si>
  <si>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</si>
  <si>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</si>
  <si>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</si>
  <si>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</si>
  <si>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</si>
  <si>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</si>
  <si>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</si>
  <si>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</si>
  <si>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</si>
  <si>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</si>
  <si>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</si>
  <si>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</si>
  <si>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</si>
  <si>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</si>
  <si>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</si>
  <si>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</si>
  <si>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</si>
  <si>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</si>
  <si>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</si>
  <si>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</si>
  <si>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</si>
  <si>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</si>
  <si>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</si>
  <si>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</si>
  <si>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</si>
  <si>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</si>
  <si>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</si>
  <si>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</si>
  <si>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</si>
  <si>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</si>
  <si>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</si>
  <si>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</si>
  <si>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</si>
  <si>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</si>
  <si>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</si>
  <si>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</si>
  <si>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</si>
  <si>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</si>
  <si>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</si>
  <si>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</si>
  <si>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</si>
  <si>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</si>
  <si>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</si>
  <si>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</si>
  <si>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</si>
  <si>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</si>
  <si>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</si>
  <si>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</si>
  <si>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</si>
  <si>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</si>
  <si>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</si>
  <si>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</si>
  <si>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</si>
  <si>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</si>
  <si>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</si>
  <si>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</si>
  <si>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</si>
  <si>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</si>
  <si>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</si>
  <si>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</si>
  <si>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</si>
  <si>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</si>
  <si>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</si>
  <si>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</si>
  <si>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</si>
  <si>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</si>
  <si>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</si>
  <si>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</si>
  <si>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</si>
  <si>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</si>
  <si>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</si>
  <si>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</si>
  <si>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</si>
  <si>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</si>
  <si>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</si>
  <si>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</si>
  <si>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</si>
  <si>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</si>
  <si>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</si>
  <si>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</si>
  <si>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</si>
  <si>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</si>
  <si>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</si>
  <si>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</si>
  <si>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</si>
  <si>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</si>
  <si>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</si>
  <si>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</si>
  <si>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</si>
  <si>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</si>
  <si>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</si>
  <si>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</si>
  <si>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</si>
  <si>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</si>
  <si>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</si>
  <si>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</si>
  <si>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</si>
  <si>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</si>
  <si>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</si>
  <si>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</si>
  <si>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</si>
  <si>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</si>
  <si>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</si>
  <si>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</si>
  <si>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</si>
  <si>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</si>
  <si>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</si>
  <si>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</si>
  <si>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</si>
  <si>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</si>
  <si>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</si>
  <si>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</si>
  <si>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</si>
  <si>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</si>
  <si>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</si>
  <si>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</si>
  <si>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</si>
  <si>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</si>
  <si>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</si>
  <si>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</si>
  <si>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</si>
  <si>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</si>
  <si>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</si>
  <si>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</si>
  <si>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</si>
  <si>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</si>
  <si>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</si>
  <si>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</si>
  <si>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</si>
  <si>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</si>
  <si>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</si>
  <si>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</si>
  <si>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</si>
  <si>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</si>
  <si>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</si>
  <si>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</si>
  <si>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</si>
  <si>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</si>
  <si>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</si>
  <si>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</si>
  <si>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</si>
  <si>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</si>
  <si>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</si>
  <si>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</si>
  <si>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</si>
  <si>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</si>
  <si>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</si>
  <si>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</si>
  <si>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</si>
  <si>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</si>
  <si>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</si>
  <si>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</si>
  <si>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</si>
  <si>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</si>
  <si>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</si>
  <si>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</si>
  <si>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</si>
  <si>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</si>
  <si>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</si>
  <si>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</si>
  <si>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</si>
  <si>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</si>
  <si>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</si>
  <si>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</si>
  <si>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</si>
  <si>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</si>
  <si>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</si>
  <si>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</si>
  <si>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</si>
  <si>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</si>
  <si>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</si>
  <si>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</si>
  <si>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</si>
  <si>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</si>
  <si>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</si>
  <si>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</si>
  <si>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</si>
  <si>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</si>
  <si>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</si>
  <si>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</si>
  <si>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</si>
  <si>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</si>
  <si>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</si>
  <si>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</si>
  <si>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</si>
  <si>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</si>
  <si>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</si>
  <si>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</si>
  <si>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</si>
  <si>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</si>
  <si>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</si>
  <si>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</si>
  <si>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</si>
  <si>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</si>
  <si>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</si>
  <si>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</si>
  <si>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</si>
  <si>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</si>
  <si>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</si>
  <si>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</si>
  <si>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</si>
  <si>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</si>
  <si>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</si>
  <si>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</si>
  <si>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</si>
  <si>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</si>
  <si>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</si>
  <si>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</si>
  <si>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</si>
  <si>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</si>
  <si>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</si>
  <si>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</si>
  <si>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</si>
  <si>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</si>
  <si>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</si>
  <si>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</si>
  <si>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</si>
  <si>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</si>
  <si>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</si>
  <si>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</si>
  <si>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</si>
  <si>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</si>
  <si>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</si>
  <si>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</si>
  <si>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</si>
  <si>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</si>
  <si>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</si>
  <si>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</si>
  <si>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</si>
  <si>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</si>
  <si>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</si>
  <si>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</si>
  <si>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</si>
  <si>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</si>
  <si>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</si>
  <si>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</si>
  <si>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</si>
  <si>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</si>
  <si>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</si>
  <si>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</si>
  <si>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</si>
  <si>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</si>
  <si>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</si>
  <si>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</si>
  <si>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</si>
  <si>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</si>
  <si>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</si>
  <si>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</si>
  <si>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</si>
  <si>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</si>
  <si>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</si>
  <si>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</si>
  <si>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</si>
  <si>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</si>
  <si>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</si>
  <si>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</si>
  <si>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</si>
  <si>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</si>
  <si>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</si>
  <si>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</si>
  <si>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</si>
  <si>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</si>
  <si>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</si>
  <si>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</si>
  <si>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</si>
  <si>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</si>
  <si>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</si>
  <si>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</si>
  <si>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</si>
  <si>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</si>
  <si>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</si>
  <si>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</si>
  <si>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</si>
  <si>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</si>
  <si>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</si>
  <si>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</si>
  <si>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</si>
  <si>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</si>
  <si>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</si>
  <si>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</si>
  <si>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</si>
  <si>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</si>
  <si>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</si>
  <si>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</si>
  <si>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</si>
  <si>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</si>
  <si>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</si>
  <si>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</si>
  <si>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</si>
  <si>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</si>
  <si>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</si>
  <si>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</si>
  <si>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</si>
  <si>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</si>
  <si>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</si>
  <si>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</si>
  <si>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</si>
  <si>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</si>
  <si>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</si>
  <si>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</si>
  <si>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</si>
  <si>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</si>
  <si>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</si>
  <si>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</si>
  <si>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</si>
  <si>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</si>
  <si>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</si>
  <si>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</si>
  <si>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</si>
  <si>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</si>
  <si>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</si>
  <si>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</si>
  <si>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</si>
  <si>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</si>
  <si>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</si>
  <si>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</si>
  <si>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</si>
  <si>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</si>
  <si>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</si>
  <si>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</si>
  <si>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</si>
  <si>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</si>
  <si>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</si>
  <si>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</si>
  <si>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</si>
  <si>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</si>
  <si>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</si>
  <si>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</si>
  <si>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</si>
  <si>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</si>
  <si>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</si>
  <si>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</si>
  <si>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</si>
  <si>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</si>
  <si>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</si>
  <si>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</si>
  <si>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</si>
  <si>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</si>
  <si>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</si>
  <si>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</si>
  <si>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</si>
  <si>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</si>
  <si>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</si>
  <si>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</si>
  <si>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</si>
  <si>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</si>
  <si>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</si>
  <si>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</si>
  <si>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</si>
  <si>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</si>
  <si>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</si>
  <si>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</si>
  <si>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</si>
  <si>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</si>
  <si>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</si>
  <si>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</si>
  <si>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</si>
  <si>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</si>
  <si>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</si>
  <si>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</si>
  <si>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</si>
  <si>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</si>
  <si>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</si>
  <si>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</si>
  <si>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</si>
  <si>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</si>
  <si>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</si>
  <si>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</si>
  <si>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</si>
  <si>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</si>
  <si>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</si>
  <si>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</si>
  <si>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</si>
  <si>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</si>
  <si>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</si>
  <si>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</si>
  <si>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</si>
  <si>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</si>
  <si>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</si>
  <si>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</si>
  <si>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</si>
  <si>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</si>
  <si>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</si>
  <si>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</si>
  <si>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</si>
  <si>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</si>
  <si>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</si>
  <si>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</si>
  <si>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</si>
  <si>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</si>
  <si>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</si>
  <si>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</si>
  <si>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</si>
  <si>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</si>
  <si>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</si>
  <si>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</si>
  <si>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</si>
  <si>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</si>
  <si>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</si>
  <si>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</si>
  <si>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</si>
  <si>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</si>
  <si>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</si>
  <si>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</si>
  <si>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</si>
  <si>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</si>
  <si>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</si>
  <si>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</si>
  <si>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</si>
  <si>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</si>
  <si>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</si>
  <si>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</si>
  <si>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</si>
  <si>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</si>
  <si>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</si>
  <si>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</si>
  <si>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</si>
  <si>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</si>
  <si>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</si>
  <si>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</si>
  <si>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</si>
  <si>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</si>
  <si>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</si>
  <si>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</si>
  <si>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</si>
  <si>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</si>
  <si>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</si>
  <si>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</si>
  <si>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</si>
  <si>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</si>
  <si>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</si>
  <si>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</si>
  <si>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</si>
  <si>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</si>
  <si>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</si>
  <si>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</si>
  <si>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</si>
  <si>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</si>
  <si>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</si>
  <si>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</si>
  <si>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</si>
  <si>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</si>
  <si>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</si>
  <si>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</si>
  <si>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</si>
  <si>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</si>
  <si>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</si>
  <si>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</si>
  <si>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</si>
  <si>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</si>
  <si>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</si>
  <si>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</si>
  <si>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</si>
  <si>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</si>
  <si>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</si>
  <si>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</si>
  <si>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</si>
  <si>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</si>
  <si>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</si>
  <si>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</si>
  <si>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</si>
  <si>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</si>
  <si>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</si>
  <si>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</si>
  <si>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</si>
  <si>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</si>
  <si>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</si>
  <si>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</si>
  <si>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</si>
  <si>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</si>
  <si>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</si>
  <si>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</si>
  <si>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</si>
  <si>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</si>
  <si>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</si>
  <si>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</si>
  <si>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</si>
  <si>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</si>
  <si>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</si>
  <si>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</si>
  <si>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</si>
  <si>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</si>
  <si>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</si>
  <si>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</si>
  <si>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</si>
  <si>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</si>
  <si>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</si>
  <si>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</si>
  <si>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</si>
  <si>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</si>
  <si>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</si>
  <si>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</si>
  <si>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</si>
  <si>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</si>
  <si>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</si>
  <si>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</si>
  <si>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</si>
  <si>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</si>
  <si>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</si>
  <si>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</si>
  <si>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</si>
  <si>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</si>
  <si>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</si>
  <si>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</si>
  <si>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</si>
  <si>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</si>
  <si>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</si>
  <si>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</si>
  <si>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</si>
  <si>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</si>
  <si>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</si>
  <si>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</si>
  <si>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</si>
  <si>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</si>
  <si>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</si>
  <si>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</si>
  <si>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</si>
  <si>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</si>
  <si>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</si>
  <si>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</si>
  <si>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</si>
  <si>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</si>
  <si>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</si>
  <si>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</si>
  <si>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</si>
  <si>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</si>
  <si>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</si>
  <si>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</si>
  <si>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</si>
  <si>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</si>
  <si>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</si>
  <si>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</si>
  <si>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</si>
  <si>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</si>
  <si>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</si>
  <si>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</si>
  <si>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</si>
  <si>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</si>
  <si>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</si>
  <si>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</si>
  <si>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</si>
  <si>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</si>
  <si>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</si>
  <si>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</si>
  <si>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</si>
  <si>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</si>
  <si>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</si>
  <si>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</si>
  <si>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</si>
  <si>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</si>
  <si>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</si>
  <si>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</si>
  <si>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</si>
  <si>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</si>
  <si>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</si>
  <si>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</si>
  <si>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</si>
  <si>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</si>
  <si>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Count of state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</si>
  <si>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</si>
  <si>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</si>
  <si>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</si>
  <si>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</si>
  <si>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</si>
  <si>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</si>
  <si>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</si>
  <si>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</si>
  <si>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</si>
  <si>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</si>
  <si>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</si>
  <si>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</si>
  <si>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</si>
  <si>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</si>
  <si>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</si>
  <si>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</si>
  <si>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</si>
  <si>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</si>
  <si>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</si>
  <si>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</si>
  <si>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</si>
  <si>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</si>
  <si>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</si>
  <si>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</si>
  <si>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</si>
  <si>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</si>
  <si>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</si>
  <si>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</si>
  <si>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</si>
  <si>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</si>
  <si>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</si>
  <si>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</si>
  <si>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</si>
  <si>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</si>
  <si>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</si>
  <si>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</si>
  <si>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</si>
  <si>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</si>
  <si>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</si>
  <si>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</si>
  <si>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</si>
  <si>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</si>
  <si>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</si>
  <si>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</si>
  <si>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</si>
  <si>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</si>
  <si>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</si>
  <si>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</si>
  <si>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</si>
  <si>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</si>
  <si>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</si>
  <si>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</si>
  <si>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</si>
  <si>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</si>
  <si>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</si>
  <si>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</si>
  <si>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</si>
  <si>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1. What are three conclusions we can make about Kickstarter campaigns given the provided data?</t>
  </si>
  <si>
    <t>successful projects not determined by pledging --&gt; other factors that affect more pledgers --&gt; too gnereral doesn’t take into account specific factors</t>
  </si>
  <si>
    <t>According to this chart, music industry has the highest success rate with a significantly higher number of successful projects than failed ones. Theater industry is also very profitable as it has the most projects initiated and over 50% projects being successful. Film and video industry is the next relatively successful industry with around 500 projects and 50% success rate. On the other hand, food and games have very low success rate with moderate number of projects. These are the industries to avoid when starting a project on kickstarter.</t>
  </si>
  <si>
    <t>It is worth noting here that there are a couple of sub categories with (almost) 100% success rate, categories such as classical music, documentary, electronic music, indie rock, rock, and etc. Most of these 100% success rate sub-categories are within performing and liberal arts industries, with around 50-200 projects. It is also worth paying attention to the projects with (almost) 100% fail rate in industries such as animation, drama, food trucks, video games, etc. Lastly, it is interesting to note that plays sub-cat have unproportionately numerous projects and also over 50% success rate, which suggests that this could be an industry worthy of investment.</t>
  </si>
  <si>
    <t>From here, it is important to note that winter time is in general not good for pledging, as in december there are in total more failed than successful projects and in january it has the highest number of failed projects. The best time to pledge may be early summer around May or Jun as it has the most number of successful projects and least number of unsuccessful projects. But again the high number of successful projects may have been caused by increased number of projects in general, as the general trend suggests that number of failed and successful projects follow a similar trendline.</t>
  </si>
  <si>
    <t>2. What are some of the limitations of this dataset?</t>
  </si>
  <si>
    <t>This dataset only provides general data, such as number of pledgers and amount of pledging. Most of the time ppl proposing a project in kickstarter are looking to find specfic aspects that can attract pledgers in a specfic industry. For example, a company prosposing comedy plays would attract different pledgers than another company working on soap dramas. Therefore, the lack of specificality and more sub-categories hinder one's ability to further intepret the data.</t>
  </si>
  <si>
    <t>3. What are some other possible tables/graphs that we could create?</t>
  </si>
  <si>
    <t>Two columns unused are spotlight and staff pick. One can examine the effect of these two factors on success rate of projects using a z-test. One should also take into account the number of donators when analyzing the total amount of pledging in order to disregard possible outliers caused by one donor donating a disproportionate amount of money to a certain project. More specficially, one can graph the number of donators against sub-categories to see which sub category is most attractive to donators.</t>
  </si>
  <si>
    <t>Goal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</si>
  <si>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</si>
  <si>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</si>
  <si>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</si>
  <si>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</si>
  <si>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</si>
  <si>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</si>
  <si>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</si>
  <si>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</si>
  <si>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</si>
  <si>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</si>
  <si>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</si>
  <si>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</si>
  <si>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</si>
  <si>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</si>
  <si>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</si>
  <si>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</si>
  <si>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</si>
  <si>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</si>
  <si>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Number Successful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</si>
</sst>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2" fontId="0" fillId="0" borderId="0" xfId="0" applyNumberFormat="1"/>
    <xf numFmtId="1" fontId="0" fillId="0" borderId="0" xfId="0" applyNumberFormat="1"/>
    <xf numFmtId="0" fontId="1" fillId="0" borderId="0" xfId="0"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cellXfs>
  <cellStyles count="2">
    <cellStyle name="Normal" xfId="0" builtinId="0"/>
    <cellStyle name="Percent" xfId="1" builtinId="5"/>
  </cellStyles>
  <dxfs count="4">
    <dxf>
      <fill>
        <patternFill>
          <bgColor theme="9"/>
        </patternFill>
      </fill>
    </dxf>
    <dxf>
      <fill>
        <patternFill>
          <bgColor rgb="FFFF0000"/>
        </patternFill>
      </fill>
    </dxf>
    <dxf>
      <fill>
        <patternFill>
          <bgColor theme="7"/>
        </patternFill>
      </fill>
    </dxf>
    <dxf>
      <fill>
        <patternFill>
          <bgColor theme="4"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[H1 StarterBook.xlsx]Pivot_by_cat!PivotTable1</c:name>
    <c:fmtId val="1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Pivot_by_cat!$B$3:$B$4</c:f>
              <c:strCache>
                <c:ptCount val="1"/>
                <c:pt idx="0">
                  <c:v>successful</c:v>
                </c:pt>
              </c:strCache>
            </c:strRef>
          </c:tx>
          <c:spPr>
            <a:solidFill>
              <a:schemeClr val="accent1"/>
            </a:solidFill>
            <a:ln>
              <a:noFill/>
            </a:ln>
            <a:effectLst/>
          </c:spPr>
          <c:invertIfNegative val="0"/>
          <c:cat>
            <c:strRef>
              <c:f>Pivot_by_cat!$A$5:$A$14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Pivot_by_cat!$B$5:$B$14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E16-4E3B-8962-A56A0109C7B2}"/>
            </c:ext>
          </c:extLst>
        </c:ser>
        <c:ser>
          <c:idx val="1"/>
          <c:order val="1"/>
          <c:tx>
            <c:strRef>
              <c:f>Pivot_by_cat!$C$3:$C$4</c:f>
              <c:strCache>
                <c:ptCount val="1"/>
                <c:pt idx="0">
                  <c:v>live</c:v>
                </c:pt>
              </c:strCache>
            </c:strRef>
          </c:tx>
          <c:spPr>
            <a:solidFill>
              <a:schemeClr val="accent2"/>
            </a:solidFill>
            <a:ln>
              <a:noFill/>
            </a:ln>
            <a:effectLst/>
          </c:spPr>
          <c:invertIfNegative val="0"/>
          <c:cat>
            <c:strRef>
              <c:f>Pivot_by_cat!$A$5:$A$14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Pivot_by_cat!$C$5:$C$14</c:f>
              <c:numCache>
                <c:formatCode>General</c:formatCode>
                <c:ptCount val="9"/>
                <c:pt idx="1">
                  <c:v>6</c:v>
                </c:pt>
                <c:pt idx="4">
                  <c:v>20</c:v>
                </c:pt>
                <c:pt idx="8">
                  <c:v>24</c:v>
                </c:pt>
              </c:numCache>
            </c:numRef>
          </c:val>
          <c:extLst>
            <c:ext xmlns:c16="http://schemas.microsoft.com/office/drawing/2014/chart" uri="{C3380CC4-5D6E-409C-BE32-E72D297353CC}">
              <c16:uniqueId val="{00000001-FE16-4E3B-8962-A56A0109C7B2}"/>
            </c:ext>
          </c:extLst>
        </c:ser>
        <c:ser>
          <c:idx val="2"/>
          <c:order val="2"/>
          <c:tx>
            <c:strRef>
              <c:f>Pivot_by_cat!$D$3:$D$4</c:f>
              <c:strCache>
                <c:ptCount val="1"/>
                <c:pt idx="0">
                  <c:v>failed</c:v>
                </c:pt>
              </c:strCache>
            </c:strRef>
          </c:tx>
          <c:spPr>
            <a:solidFill>
              <a:schemeClr val="accent3"/>
            </a:solidFill>
            <a:ln>
              <a:noFill/>
            </a:ln>
            <a:effectLst/>
          </c:spPr>
          <c:invertIfNegative val="0"/>
          <c:cat>
            <c:strRef>
              <c:f>Pivot_by_cat!$A$5:$A$14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Pivot_by_cat!$D$5:$D$14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FE16-4E3B-8962-A56A0109C7B2}"/>
            </c:ext>
          </c:extLst>
        </c:ser>
        <c:ser>
          <c:idx val="3"/>
          <c:order val="3"/>
          <c:tx>
            <c:strRef>
              <c:f>Pivot_by_cat!$E$3:$E$4</c:f>
              <c:strCache>
                <c:ptCount val="1"/>
                <c:pt idx="0">
                  <c:v>canceled</c:v>
                </c:pt>
              </c:strCache>
            </c:strRef>
          </c:tx>
          <c:spPr>
            <a:solidFill>
              <a:schemeClr val="accent4"/>
            </a:solidFill>
            <a:ln>
              <a:noFill/>
            </a:ln>
            <a:effectLst/>
          </c:spPr>
          <c:invertIfNegative val="0"/>
          <c:cat>
            <c:strRef>
              <c:f>Pivot_by_cat!$A$5:$A$14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Pivot_by_cat!$E$5:$E$14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FE16-4E3B-8962-A56A0109C7B2}"/>
            </c:ext>
          </c:extLst>
        </c:ser>
        <c:dLbls>
          <c:showLegendKey val="0"/>
          <c:showVal val="0"/>
          <c:showCatName val="0"/>
          <c:showSerName val="0"/>
          <c:showPercent val="0"/>
          <c:showBubbleSize val="0"/>
        </c:dLbls>
        <c:gapWidth val="150"/>
        <c:overlap val="100"/>
        <c:axId val="616313024"/>
        <c:axId val="616312040"/>
      </c:barChart>
      <c:catAx>
        <c:axId val="616313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312040"/>
        <c:crosses val="autoZero"/>
        <c:auto val="1"/>
        <c:lblAlgn val="ctr"/>
        <c:lblOffset val="100"/>
        <c:noMultiLvlLbl val="0"/>
      </c:catAx>
      <c:valAx>
        <c:axId val="616312040"/>
        <c:scaling>
          <c:orientation val="minMax"/>
          <c:max val="15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313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[H1 StarterBook.xlsx]Pivot_by_subcat!PivotTable2</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Pivot_by_subcat!$B$4:$B$5</c:f>
              <c:strCache>
                <c:ptCount val="1"/>
                <c:pt idx="0">
                  <c:v>successful</c:v>
                </c:pt>
              </c:strCache>
            </c:strRef>
          </c:tx>
          <c:spPr>
            <a:solidFill>
              <a:schemeClr val="accent1"/>
            </a:solidFill>
            <a:ln>
              <a:noFill/>
            </a:ln>
            <a:effectLst/>
          </c:spPr>
          <c:invertIfNegative val="0"/>
          <c:cat>
            <c:strRef>
              <c:f>Pivot_by_subcat!$A$6:$A$47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Pivot_by_subcat!$B$6:$B$47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E436-4C69-BE65-7DC4D9F3AFE3}"/>
            </c:ext>
          </c:extLst>
        </c:ser>
        <c:ser>
          <c:idx val="1"/>
          <c:order val="1"/>
          <c:tx>
            <c:strRef>
              <c:f>Pivot_by_subcat!$C$4:$C$5</c:f>
              <c:strCache>
                <c:ptCount val="1"/>
                <c:pt idx="0">
                  <c:v>live</c:v>
                </c:pt>
              </c:strCache>
            </c:strRef>
          </c:tx>
          <c:spPr>
            <a:solidFill>
              <a:schemeClr val="accent2"/>
            </a:solidFill>
            <a:ln>
              <a:noFill/>
            </a:ln>
            <a:effectLst/>
          </c:spPr>
          <c:invertIfNegative val="0"/>
          <c:cat>
            <c:strRef>
              <c:f>Pivot_by_subcat!$A$6:$A$47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Pivot_by_subcat!$C$6:$C$47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E436-4C69-BE65-7DC4D9F3AFE3}"/>
            </c:ext>
          </c:extLst>
        </c:ser>
        <c:ser>
          <c:idx val="2"/>
          <c:order val="2"/>
          <c:tx>
            <c:strRef>
              <c:f>Pivot_by_subcat!$D$4:$D$5</c:f>
              <c:strCache>
                <c:ptCount val="1"/>
                <c:pt idx="0">
                  <c:v>failed</c:v>
                </c:pt>
              </c:strCache>
            </c:strRef>
          </c:tx>
          <c:spPr>
            <a:solidFill>
              <a:schemeClr val="accent3"/>
            </a:solidFill>
            <a:ln>
              <a:noFill/>
            </a:ln>
            <a:effectLst/>
          </c:spPr>
          <c:invertIfNegative val="0"/>
          <c:cat>
            <c:strRef>
              <c:f>Pivot_by_subcat!$A$6:$A$47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Pivot_by_subcat!$D$6:$D$47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5-E436-4C69-BE65-7DC4D9F3AFE3}"/>
            </c:ext>
          </c:extLst>
        </c:ser>
        <c:ser>
          <c:idx val="3"/>
          <c:order val="3"/>
          <c:tx>
            <c:strRef>
              <c:f>Pivot_by_subcat!$E$4:$E$5</c:f>
              <c:strCache>
                <c:ptCount val="1"/>
                <c:pt idx="0">
                  <c:v>canceled</c:v>
                </c:pt>
              </c:strCache>
            </c:strRef>
          </c:tx>
          <c:spPr>
            <a:solidFill>
              <a:schemeClr val="accent4"/>
            </a:solidFill>
            <a:ln>
              <a:noFill/>
            </a:ln>
            <a:effectLst/>
          </c:spPr>
          <c:invertIfNegative val="0"/>
          <c:cat>
            <c:strRef>
              <c:f>Pivot_by_subcat!$A$6:$A$47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Pivot_by_subcat!$E$6:$E$47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6-E436-4C69-BE65-7DC4D9F3AFE3}"/>
            </c:ext>
          </c:extLst>
        </c:ser>
        <c:dLbls>
          <c:showLegendKey val="0"/>
          <c:showVal val="0"/>
          <c:showCatName val="0"/>
          <c:showSerName val="0"/>
          <c:showPercent val="0"/>
          <c:showBubbleSize val="0"/>
        </c:dLbls>
        <c:gapWidth val="150"/>
        <c:overlap val="100"/>
        <c:axId val="752123352"/>
        <c:axId val="752119744"/>
      </c:barChart>
      <c:catAx>
        <c:axId val="752123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119744"/>
        <c:crosses val="autoZero"/>
        <c:auto val="1"/>
        <c:lblAlgn val="ctr"/>
        <c:lblOffset val="100"/>
        <c:noMultiLvlLbl val="0"/>
      </c:catAx>
      <c:valAx>
        <c:axId val="752119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123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[H1 StarterBook.xlsx]Pivot_by_date!PivotTable4</c:name>
    <c:fmtId val="37"/>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Pivot_by_date!$B$4:$B$5</c:f>
              <c:strCache>
                <c:ptCount val="1"/>
                <c:pt idx="0">
                  <c:v>canceled</c:v>
                </c:pt>
              </c:strCache>
            </c:strRef>
          </c:tx>
          <c:spPr>
            <a:ln w="28575" cap="rnd">
              <a:solidFill>
                <a:schemeClr val="accent1"/>
              </a:solidFill>
              <a:round/>
            </a:ln>
            <a:effectLst/>
          </c:spPr>
          <c:marker>
            <c:symbol val="none"/>
          </c:marker>
          <c:cat>
            <c:strRef>
              <c:f>Pivot_by_date!$A$6:$A$18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Pivot_by_date!$B$6:$B$18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9066-4939-A62A-A1675800FAFE}"/>
            </c:ext>
          </c:extLst>
        </c:ser>
        <c:ser>
          <c:idx val="1"/>
          <c:order val="1"/>
          <c:tx>
            <c:strRef>
              <c:f>Pivot_by_date!$C$4:$C$5</c:f>
              <c:strCache>
                <c:ptCount val="1"/>
                <c:pt idx="0">
                  <c:v>failed</c:v>
                </c:pt>
              </c:strCache>
            </c:strRef>
          </c:tx>
          <c:spPr>
            <a:ln w="28575" cap="rnd">
              <a:solidFill>
                <a:schemeClr val="accent2"/>
              </a:solidFill>
              <a:round/>
            </a:ln>
            <a:effectLst/>
          </c:spPr>
          <c:marker>
            <c:symbol val="none"/>
          </c:marker>
          <c:cat>
            <c:strRef>
              <c:f>Pivot_by_date!$A$6:$A$18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Pivot_by_date!$C$6:$C$18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9066-4939-A62A-A1675800FAFE}"/>
            </c:ext>
          </c:extLst>
        </c:ser>
        <c:ser>
          <c:idx val="2"/>
          <c:order val="2"/>
          <c:tx>
            <c:strRef>
              <c:f>Pivot_by_date!$D$4:$D$5</c:f>
              <c:strCache>
                <c:ptCount val="1"/>
                <c:pt idx="0">
                  <c:v>successful</c:v>
                </c:pt>
              </c:strCache>
            </c:strRef>
          </c:tx>
          <c:spPr>
            <a:ln w="28575" cap="rnd">
              <a:solidFill>
                <a:schemeClr val="accent3"/>
              </a:solidFill>
              <a:round/>
            </a:ln>
            <a:effectLst/>
          </c:spPr>
          <c:marker>
            <c:symbol val="none"/>
          </c:marker>
          <c:cat>
            <c:strRef>
              <c:f>Pivot_by_date!$A$6:$A$18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Pivot_by_date!$D$6:$D$18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2-9066-4939-A62A-A1675800FAFE}"/>
            </c:ext>
          </c:extLst>
        </c:ser>
        <c:dLbls>
          <c:showLegendKey val="0"/>
          <c:showVal val="0"/>
          <c:showCatName val="0"/>
          <c:showSerName val="0"/>
          <c:showPercent val="0"/>
          <c:showBubbleSize val="0"/>
        </c:dLbls>
        <c:smooth val="0"/>
        <c:axId val="752117448"/>
        <c:axId val="752119416"/>
      </c:lineChart>
      <c:catAx>
        <c:axId val="752117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119416"/>
        <c:crosses val="autoZero"/>
        <c:auto val="1"/>
        <c:lblAlgn val="ctr"/>
        <c:lblOffset val="100"/>
        <c:noMultiLvlLbl val="0"/>
      </c:catAx>
      <c:valAx>
        <c:axId val="752119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117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[H1 StarterBook.xlsx]Pivot_by_cat!PivotTable1</c:name>
    <c:fmtId val="1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stacked"/>
        <c:varyColors val="0"/>
        <c:ser>
          <c:idx val="0"/>
          <c:order val="0"/>
          <c:tx>
            <c:strRef>
              <c:f>Pivot_by_cat!$B$3:$B$4</c:f>
              <c:strCache>
                <c:ptCount val="1"/>
                <c:pt idx="0">
                  <c:v>successful</c:v>
                </c:pt>
              </c:strCache>
            </c:strRef>
          </c:tx>
          <c:spPr>
            <a:solidFill>
              <a:schemeClr val="accent1"/>
            </a:solidFill>
            <a:ln>
              <a:noFill/>
            </a:ln>
            <a:effectLst/>
          </c:spPr>
          <c:invertIfNegative val="0"/>
          <c:cat>
            <c:strRef>
              <c:f>Pivot_by_cat!$A$5:$A$14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Pivot_by_cat!$B$5:$B$14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37D7-4651-BF55-A8E9AC322A96}"/>
            </c:ext>
          </c:extLst>
        </c:ser>
        <c:ser>
          <c:idx val="1"/>
          <c:order val="1"/>
          <c:tx>
            <c:strRef>
              <c:f>Pivot_by_cat!$C$3:$C$4</c:f>
              <c:strCache>
                <c:ptCount val="1"/>
                <c:pt idx="0">
                  <c:v>live</c:v>
                </c:pt>
              </c:strCache>
            </c:strRef>
          </c:tx>
          <c:spPr>
            <a:solidFill>
              <a:schemeClr val="accent2"/>
            </a:solidFill>
            <a:ln>
              <a:noFill/>
            </a:ln>
            <a:effectLst/>
          </c:spPr>
          <c:invertIfNegative val="0"/>
          <c:cat>
            <c:strRef>
              <c:f>Pivot_by_cat!$A$5:$A$14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Pivot_by_cat!$C$5:$C$14</c:f>
              <c:numCache>
                <c:formatCode>General</c:formatCode>
                <c:ptCount val="9"/>
                <c:pt idx="1">
                  <c:v>6</c:v>
                </c:pt>
                <c:pt idx="4">
                  <c:v>20</c:v>
                </c:pt>
                <c:pt idx="8">
                  <c:v>24</c:v>
                </c:pt>
              </c:numCache>
            </c:numRef>
          </c:val>
          <c:extLst>
            <c:ext xmlns:c16="http://schemas.microsoft.com/office/drawing/2014/chart" uri="{C3380CC4-5D6E-409C-BE32-E72D297353CC}">
              <c16:uniqueId val="{00000001-37D7-4651-BF55-A8E9AC322A96}"/>
            </c:ext>
          </c:extLst>
        </c:ser>
        <c:ser>
          <c:idx val="2"/>
          <c:order val="2"/>
          <c:tx>
            <c:strRef>
              <c:f>Pivot_by_cat!$D$3:$D$4</c:f>
              <c:strCache>
                <c:ptCount val="1"/>
                <c:pt idx="0">
                  <c:v>failed</c:v>
                </c:pt>
              </c:strCache>
            </c:strRef>
          </c:tx>
          <c:spPr>
            <a:solidFill>
              <a:schemeClr val="accent3"/>
            </a:solidFill>
            <a:ln>
              <a:noFill/>
            </a:ln>
            <a:effectLst/>
          </c:spPr>
          <c:invertIfNegative val="0"/>
          <c:cat>
            <c:strRef>
              <c:f>Pivot_by_cat!$A$5:$A$14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Pivot_by_cat!$D$5:$D$14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37D7-4651-BF55-A8E9AC322A96}"/>
            </c:ext>
          </c:extLst>
        </c:ser>
        <c:ser>
          <c:idx val="3"/>
          <c:order val="3"/>
          <c:tx>
            <c:strRef>
              <c:f>Pivot_by_cat!$E$3:$E$4</c:f>
              <c:strCache>
                <c:ptCount val="1"/>
                <c:pt idx="0">
                  <c:v>canceled</c:v>
                </c:pt>
              </c:strCache>
            </c:strRef>
          </c:tx>
          <c:spPr>
            <a:solidFill>
              <a:schemeClr val="accent4"/>
            </a:solidFill>
            <a:ln>
              <a:noFill/>
            </a:ln>
            <a:effectLst/>
          </c:spPr>
          <c:invertIfNegative val="0"/>
          <c:cat>
            <c:strRef>
              <c:f>Pivot_by_cat!$A$5:$A$14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Pivot_by_cat!$E$5:$E$14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37D7-4651-BF55-A8E9AC322A96}"/>
            </c:ext>
          </c:extLst>
        </c:ser>
        <c:dLbls>
          <c:showLegendKey val="0"/>
          <c:showVal val="0"/>
          <c:showCatName val="0"/>
          <c:showSerName val="0"/>
          <c:showPercent val="0"/>
          <c:showBubbleSize val="0"/>
        </c:dLbls>
        <c:gapWidth val="150"/>
        <c:overlap val="100"/>
        <c:axId val="616313024"/>
        <c:axId val="616312040"/>
      </c:barChart>
      <c:catAx>
        <c:axId val="616313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312040"/>
        <c:crosses val="autoZero"/>
        <c:auto val="1"/>
        <c:lblAlgn val="ctr"/>
        <c:lblOffset val="100"/>
        <c:noMultiLvlLbl val="0"/>
      </c:catAx>
      <c:valAx>
        <c:axId val="616312040"/>
        <c:scaling>
          <c:orientation val="minMax"/>
          <c:max val="15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313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[H1 StarterBook.xlsx]Pivot_by_subcat!PivotTable2</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stacked"/>
        <c:varyColors val="0"/>
        <c:ser>
          <c:idx val="0"/>
          <c:order val="0"/>
          <c:tx>
            <c:strRef>
              <c:f>Pivot_by_subcat!$B$4:$B$5</c:f>
              <c:strCache>
                <c:ptCount val="1"/>
                <c:pt idx="0">
                  <c:v>successful</c:v>
                </c:pt>
              </c:strCache>
            </c:strRef>
          </c:tx>
          <c:spPr>
            <a:solidFill>
              <a:schemeClr val="accent1"/>
            </a:solidFill>
            <a:ln>
              <a:noFill/>
            </a:ln>
            <a:effectLst/>
          </c:spPr>
          <c:invertIfNegative val="0"/>
          <c:cat>
            <c:strRef>
              <c:f>Pivot_by_subcat!$A$6:$A$47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Pivot_by_subcat!$B$6:$B$47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BA05-4E4E-8C52-DFB695474438}"/>
            </c:ext>
          </c:extLst>
        </c:ser>
        <c:ser>
          <c:idx val="1"/>
          <c:order val="1"/>
          <c:tx>
            <c:strRef>
              <c:f>Pivot_by_subcat!$C$4:$C$5</c:f>
              <c:strCache>
                <c:ptCount val="1"/>
                <c:pt idx="0">
                  <c:v>live</c:v>
                </c:pt>
              </c:strCache>
            </c:strRef>
          </c:tx>
          <c:spPr>
            <a:solidFill>
              <a:schemeClr val="accent2"/>
            </a:solidFill>
            <a:ln>
              <a:noFill/>
            </a:ln>
            <a:effectLst/>
          </c:spPr>
          <c:invertIfNegative val="0"/>
          <c:cat>
            <c:strRef>
              <c:f>Pivot_by_subcat!$A$6:$A$47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Pivot_by_subcat!$C$6:$C$47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BA05-4E4E-8C52-DFB695474438}"/>
            </c:ext>
          </c:extLst>
        </c:ser>
        <c:ser>
          <c:idx val="2"/>
          <c:order val="2"/>
          <c:tx>
            <c:strRef>
              <c:f>Pivot_by_subcat!$D$4:$D$5</c:f>
              <c:strCache>
                <c:ptCount val="1"/>
                <c:pt idx="0">
                  <c:v>failed</c:v>
                </c:pt>
              </c:strCache>
            </c:strRef>
          </c:tx>
          <c:spPr>
            <a:solidFill>
              <a:schemeClr val="accent3"/>
            </a:solidFill>
            <a:ln>
              <a:noFill/>
            </a:ln>
            <a:effectLst/>
          </c:spPr>
          <c:invertIfNegative val="0"/>
          <c:cat>
            <c:strRef>
              <c:f>Pivot_by_subcat!$A$6:$A$47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Pivot_by_subcat!$D$6:$D$47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4-BA05-4E4E-8C52-DFB695474438}"/>
            </c:ext>
          </c:extLst>
        </c:ser>
        <c:ser>
          <c:idx val="3"/>
          <c:order val="3"/>
          <c:tx>
            <c:strRef>
              <c:f>Pivot_by_subcat!$E$4:$E$5</c:f>
              <c:strCache>
                <c:ptCount val="1"/>
                <c:pt idx="0">
                  <c:v>canceled</c:v>
                </c:pt>
              </c:strCache>
            </c:strRef>
          </c:tx>
          <c:spPr>
            <a:solidFill>
              <a:schemeClr val="accent4"/>
            </a:solidFill>
            <a:ln>
              <a:noFill/>
            </a:ln>
            <a:effectLst/>
          </c:spPr>
          <c:invertIfNegative val="0"/>
          <c:cat>
            <c:strRef>
              <c:f>Pivot_by_subcat!$A$6:$A$47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Pivot_by_subcat!$E$6:$E$47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5-BA05-4E4E-8C52-DFB695474438}"/>
            </c:ext>
          </c:extLst>
        </c:ser>
        <c:dLbls>
          <c:showLegendKey val="0"/>
          <c:showVal val="0"/>
          <c:showCatName val="0"/>
          <c:showSerName val="0"/>
          <c:showPercent val="0"/>
          <c:showBubbleSize val="0"/>
        </c:dLbls>
        <c:gapWidth val="150"/>
        <c:overlap val="100"/>
        <c:axId val="752123352"/>
        <c:axId val="752119744"/>
      </c:barChart>
      <c:catAx>
        <c:axId val="752123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119744"/>
        <c:crosses val="autoZero"/>
        <c:auto val="1"/>
        <c:lblAlgn val="ctr"/>
        <c:lblOffset val="100"/>
        <c:noMultiLvlLbl val="0"/>
      </c:catAx>
      <c:valAx>
        <c:axId val="752119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123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[H1 StarterBook.xlsx]Pivot_by_date!PivotTable4</c:name>
    <c:fmtId val="39"/>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s>
    <c:plotArea>
      <c:layout/>
      <c:lineChart>
        <c:grouping val="standard"/>
        <c:varyColors val="0"/>
        <c:ser>
          <c:idx val="0"/>
          <c:order val="0"/>
          <c:tx>
            <c:strRef>
              <c:f>Pivot_by_date!$B$4:$B$5</c:f>
              <c:strCache>
                <c:ptCount val="1"/>
                <c:pt idx="0">
                  <c:v>canceled</c:v>
                </c:pt>
              </c:strCache>
            </c:strRef>
          </c:tx>
          <c:spPr>
            <a:ln w="28575" cap="rnd">
              <a:solidFill>
                <a:schemeClr val="accent1"/>
              </a:solidFill>
              <a:round/>
            </a:ln>
            <a:effectLst/>
          </c:spPr>
          <c:marker>
            <c:symbol val="none"/>
          </c:marker>
          <c:cat>
            <c:strRef>
              <c:f>Pivot_by_date!$A$6:$A$18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Pivot_by_date!$B$6:$B$18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F8A4-470F-B14C-E6E2918D7EF1}"/>
            </c:ext>
          </c:extLst>
        </c:ser>
        <c:ser>
          <c:idx val="1"/>
          <c:order val="1"/>
          <c:tx>
            <c:strRef>
              <c:f>Pivot_by_date!$C$4:$C$5</c:f>
              <c:strCache>
                <c:ptCount val="1"/>
                <c:pt idx="0">
                  <c:v>failed</c:v>
                </c:pt>
              </c:strCache>
            </c:strRef>
          </c:tx>
          <c:spPr>
            <a:ln w="28575" cap="rnd">
              <a:solidFill>
                <a:schemeClr val="accent2"/>
              </a:solidFill>
              <a:round/>
            </a:ln>
            <a:effectLst/>
          </c:spPr>
          <c:marker>
            <c:symbol val="none"/>
          </c:marker>
          <c:cat>
            <c:strRef>
              <c:f>Pivot_by_date!$A$6:$A$18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Pivot_by_date!$C$6:$C$18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F8A4-470F-B14C-E6E2918D7EF1}"/>
            </c:ext>
          </c:extLst>
        </c:ser>
        <c:ser>
          <c:idx val="2"/>
          <c:order val="2"/>
          <c:tx>
            <c:strRef>
              <c:f>Pivot_by_date!$D$4:$D$5</c:f>
              <c:strCache>
                <c:ptCount val="1"/>
                <c:pt idx="0">
                  <c:v>successful</c:v>
                </c:pt>
              </c:strCache>
            </c:strRef>
          </c:tx>
          <c:spPr>
            <a:ln w="28575" cap="rnd">
              <a:solidFill>
                <a:schemeClr val="accent3"/>
              </a:solidFill>
              <a:round/>
            </a:ln>
            <a:effectLst/>
          </c:spPr>
          <c:marker>
            <c:symbol val="none"/>
          </c:marker>
          <c:cat>
            <c:strRef>
              <c:f>Pivot_by_date!$A$6:$A$18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Pivot_by_date!$D$6:$D$18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2-F8A4-470F-B14C-E6E2918D7EF1}"/>
            </c:ext>
          </c:extLst>
        </c:ser>
        <c:dLbls>
          <c:showLegendKey val="0"/>
          <c:showVal val="0"/>
          <c:showCatName val="0"/>
          <c:showSerName val="0"/>
          <c:showPercent val="0"/>
          <c:showBubbleSize val="0"/>
        </c:dLbls>
        <c:smooth val="0"/>
        <c:axId val="752117448"/>
        <c:axId val="752119416"/>
      </c:lineChart>
      <c:catAx>
        <c:axId val="752117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119416"/>
        <c:crosses val="autoZero"/>
        <c:auto val="1"/>
        <c:lblAlgn val="ctr"/>
        <c:lblOffset val="100"/>
        <c:noMultiLvlLbl val="0"/>
      </c:catAx>
      <c:valAx>
        <c:axId val="752119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117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s based on total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4AB7-4987-87F1-395451F7D1C1}"/>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4AB7-4987-87F1-395451F7D1C1}"/>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4AB7-4987-87F1-395451F7D1C1}"/>
            </c:ext>
          </c:extLst>
        </c:ser>
        <c:dLbls>
          <c:showLegendKey val="0"/>
          <c:showVal val="0"/>
          <c:showCatName val="0"/>
          <c:showSerName val="0"/>
          <c:showPercent val="0"/>
          <c:showBubbleSize val="0"/>
        </c:dLbls>
        <c:smooth val="0"/>
        <c:axId val="693383752"/>
        <c:axId val="693379160"/>
      </c:lineChart>
      <c:catAx>
        <c:axId val="693383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379160"/>
        <c:crosses val="autoZero"/>
        <c:auto val="1"/>
        <c:lblAlgn val="ctr"/>
        <c:lblOffset val="100"/>
        <c:noMultiLvlLbl val="0"/>
      </c:catAx>
      <c:valAx>
        <c:axId val="6933791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3837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6</xdr:col>
      <xdr:colOff>133351</xdr:colOff>
      <xdr:row>7</xdr:row>
      <xdr:rowOff>4763</xdr:rowOff>
    </xdr:from>
    <xdr:to>
      <xdr:col>15</xdr:col>
      <xdr:colOff>340519</xdr:colOff>
      <xdr:row>25</xdr:row>
      <xdr:rowOff>111919</xdr:rowOff>
    </xdr:to>
    <xdr:graphicFrame macro="">
      <xdr:nvGraphicFramePr>
        <xdr:cNvPr id="2" name="Chart 1">
          <a:extLst>
            <a:ext uri="{FF2B5EF4-FFF2-40B4-BE49-F238E27FC236}">
              <a16:creationId xmlns:a16="http://schemas.microsoft.com/office/drawing/2014/main" id="{3DF199B2-C322-4297-8A5C-5B0D1CDB45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133350</xdr:colOff>
      <xdr:row>2</xdr:row>
      <xdr:rowOff>130968</xdr:rowOff>
    </xdr:from>
    <xdr:to>
      <xdr:col>16</xdr:col>
      <xdr:colOff>185737</xdr:colOff>
      <xdr:row>30</xdr:row>
      <xdr:rowOff>38100</xdr:rowOff>
    </xdr:to>
    <xdr:graphicFrame macro="">
      <xdr:nvGraphicFramePr>
        <xdr:cNvPr id="2" name="Chart 1">
          <a:extLst>
            <a:ext uri="{FF2B5EF4-FFF2-40B4-BE49-F238E27FC236}">
              <a16:creationId xmlns:a16="http://schemas.microsoft.com/office/drawing/2014/main" id="{C9D0775A-28AF-4E99-9DED-1386E52830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423862</xdr:colOff>
      <xdr:row>1</xdr:row>
      <xdr:rowOff>140494</xdr:rowOff>
    </xdr:from>
    <xdr:to>
      <xdr:col>15</xdr:col>
      <xdr:colOff>280988</xdr:colOff>
      <xdr:row>21</xdr:row>
      <xdr:rowOff>66676</xdr:rowOff>
    </xdr:to>
    <xdr:graphicFrame macro="">
      <xdr:nvGraphicFramePr>
        <xdr:cNvPr id="2" name="Chart 1">
          <a:extLst>
            <a:ext uri="{FF2B5EF4-FFF2-40B4-BE49-F238E27FC236}">
              <a16:creationId xmlns:a16="http://schemas.microsoft.com/office/drawing/2014/main" id="{4FC9AC6A-1D0E-438A-B18A-634DDE1293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90488</xdr:colOff>
      <xdr:row>1</xdr:row>
      <xdr:rowOff>42863</xdr:rowOff>
    </xdr:from>
    <xdr:to>
      <xdr:col>0</xdr:col>
      <xdr:colOff>5619750</xdr:colOff>
      <xdr:row>14</xdr:row>
      <xdr:rowOff>157163</xdr:rowOff>
    </xdr:to>
    <xdr:graphicFrame macro="">
      <xdr:nvGraphicFramePr>
        <xdr:cNvPr id="2" name="Chart 1">
          <a:extLst>
            <a:ext uri="{FF2B5EF4-FFF2-40B4-BE49-F238E27FC236}">
              <a16:creationId xmlns:a16="http://schemas.microsoft.com/office/drawing/2014/main" id="{7EA2EBBF-8049-4EAA-BD0D-4FC1C933E8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16</xdr:row>
      <xdr:rowOff>9524</xdr:rowOff>
    </xdr:from>
    <xdr:to>
      <xdr:col>3</xdr:col>
      <xdr:colOff>180975</xdr:colOff>
      <xdr:row>34</xdr:row>
      <xdr:rowOff>157163</xdr:rowOff>
    </xdr:to>
    <xdr:graphicFrame macro="">
      <xdr:nvGraphicFramePr>
        <xdr:cNvPr id="3" name="Chart 2">
          <a:extLst>
            <a:ext uri="{FF2B5EF4-FFF2-40B4-BE49-F238E27FC236}">
              <a16:creationId xmlns:a16="http://schemas.microsoft.com/office/drawing/2014/main" id="{7641D76C-EA6A-4EBD-8213-8F55664F41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36</xdr:row>
      <xdr:rowOff>0</xdr:rowOff>
    </xdr:from>
    <xdr:to>
      <xdr:col>0</xdr:col>
      <xdr:colOff>5581650</xdr:colOff>
      <xdr:row>50</xdr:row>
      <xdr:rowOff>147638</xdr:rowOff>
    </xdr:to>
    <xdr:graphicFrame macro="">
      <xdr:nvGraphicFramePr>
        <xdr:cNvPr id="4" name="Chart 3">
          <a:extLst>
            <a:ext uri="{FF2B5EF4-FFF2-40B4-BE49-F238E27FC236}">
              <a16:creationId xmlns:a16="http://schemas.microsoft.com/office/drawing/2014/main" id="{6A2C2D4C-765B-4E4B-9F25-15CBDDC566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259556</xdr:colOff>
      <xdr:row>1</xdr:row>
      <xdr:rowOff>111918</xdr:rowOff>
    </xdr:from>
    <xdr:to>
      <xdr:col>12</xdr:col>
      <xdr:colOff>95250</xdr:colOff>
      <xdr:row>28</xdr:row>
      <xdr:rowOff>0</xdr:rowOff>
    </xdr:to>
    <xdr:graphicFrame macro="">
      <xdr:nvGraphicFramePr>
        <xdr:cNvPr id="3" name="Chart 2">
          <a:extLst>
            <a:ext uri="{FF2B5EF4-FFF2-40B4-BE49-F238E27FC236}">
              <a16:creationId xmlns:a16="http://schemas.microsoft.com/office/drawing/2014/main" id="{D828EA99-46F5-4B87-A8E7-7C6FB714C4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ie Dong" refreshedDate="43231.654470833331" createdVersion="6" refreshedVersion="6" minRefreshableVersion="3" recordCount="4114" xr:uid="{0ED7EC3D-F270-4440-BF96-F7375ECD58A6}">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ie Dong" refreshedDate="43231.68864375" createdVersion="6" refreshedVersion="6" minRefreshableVersion="3" recordCount="4114" xr:uid="{9AEBF357-D0CF-4DAC-BAC2-67C3AABF116A}">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2009"/>
          <s v="Qtr1"/>
          <s v="Qtr2"/>
          <s v="Qtr3"/>
          <s v="Qtr4"/>
          <s v="&gt;3/15/2017"/>
        </groupItems>
      </fieldGroup>
    </cacheField>
    <cacheField name="Years" numFmtId="0" databaseField="0">
      <fieldGroup base="18">
        <rangePr groupBy="years" startDate="2009-05-16T22:55:13" endDate="2017-03-15T10: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x v="1"/>
    <s v="A Hannibal TV Show Fan Convention and Art Collective"/>
    <n v="10275"/>
    <n v="14653"/>
    <x v="0"/>
    <x v="0"/>
    <s v="USD"/>
    <n v="1488464683"/>
    <n v="1485872683"/>
    <b v="0"/>
    <n v="79"/>
    <b v="1"/>
    <s v="film &amp; video/television"/>
    <n v="1.4260827250608272"/>
    <n v="185.48101265822785"/>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x v="5"/>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x v="8"/>
    <s v="Help us raise the funds to film our pilot episode!"/>
    <n v="3500"/>
    <n v="3501.52"/>
    <x v="0"/>
    <x v="0"/>
    <s v="USD"/>
    <n v="1460754000"/>
    <n v="1460155212"/>
    <b v="0"/>
    <n v="12"/>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x v="12"/>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x v="13"/>
    <s v="A travel series hosted by touring musicians that profiles a different American city in each episode."/>
    <n v="3500"/>
    <n v="5599"/>
    <x v="0"/>
    <x v="0"/>
    <s v="USD"/>
    <n v="1466713620"/>
    <n v="1463588109"/>
    <b v="0"/>
    <n v="51"/>
    <b v="1"/>
    <s v="film &amp; video/television"/>
    <n v="1.5997142857142856"/>
    <n v="109.78431372549019"/>
    <x v="0"/>
    <x v="0"/>
  </r>
  <r>
    <n v="14"/>
    <x v="14"/>
    <s v="A highly charged post apocalyptic sci fi series that pulls no punches!"/>
    <n v="6000"/>
    <n v="6056"/>
    <x v="0"/>
    <x v="2"/>
    <s v="AUD"/>
    <n v="1405259940"/>
    <n v="1403051888"/>
    <b v="0"/>
    <n v="41"/>
    <b v="1"/>
    <s v="film &amp; video/television"/>
    <n v="1.0093333333333334"/>
    <n v="147.70731707317074"/>
    <x v="0"/>
    <x v="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x v="18"/>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x v="19"/>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x v="20"/>
    <s v="Help us reach our goal &amp; pay the drama dept that is performing the hard read, which is set for October 2015."/>
    <n v="2000"/>
    <n v="2004"/>
    <x v="0"/>
    <x v="0"/>
    <s v="USD"/>
    <n v="1442167912"/>
    <n v="1436983912"/>
    <b v="0"/>
    <n v="25"/>
    <b v="1"/>
    <s v="film &amp; video/television"/>
    <n v="1.002"/>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x v="22"/>
    <s v="Meet Gary, and Troy: Two unlikely friends that investigate &quot;strange phenomenon&quot;."/>
    <n v="350"/>
    <n v="410"/>
    <x v="0"/>
    <x v="0"/>
    <s v="USD"/>
    <n v="1420099140"/>
    <n v="1418766740"/>
    <b v="0"/>
    <n v="8"/>
    <b v="1"/>
    <s v="film &amp; video/television"/>
    <n v="1.1714285714285715"/>
    <n v="51.25"/>
    <x v="0"/>
    <x v="0"/>
  </r>
  <r>
    <n v="23"/>
    <x v="23"/>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x v="24"/>
    <s v="STL Up Late is a weekly late night comedy talk show for St. Louis television."/>
    <n v="35000"/>
    <n v="38082.69"/>
    <x v="0"/>
    <x v="0"/>
    <s v="USD"/>
    <n v="1442345940"/>
    <n v="1439494863"/>
    <b v="0"/>
    <n v="574"/>
    <b v="1"/>
    <s v="film &amp; video/television"/>
    <n v="1.0880768571428572"/>
    <n v="66.346149825783982"/>
    <x v="0"/>
    <x v="0"/>
  </r>
  <r>
    <n v="25"/>
    <x v="25"/>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x v="26"/>
    <s v="Highlighting Sicily's points of light: its extraordinary people. Editing phase is now underway!!!"/>
    <n v="1250"/>
    <n v="1940"/>
    <x v="0"/>
    <x v="0"/>
    <s v="USD"/>
    <n v="1408278144"/>
    <n v="1404822144"/>
    <b v="0"/>
    <n v="19"/>
    <b v="1"/>
    <s v="film &amp; video/television"/>
    <n v="1.552"/>
    <n v="102.10526315789474"/>
    <x v="0"/>
    <x v="0"/>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x v="28"/>
    <s v="John and Brian are on a quest to change people's lives and rehabilitate dogs."/>
    <n v="12000"/>
    <n v="12042"/>
    <x v="0"/>
    <x v="0"/>
    <s v="USD"/>
    <n v="1450307284"/>
    <n v="1447715284"/>
    <b v="0"/>
    <n v="71"/>
    <b v="1"/>
    <s v="film &amp; video/television"/>
    <n v="1.0035000000000001"/>
    <n v="169.6056338028169"/>
    <x v="0"/>
    <x v="0"/>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x v="31"/>
    <s v="After a two-year hiatus, The Alan Katz Show is coming back! But it can't unless we can get a 16gb flash drive valued at $12.71!"/>
    <n v="13"/>
    <n v="13"/>
    <x v="0"/>
    <x v="0"/>
    <s v="USD"/>
    <n v="1453748434"/>
    <n v="1452193234"/>
    <b v="0"/>
    <n v="1"/>
    <b v="1"/>
    <s v="film &amp; video/television"/>
    <n v="1"/>
    <n v="13"/>
    <x v="0"/>
    <x v="0"/>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x v="33"/>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x v="35"/>
    <s v="Why Adam? is an independent TV show that explores concepts of basic science in everyday life."/>
    <n v="1000"/>
    <n v="1665"/>
    <x v="0"/>
    <x v="0"/>
    <s v="USD"/>
    <n v="1430179200"/>
    <n v="1428130814"/>
    <b v="0"/>
    <n v="28"/>
    <b v="1"/>
    <s v="film &amp; video/television"/>
    <n v="1.665"/>
    <n v="59.464285714285715"/>
    <x v="0"/>
    <x v="0"/>
  </r>
  <r>
    <n v="36"/>
    <x v="36"/>
    <s v="A modern day priest makes an unusual discovery, setting off a chain of events."/>
    <n v="6000"/>
    <n v="8529"/>
    <x v="0"/>
    <x v="0"/>
    <s v="USD"/>
    <n v="1428128525"/>
    <n v="1425540125"/>
    <b v="0"/>
    <n v="44"/>
    <b v="1"/>
    <s v="film &amp; video/television"/>
    <n v="1.4215"/>
    <n v="193.84090909090909"/>
    <x v="0"/>
    <x v="0"/>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n v="39"/>
    <x v="39"/>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x v="44"/>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x v="45"/>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x v="49"/>
    <s v="Driving Jersey is real people telling real stories."/>
    <n v="12000"/>
    <n v="12000"/>
    <x v="0"/>
    <x v="0"/>
    <s v="USD"/>
    <n v="1445660045"/>
    <n v="1443068045"/>
    <b v="0"/>
    <n v="87"/>
    <b v="1"/>
    <s v="film &amp; video/television"/>
    <n v="1"/>
    <n v="137.93103448275863"/>
    <x v="0"/>
    <x v="0"/>
  </r>
  <r>
    <n v="50"/>
    <x v="50"/>
    <s v="A brand new dating show which helps one lucky lady find her Mr Right with difficult decisions to make along the way."/>
    <n v="600"/>
    <n v="600"/>
    <x v="0"/>
    <x v="1"/>
    <s v="GBP"/>
    <n v="1422637200"/>
    <n v="1419271458"/>
    <b v="0"/>
    <n v="22"/>
    <b v="1"/>
    <s v="film &amp; video/television"/>
    <n v="1"/>
    <n v="27.272727272727273"/>
    <x v="0"/>
    <x v="0"/>
  </r>
  <r>
    <n v="51"/>
    <x v="51"/>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x v="52"/>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x v="53"/>
    <s v="Delicious TV's Vegan Mashup launching season two on public television"/>
    <n v="3000"/>
    <n v="3289"/>
    <x v="0"/>
    <x v="0"/>
    <s v="USD"/>
    <n v="1396648800"/>
    <n v="1395407445"/>
    <b v="0"/>
    <n v="11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x v="56"/>
    <s v="We want to see more women's cycling on TV - and we need your help to make it happen!"/>
    <n v="8000"/>
    <n v="8581"/>
    <x v="0"/>
    <x v="1"/>
    <s v="GBP"/>
    <n v="1433779200"/>
    <n v="1432559424"/>
    <b v="0"/>
    <n v="174"/>
    <b v="1"/>
    <s v="film &amp; video/television"/>
    <n v="1.0726249999999999"/>
    <n v="49.316091954022987"/>
    <x v="0"/>
    <x v="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x v="58"/>
    <s v="Alex thought he knew how the world worked. You live, you die and it's over. He was very, very wrong."/>
    <n v="10000"/>
    <n v="10291"/>
    <x v="0"/>
    <x v="0"/>
    <s v="USD"/>
    <n v="1416423172"/>
    <n v="1413827572"/>
    <b v="0"/>
    <n v="75"/>
    <b v="1"/>
    <s v="film &amp; video/television"/>
    <n v="1.0290999999999999"/>
    <n v="137.21333333333334"/>
    <x v="0"/>
    <x v="0"/>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x v="65"/>
    <s v="Help finish the short film Hello World. The story of an android in the broken home of a father &amp; son."/>
    <n v="7000"/>
    <n v="7527"/>
    <x v="0"/>
    <x v="5"/>
    <s v="CAD"/>
    <n v="1407736740"/>
    <n v="1405453354"/>
    <b v="0"/>
    <n v="57"/>
    <b v="1"/>
    <s v="film &amp; video/shorts"/>
    <n v="1.0752857142857142"/>
    <n v="132.05263157894737"/>
    <x v="0"/>
    <x v="1"/>
  </r>
  <r>
    <n v="66"/>
    <x v="66"/>
    <s v="A dark comedy set in the '60s about clinical depression and one night stands."/>
    <n v="2000"/>
    <n v="2372"/>
    <x v="0"/>
    <x v="0"/>
    <s v="USD"/>
    <n v="1468873420"/>
    <n v="1466281420"/>
    <b v="0"/>
    <n v="26"/>
    <b v="1"/>
    <s v="film &amp; video/shorts"/>
    <n v="1.1859999999999999"/>
    <n v="91.230769230769226"/>
    <x v="0"/>
    <x v="1"/>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x v="72"/>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x v="73"/>
    <s v="A scientist on the brink of a discovery that will revolutionize society sees her work destroyed in an experiment gone horribly wrong."/>
    <n v="900"/>
    <n v="900"/>
    <x v="0"/>
    <x v="0"/>
    <s v="USD"/>
    <n v="1304395140"/>
    <n v="1297620584"/>
    <b v="0"/>
    <n v="18"/>
    <b v="1"/>
    <s v="film &amp; video/shorts"/>
    <n v="1"/>
    <n v="50"/>
    <x v="0"/>
    <x v="1"/>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x v="75"/>
    <s v="A teenager named Charlie discovers something new about himself while coping with the loss of his father."/>
    <n v="3500"/>
    <n v="4040"/>
    <x v="0"/>
    <x v="0"/>
    <s v="USD"/>
    <n v="1366693272"/>
    <n v="1364101272"/>
    <b v="0"/>
    <n v="47"/>
    <b v="1"/>
    <s v="film &amp; video/shorts"/>
    <n v="1.1542857142857144"/>
    <n v="85.957446808510639"/>
    <x v="0"/>
    <x v="1"/>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x v="77"/>
    <s v="A short film about a boy searching for companionship in a hermit crab he finds on the beach."/>
    <n v="400"/>
    <n v="1570"/>
    <x v="0"/>
    <x v="0"/>
    <s v="USD"/>
    <n v="1337569140"/>
    <n v="1332991717"/>
    <b v="0"/>
    <n v="26"/>
    <b v="1"/>
    <s v="film &amp; video/shorts"/>
    <n v="3.9249999999999998"/>
    <n v="60.384615384615387"/>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68292682926827"/>
    <x v="0"/>
    <x v="1"/>
  </r>
  <r>
    <n v="80"/>
    <x v="80"/>
    <s v="What would you do if you ended up at a swingers party with two dead bodies and $20,000 in drug money?"/>
    <n v="12000"/>
    <n v="12870"/>
    <x v="0"/>
    <x v="0"/>
    <s v="USD"/>
    <n v="1386640856"/>
    <n v="1383616856"/>
    <b v="0"/>
    <n v="47"/>
    <b v="1"/>
    <s v="film &amp; video/shorts"/>
    <n v="1.0725"/>
    <n v="273.82978723404256"/>
    <x v="0"/>
    <x v="1"/>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x v="84"/>
    <s v="&quot;A sociopath crosses paths with the person he must confront about his wife's murder, it might be himself&quot;"/>
    <n v="500"/>
    <n v="500"/>
    <x v="0"/>
    <x v="0"/>
    <s v="USD"/>
    <n v="1305483086"/>
    <n v="1302891086"/>
    <b v="0"/>
    <n v="7"/>
    <b v="1"/>
    <s v="film &amp; video/shorts"/>
    <n v="1"/>
    <n v="71.428571428571431"/>
    <x v="0"/>
    <x v="1"/>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x v="87"/>
    <s v="A father without work uses his daughter to con sympathy from strangers... sound familiar?  Help us make this film!"/>
    <n v="2500"/>
    <n v="2615"/>
    <x v="0"/>
    <x v="0"/>
    <s v="USD"/>
    <n v="1275529260"/>
    <n v="1274705803"/>
    <b v="0"/>
    <n v="25"/>
    <b v="1"/>
    <s v="film &amp; video/shorts"/>
    <n v="1.046"/>
    <n v="104.6"/>
    <x v="0"/>
    <x v="1"/>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x v="89"/>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x v="90"/>
    <s v="We're looking for funding to help submit a short film to film festivals."/>
    <n v="500"/>
    <n v="502"/>
    <x v="0"/>
    <x v="0"/>
    <s v="USD"/>
    <n v="1310454499"/>
    <n v="1307862499"/>
    <b v="0"/>
    <n v="16"/>
    <b v="1"/>
    <s v="film &amp; video/shorts"/>
    <n v="1.004"/>
    <n v="31.375"/>
    <x v="0"/>
    <x v="1"/>
  </r>
  <r>
    <n v="91"/>
    <x v="91"/>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n v="95"/>
    <x v="95"/>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x v="97"/>
    <s v="Innsmouth at 9000 ft. is a Short Film Project in the Spirit of H.P. Lovecraft, and created by Denver based visual artist  Jesse Farley."/>
    <n v="400"/>
    <n v="425"/>
    <x v="0"/>
    <x v="0"/>
    <s v="USD"/>
    <n v="1310440482"/>
    <n v="1307848482"/>
    <b v="0"/>
    <n v="8"/>
    <b v="1"/>
    <s v="film &amp; video/shorts"/>
    <n v="1.0625"/>
    <n v="53.125"/>
    <x v="0"/>
    <x v="1"/>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x v="99"/>
    <s v="A feminist tale of two girls finally giving a &quot;Nice Guy&quot; what he truly deserves. Also, dancing!"/>
    <n v="1500"/>
    <n v="1590.29"/>
    <x v="0"/>
    <x v="0"/>
    <s v="USD"/>
    <n v="1390426799"/>
    <n v="1387834799"/>
    <b v="0"/>
    <n v="39"/>
    <b v="1"/>
    <s v="film &amp; video/shorts"/>
    <n v="1.0601933333333333"/>
    <n v="40.776666666666664"/>
    <x v="0"/>
    <x v="1"/>
  </r>
  <r>
    <n v="100"/>
    <x v="100"/>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x v="101"/>
    <s v="The spatiotemporal boundaries between a manâ€™s life, and that of his father dissolve. A reflection on experience, image, and memory."/>
    <n v="3500"/>
    <n v="3500"/>
    <x v="0"/>
    <x v="0"/>
    <s v="USD"/>
    <n v="1359052710"/>
    <n v="1356979110"/>
    <b v="0"/>
    <n v="35"/>
    <b v="1"/>
    <s v="film &amp; video/shorts"/>
    <n v="1"/>
    <n v="100"/>
    <x v="0"/>
    <x v="1"/>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x v="103"/>
    <s v="Three friends in their twenties are trying to do the impossible - have fun on a casual Friday night."/>
    <n v="1300"/>
    <n v="1367"/>
    <x v="0"/>
    <x v="1"/>
    <s v="GBP"/>
    <n v="1394220030"/>
    <n v="1392232830"/>
    <b v="0"/>
    <n v="49"/>
    <b v="1"/>
    <s v="film &amp; video/shorts"/>
    <n v="1.0515384615384615"/>
    <n v="27.897959183673468"/>
    <x v="0"/>
    <x v="1"/>
  </r>
  <r>
    <n v="104"/>
    <x v="104"/>
    <s v="UCF short film about an old man, his love for music, and his misplaced trumpet.  "/>
    <n v="500"/>
    <n v="600"/>
    <x v="0"/>
    <x v="0"/>
    <s v="USD"/>
    <n v="1301792400"/>
    <n v="1299775266"/>
    <b v="0"/>
    <n v="10"/>
    <b v="1"/>
    <s v="film &amp; video/shorts"/>
    <n v="1.2"/>
    <n v="60"/>
    <x v="0"/>
    <x v="1"/>
  </r>
  <r>
    <n v="105"/>
    <x v="105"/>
    <s v="Single Parent Date Night is a comedic short film about two single parents trying to reentering the dating pool."/>
    <n v="2200"/>
    <n v="2363"/>
    <x v="0"/>
    <x v="0"/>
    <s v="USD"/>
    <n v="1463184000"/>
    <n v="1461605020"/>
    <b v="0"/>
    <n v="60"/>
    <b v="1"/>
    <s v="film &amp; video/shorts"/>
    <n v="1.074090909090909"/>
    <n v="39.383333333333333"/>
    <x v="0"/>
    <x v="1"/>
  </r>
  <r>
    <n v="106"/>
    <x v="106"/>
    <s v="A Boy. A Girl. A Car. A Serial Killer."/>
    <n v="5000"/>
    <n v="5025"/>
    <x v="0"/>
    <x v="0"/>
    <s v="USD"/>
    <n v="1333391901"/>
    <n v="1332182301"/>
    <b v="0"/>
    <n v="27"/>
    <b v="1"/>
    <s v="film &amp; video/shorts"/>
    <n v="1.0049999999999999"/>
    <n v="186.11111111111111"/>
    <x v="0"/>
    <x v="1"/>
  </r>
  <r>
    <n v="107"/>
    <x v="107"/>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x v="108"/>
    <s v="When a man can't find love, his Google GLASS does the searching for him. A short film shot with Google Glass."/>
    <n v="1500"/>
    <n v="3700"/>
    <x v="0"/>
    <x v="0"/>
    <s v="USD"/>
    <n v="1370011370"/>
    <n v="1364827370"/>
    <b v="0"/>
    <n v="47"/>
    <b v="1"/>
    <s v="film &amp; video/shorts"/>
    <n v="2.4666666666666668"/>
    <n v="78.723404255319153"/>
    <x v="0"/>
    <x v="1"/>
  </r>
  <r>
    <n v="109"/>
    <x v="109"/>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x v="113"/>
    <s v="A living memorial for all those dealing with trauma, grief and loss."/>
    <n v="5000"/>
    <n v="7050"/>
    <x v="0"/>
    <x v="0"/>
    <s v="USD"/>
    <n v="1312642800"/>
    <n v="1311963128"/>
    <b v="0"/>
    <n v="78"/>
    <b v="1"/>
    <s v="film &amp; video/shorts"/>
    <n v="1.41"/>
    <n v="90.384615384615387"/>
    <x v="0"/>
    <x v="1"/>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x v="115"/>
    <s v="Never judge a book (or a lover) by their cover."/>
    <n v="450"/>
    <n v="632"/>
    <x v="0"/>
    <x v="0"/>
    <s v="USD"/>
    <n v="1328377444"/>
    <n v="1326217444"/>
    <b v="0"/>
    <n v="22"/>
    <b v="1"/>
    <s v="film &amp; video/shorts"/>
    <n v="1.4044444444444444"/>
    <n v="28.727272727272727"/>
    <x v="0"/>
    <x v="1"/>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x v="118"/>
    <s v="When a ruthless hit-man is 'denounced' from the mafia, his old enemies declare war."/>
    <n v="5000"/>
    <n v="5651.58"/>
    <x v="0"/>
    <x v="0"/>
    <s v="USD"/>
    <n v="1311902236"/>
    <n v="1309310236"/>
    <b v="0"/>
    <n v="39"/>
    <b v="1"/>
    <s v="film &amp; video/shorts"/>
    <n v="1.1303159999999999"/>
    <n v="144.91230769230768"/>
    <x v="0"/>
    <x v="1"/>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x v="120"/>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x v="121"/>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x v="122"/>
    <s v="My ambition for this knows no bounds.  Seeing Sephoria in a live-action is a dream of mine."/>
    <n v="100000000"/>
    <n v="0"/>
    <x v="1"/>
    <x v="0"/>
    <s v="USD"/>
    <n v="1476094907"/>
    <n v="1470910907"/>
    <b v="0"/>
    <n v="0"/>
    <b v="0"/>
    <s v="film &amp; video/science fiction"/>
    <n v="0"/>
    <n v="0"/>
    <x v="0"/>
    <x v="2"/>
  </r>
  <r>
    <n v="123"/>
    <x v="123"/>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x v="124"/>
    <s v="An artificial man and woman discover love under the unsuspecting eyes of the four renowned artists who created them."/>
    <n v="4000"/>
    <n v="0"/>
    <x v="1"/>
    <x v="0"/>
    <s v="USD"/>
    <n v="1431728242"/>
    <n v="1429568242"/>
    <b v="0"/>
    <n v="0"/>
    <b v="0"/>
    <s v="film &amp; video/science fiction"/>
    <n v="0"/>
    <n v="0"/>
    <x v="0"/>
    <x v="2"/>
  </r>
  <r>
    <n v="125"/>
    <x v="125"/>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x v="127"/>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x v="128"/>
    <s v="A Science Fiction film filled with entertainment and Excitement"/>
    <n v="100000"/>
    <n v="1867"/>
    <x v="1"/>
    <x v="0"/>
    <s v="USD"/>
    <n v="1476941293"/>
    <n v="1473917293"/>
    <b v="0"/>
    <n v="6"/>
    <b v="0"/>
    <s v="film &amp; video/science fiction"/>
    <n v="1.8669999999999999E-2"/>
    <n v="311.16666666666669"/>
    <x v="0"/>
    <x v="2"/>
  </r>
  <r>
    <n v="129"/>
    <x v="129"/>
    <s v="HEY!!! I'm David House, and I am currently working on a film called Justice League Origins!!! non-profit based on DC Comics Characters."/>
    <n v="20000"/>
    <n v="0"/>
    <x v="1"/>
    <x v="0"/>
    <s v="USD"/>
    <n v="1414708183"/>
    <n v="1409524183"/>
    <b v="0"/>
    <n v="0"/>
    <b v="0"/>
    <s v="film &amp; video/science fiction"/>
    <n v="0"/>
    <n v="0"/>
    <x v="0"/>
    <x v="2"/>
  </r>
  <r>
    <n v="130"/>
    <x v="130"/>
    <s v="A journey down the rabbit hole into the dark future. A mix of reality and dreams of a world dependant on an oppressed by technology."/>
    <n v="600"/>
    <n v="0"/>
    <x v="1"/>
    <x v="1"/>
    <s v="GBP"/>
    <n v="1402949760"/>
    <n v="1400536692"/>
    <b v="0"/>
    <n v="0"/>
    <b v="0"/>
    <s v="film &amp; video/science fiction"/>
    <n v="0"/>
    <n v="0"/>
    <x v="0"/>
    <x v="2"/>
  </r>
  <r>
    <n v="131"/>
    <x v="131"/>
    <s v="I"/>
    <n v="1200"/>
    <n v="0"/>
    <x v="1"/>
    <x v="0"/>
    <s v="USD"/>
    <n v="1467763200"/>
    <n v="1466453161"/>
    <b v="0"/>
    <n v="0"/>
    <b v="0"/>
    <s v="film &amp; video/science fiction"/>
    <n v="0"/>
    <n v="0"/>
    <x v="0"/>
    <x v="2"/>
  </r>
  <r>
    <n v="132"/>
    <x v="132"/>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x v="133"/>
    <s v="Invasion from outer space sights, to weird to imagine destruction too monstrous to escape"/>
    <n v="71764"/>
    <n v="0"/>
    <x v="1"/>
    <x v="0"/>
    <s v="USD"/>
    <n v="1464715860"/>
    <n v="1462130584"/>
    <b v="0"/>
    <n v="0"/>
    <b v="0"/>
    <s v="film &amp; video/science fiction"/>
    <n v="0"/>
    <n v="0"/>
    <x v="0"/>
    <x v="2"/>
  </r>
  <r>
    <n v="134"/>
    <x v="134"/>
    <s v="steampunk  remake of &quot;a Christmas carol&quot;"/>
    <n v="5000"/>
    <n v="0"/>
    <x v="1"/>
    <x v="0"/>
    <s v="USD"/>
    <n v="1441386000"/>
    <n v="1438811418"/>
    <b v="0"/>
    <n v="0"/>
    <b v="0"/>
    <s v="film &amp; video/science fiction"/>
    <n v="0"/>
    <n v="0"/>
    <x v="0"/>
    <x v="2"/>
  </r>
  <r>
    <n v="135"/>
    <x v="135"/>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x v="136"/>
    <s v="NAVY SEALS sent on a Area 51 Top-Secret rescue mission where they are shrunken and injected into an ET body, the immune system mutated."/>
    <n v="3000"/>
    <n v="0"/>
    <x v="1"/>
    <x v="0"/>
    <s v="USD"/>
    <n v="1431771360"/>
    <n v="1427968234"/>
    <b v="0"/>
    <n v="0"/>
    <b v="0"/>
    <s v="film &amp; video/science fiction"/>
    <n v="0"/>
    <n v="0"/>
    <x v="0"/>
    <x v="2"/>
  </r>
  <r>
    <n v="137"/>
    <x v="137"/>
    <s v="An unofficial sequel to the independent 2015 fan film Predator: Dark ages. Set in 2141 we follow the crew of the cargoship Centurion"/>
    <n v="55000"/>
    <n v="0"/>
    <x v="1"/>
    <x v="8"/>
    <s v="DKK"/>
    <n v="1444657593"/>
    <n v="1440337593"/>
    <b v="0"/>
    <n v="0"/>
    <b v="0"/>
    <s v="film &amp; video/science fiction"/>
    <n v="0"/>
    <n 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x v="139"/>
    <s v="When  Rome is infected with a zombie plague, Lucius Agrippa and a small group fights for survival"/>
    <n v="500"/>
    <n v="500"/>
    <x v="1"/>
    <x v="0"/>
    <s v="USD"/>
    <n v="1436738772"/>
    <n v="1435874772"/>
    <b v="0"/>
    <n v="1"/>
    <b v="0"/>
    <s v="film &amp; video/science fiction"/>
    <n v="1"/>
    <n v="500"/>
    <x v="0"/>
    <x v="2"/>
  </r>
  <r>
    <n v="140"/>
    <x v="140"/>
    <s v="A Gladiator fights for his freedom to be reunited with his Family, he's one fight away, when Rome is infected with a Zombie Virus"/>
    <n v="200000"/>
    <n v="0"/>
    <x v="1"/>
    <x v="0"/>
    <s v="USD"/>
    <n v="1426823132"/>
    <n v="1424234732"/>
    <b v="0"/>
    <n v="0"/>
    <b v="0"/>
    <s v="film &amp; video/science fiction"/>
    <n v="0"/>
    <n v="0"/>
    <x v="0"/>
    <x v="2"/>
  </r>
  <r>
    <n v="141"/>
    <x v="141"/>
    <s v="Join us creating a Science Fiction TV Series based upon the popular novels -The Catherine Kimbridge Chronicles."/>
    <n v="12000"/>
    <n v="1293"/>
    <x v="1"/>
    <x v="0"/>
    <s v="USD"/>
    <n v="1433043623"/>
    <n v="1429155623"/>
    <b v="0"/>
    <n v="28"/>
    <b v="0"/>
    <s v="film &amp; video/science fiction"/>
    <n v="0.10775"/>
    <n v="46.178571428571431"/>
    <x v="0"/>
    <x v="2"/>
  </r>
  <r>
    <n v="142"/>
    <x v="142"/>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x v="143"/>
    <s v="A young woman learns she is one of few women left bred like cattle in order to control a deadly disease and the world populace"/>
    <n v="5500"/>
    <n v="0"/>
    <x v="1"/>
    <x v="2"/>
    <s v="AUD"/>
    <n v="1472882100"/>
    <n v="1467941542"/>
    <b v="0"/>
    <n v="0"/>
    <b v="0"/>
    <s v="film &amp; video/science fiction"/>
    <n v="0"/>
    <n v="0"/>
    <x v="0"/>
    <x v="2"/>
  </r>
  <r>
    <n v="144"/>
    <x v="144"/>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x v="145"/>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x v="146"/>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x v="147"/>
    <s v="Film makers catch live footage beyond their wildest dreams."/>
    <n v="7000"/>
    <n v="0"/>
    <x v="1"/>
    <x v="1"/>
    <s v="GBP"/>
    <n v="1420741080"/>
    <n v="1417026340"/>
    <b v="0"/>
    <n v="0"/>
    <b v="0"/>
    <s v="film &amp; video/science fiction"/>
    <n v="0"/>
    <n v="0"/>
    <x v="0"/>
    <x v="2"/>
  </r>
  <r>
    <n v="148"/>
    <x v="148"/>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x v="149"/>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x v="150"/>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x v="151"/>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x v="152"/>
    <s v="The Great Dark is a journey through the unimaginable...and un foreseeable..."/>
    <n v="380000"/>
    <n v="30"/>
    <x v="1"/>
    <x v="0"/>
    <s v="USD"/>
    <n v="1411437100"/>
    <n v="1408845100"/>
    <b v="0"/>
    <n v="2"/>
    <b v="0"/>
    <s v="film &amp; video/science fiction"/>
    <n v="7.8947368421052633E-5"/>
    <n v="15"/>
    <x v="0"/>
    <x v="2"/>
  </r>
  <r>
    <n v="153"/>
    <x v="153"/>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x v="154"/>
    <s v="Fiction Becomes Reality in this non-profit science fiction, stop motion, and fantasy fan film."/>
    <n v="1500"/>
    <n v="40"/>
    <x v="1"/>
    <x v="0"/>
    <s v="USD"/>
    <n v="1433336895"/>
    <n v="1429621695"/>
    <b v="0"/>
    <n v="3"/>
    <b v="0"/>
    <s v="film &amp; video/science fiction"/>
    <n v="2.6666666666666668E-2"/>
    <n v="13.333333333333334"/>
    <x v="0"/>
    <x v="2"/>
  </r>
  <r>
    <n v="155"/>
    <x v="155"/>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x v="157"/>
    <s v="Man's cryogenic chamber and his soulmate's time travel from the distant future allows them to meet in the middle."/>
    <n v="2995"/>
    <n v="8"/>
    <x v="1"/>
    <x v="0"/>
    <s v="USD"/>
    <n v="1456523572"/>
    <n v="1453931572"/>
    <b v="0"/>
    <n v="2"/>
    <b v="0"/>
    <s v="film &amp; video/science fiction"/>
    <n v="2.671118530884808E-3"/>
    <n v="4"/>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n v="0"/>
    <x v="0"/>
    <x v="2"/>
  </r>
  <r>
    <n v="159"/>
    <x v="159"/>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x v="160"/>
    <s v="The title might seem cheesy, but my father says that to my mother every time they say I love you.     This story is dedicated to them."/>
    <n v="5000"/>
    <n v="0"/>
    <x v="2"/>
    <x v="0"/>
    <s v="USD"/>
    <n v="1439675691"/>
    <n v="1434491691"/>
    <b v="0"/>
    <n v="0"/>
    <b v="0"/>
    <s v="film &amp; video/drama"/>
    <n v="0"/>
    <n v="0"/>
    <x v="0"/>
    <x v="3"/>
  </r>
  <r>
    <n v="161"/>
    <x v="161"/>
    <s v="Step 1 (script editing) to produce a dramatic film about the air/sea battle of WWII that turned the tide of victory for the US."/>
    <n v="50000"/>
    <n v="5"/>
    <x v="2"/>
    <x v="0"/>
    <s v="USD"/>
    <n v="1404318595"/>
    <n v="1401726595"/>
    <b v="0"/>
    <n v="1"/>
    <b v="0"/>
    <s v="film &amp; video/drama"/>
    <n v="1E-4"/>
    <n v="5"/>
    <x v="0"/>
    <x v="3"/>
  </r>
  <r>
    <n v="162"/>
    <x v="162"/>
    <s v="This film follows a young man who has had only a troubled family life. He turns to all the wrong things and life falls apart."/>
    <n v="2800"/>
    <n v="435"/>
    <x v="2"/>
    <x v="0"/>
    <s v="USD"/>
    <n v="1408232520"/>
    <n v="1405393356"/>
    <b v="0"/>
    <n v="10"/>
    <b v="0"/>
    <s v="film &amp; video/drama"/>
    <n v="0.15535714285714286"/>
    <n v="43.5"/>
    <x v="0"/>
    <x v="3"/>
  </r>
  <r>
    <n v="163"/>
    <x v="163"/>
    <s v="Over 2.5 million Black men registered for the draft in World War II. _x000a_This will be the most comprehensive portrayal EVER of US. THEN."/>
    <n v="2000000"/>
    <n v="0"/>
    <x v="2"/>
    <x v="0"/>
    <s v="USD"/>
    <n v="1443657600"/>
    <n v="1440716654"/>
    <b v="0"/>
    <n v="0"/>
    <b v="0"/>
    <s v="film &amp; video/drama"/>
    <n v="0"/>
    <n v="0"/>
    <x v="0"/>
    <x v="3"/>
  </r>
  <r>
    <n v="164"/>
    <x v="164"/>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x v="165"/>
    <s v="A teacher. A boy. The beach and a heatwave that drove them all insane."/>
    <n v="17000"/>
    <n v="0"/>
    <x v="2"/>
    <x v="1"/>
    <s v="GBP"/>
    <n v="1452613724"/>
    <n v="1450021724"/>
    <b v="0"/>
    <n v="0"/>
    <b v="0"/>
    <s v="film &amp; video/drama"/>
    <n v="0"/>
    <n v="0"/>
    <x v="0"/>
    <x v="3"/>
  </r>
  <r>
    <n v="166"/>
    <x v="166"/>
    <s v="A young teen makes a bad decision after joining gang and the film expresses his choices that led him to that point."/>
    <n v="5000"/>
    <n v="3000"/>
    <x v="2"/>
    <x v="0"/>
    <s v="USD"/>
    <n v="1484531362"/>
    <n v="1481939362"/>
    <b v="0"/>
    <n v="1"/>
    <b v="0"/>
    <s v="film &amp; video/drama"/>
    <n v="0.6"/>
    <n v="3000"/>
    <x v="0"/>
    <x v="3"/>
  </r>
  <r>
    <n v="167"/>
    <x v="167"/>
    <s v="A young man experiences a tragedy and has the opportunity to go back and learn from his mistakes and find out his true self."/>
    <n v="110000"/>
    <n v="11"/>
    <x v="2"/>
    <x v="0"/>
    <s v="USD"/>
    <n v="1438726535"/>
    <n v="1433542535"/>
    <b v="0"/>
    <n v="2"/>
    <b v="0"/>
    <s v="film &amp; video/drama"/>
    <n v="1E-4"/>
    <n v="5.5"/>
    <x v="0"/>
    <x v="3"/>
  </r>
  <r>
    <n v="168"/>
    <x v="168"/>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x v="169"/>
    <s v="Family is a short film about a father and son and two brothers who were separated by the Korean war and finally reunite after 60 years."/>
    <n v="2500"/>
    <n v="560"/>
    <x v="2"/>
    <x v="1"/>
    <s v="GBP"/>
    <n v="1413634059"/>
    <n v="1411042059"/>
    <b v="0"/>
    <n v="10"/>
    <b v="0"/>
    <s v="film &amp; video/drama"/>
    <n v="0.224"/>
    <n v="56"/>
    <x v="0"/>
    <x v="3"/>
  </r>
  <r>
    <n v="170"/>
    <x v="170"/>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x v="171"/>
    <s v="Team Mayhem, a local small town gang of gamers who are enlisted   to save the world from the new great evil known as Prowler."/>
    <n v="50000"/>
    <n v="1"/>
    <x v="2"/>
    <x v="0"/>
    <s v="USD"/>
    <n v="1470975614"/>
    <n v="1465791614"/>
    <b v="0"/>
    <n v="1"/>
    <b v="0"/>
    <s v="film &amp; video/drama"/>
    <n v="2.0000000000000002E-5"/>
    <n v="1"/>
    <x v="0"/>
    <x v="3"/>
  </r>
  <r>
    <n v="172"/>
    <x v="172"/>
    <s v="A short film on the rarest mammal and the second most endangered freshwater river dolphin, in Pakistan."/>
    <n v="95000"/>
    <n v="0"/>
    <x v="2"/>
    <x v="0"/>
    <s v="USD"/>
    <n v="1426753723"/>
    <n v="1423733323"/>
    <b v="0"/>
    <n v="0"/>
    <b v="0"/>
    <s v="film &amp; video/drama"/>
    <n v="0"/>
    <n v="0"/>
    <x v="0"/>
    <x v="3"/>
  </r>
  <r>
    <n v="173"/>
    <x v="173"/>
    <s v="This is a film inspired by Quentin Tarantino, I want to make a film thats entertaining yet gritty. 7 Sins is in pre-production."/>
    <n v="1110"/>
    <n v="0"/>
    <x v="2"/>
    <x v="1"/>
    <s v="GBP"/>
    <n v="1425131108"/>
    <n v="1422539108"/>
    <b v="0"/>
    <n v="0"/>
    <b v="0"/>
    <s v="film &amp; video/drama"/>
    <n v="0"/>
    <n v="0"/>
    <x v="0"/>
    <x v="3"/>
  </r>
  <r>
    <n v="174"/>
    <x v="174"/>
    <s v="An international short film project. It is about loneliness, wich is caused by the current compulsion to check your Facebook every day."/>
    <n v="6000"/>
    <n v="0"/>
    <x v="2"/>
    <x v="9"/>
    <s v="EUR"/>
    <n v="1431108776"/>
    <n v="1425924776"/>
    <b v="0"/>
    <n v="0"/>
    <b v="0"/>
    <s v="film &amp; video/drama"/>
    <n v="0"/>
    <n v="0"/>
    <x v="0"/>
    <x v="3"/>
  </r>
  <r>
    <n v="175"/>
    <x v="175"/>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x v="176"/>
    <s v="I'm seeking funding to finish my short film, Silent Monster, to bring awareness to teenage bullying as well as teenage violence."/>
    <n v="1500"/>
    <n v="0"/>
    <x v="2"/>
    <x v="0"/>
    <s v="USD"/>
    <n v="1438803999"/>
    <n v="1436211999"/>
    <b v="0"/>
    <n v="0"/>
    <b v="0"/>
    <s v="film &amp; video/drama"/>
    <n v="0"/>
    <n v="0"/>
    <x v="0"/>
    <x v="3"/>
  </r>
  <r>
    <n v="177"/>
    <x v="177"/>
    <s v="I'm making a modern day version of the bible story &quot; The Good Samaritan&quot;"/>
    <n v="450"/>
    <n v="180"/>
    <x v="2"/>
    <x v="0"/>
    <s v="USD"/>
    <n v="1427155726"/>
    <n v="1425690526"/>
    <b v="0"/>
    <n v="7"/>
    <b v="0"/>
    <s v="film &amp; video/drama"/>
    <n v="0.4"/>
    <n v="25.714285714285715"/>
    <x v="0"/>
    <x v="3"/>
  </r>
  <r>
    <n v="178"/>
    <x v="178"/>
    <s v="El viaje de LucÃ­a es un largometraje de ficciÃ³n con temÃ¡tica sobre el cÃ¡ncer infantil."/>
    <n v="500000"/>
    <n v="0"/>
    <x v="2"/>
    <x v="3"/>
    <s v="EUR"/>
    <n v="1448582145"/>
    <n v="1445986545"/>
    <b v="0"/>
    <n v="0"/>
    <b v="0"/>
    <s v="film &amp; video/drama"/>
    <n v="0"/>
    <n v="0"/>
    <x v="0"/>
    <x v="3"/>
  </r>
  <r>
    <n v="179"/>
    <x v="179"/>
    <s v="A feature-length film about how three people survive in a diseased world."/>
    <n v="1000"/>
    <n v="200"/>
    <x v="2"/>
    <x v="0"/>
    <s v="USD"/>
    <n v="1457056555"/>
    <n v="1454464555"/>
    <b v="0"/>
    <n v="2"/>
    <b v="0"/>
    <s v="film &amp; video/drama"/>
    <n v="0.2"/>
    <n v="100"/>
    <x v="0"/>
    <x v="3"/>
  </r>
  <r>
    <n v="180"/>
    <x v="180"/>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x v="181"/>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x v="182"/>
    <s v="I'm Faraz, and I am raising money for my feature film called ABU. This one is for our parents, and our responsibilities towards them."/>
    <n v="1000"/>
    <n v="0"/>
    <x v="2"/>
    <x v="0"/>
    <s v="USD"/>
    <n v="1483748232"/>
    <n v="1481156232"/>
    <b v="0"/>
    <n v="0"/>
    <b v="0"/>
    <s v="film &amp; video/drama"/>
    <n v="0"/>
    <n v="0"/>
    <x v="0"/>
    <x v="3"/>
  </r>
  <r>
    <n v="183"/>
    <x v="183"/>
    <s v="Don't kill me until I meet my Dad"/>
    <n v="12500"/>
    <n v="4482"/>
    <x v="2"/>
    <x v="1"/>
    <s v="GBP"/>
    <n v="1417033610"/>
    <n v="1414438010"/>
    <b v="0"/>
    <n v="12"/>
    <b v="0"/>
    <s v="film &amp; video/drama"/>
    <n v="0.35855999999999999"/>
    <n v="373.5"/>
    <x v="0"/>
    <x v="3"/>
  </r>
  <r>
    <n v="184"/>
    <x v="184"/>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x v="185"/>
    <s v="Love has no boundaries!"/>
    <n v="40000"/>
    <n v="2200"/>
    <x v="2"/>
    <x v="10"/>
    <s v="NOK"/>
    <n v="1471557139"/>
    <n v="1468965139"/>
    <b v="0"/>
    <n v="10"/>
    <b v="0"/>
    <s v="film &amp; video/drama"/>
    <n v="5.5E-2"/>
    <n v="220"/>
    <x v="0"/>
    <x v="3"/>
  </r>
  <r>
    <n v="186"/>
    <x v="186"/>
    <s v="My film is about a boy who discovers the truth about his fathers dissapearance through the dark secrets of his mothers past."/>
    <n v="5000"/>
    <n v="0"/>
    <x v="2"/>
    <x v="0"/>
    <s v="USD"/>
    <n v="1488571200"/>
    <n v="1485977434"/>
    <b v="0"/>
    <n v="0"/>
    <b v="0"/>
    <s v="film &amp; video/drama"/>
    <n v="0"/>
    <n v="0"/>
    <x v="0"/>
    <x v="3"/>
  </r>
  <r>
    <n v="187"/>
    <x v="187"/>
    <s v="A young man suffering from a severe case of OCD embarks on a road trip to find peace of mind."/>
    <n v="5000"/>
    <n v="800"/>
    <x v="2"/>
    <x v="0"/>
    <s v="USD"/>
    <n v="1437461940"/>
    <n v="1435383457"/>
    <b v="0"/>
    <n v="5"/>
    <b v="0"/>
    <s v="film &amp; video/drama"/>
    <n v="0.16"/>
    <n v="160"/>
    <x v="0"/>
    <x v="3"/>
  </r>
  <r>
    <n v="188"/>
    <x v="188"/>
    <s v="Mariano Messini, an aspiring musician, indebted to the mafia must put his life on the line to escape their grasp and pursue his dream."/>
    <n v="1500"/>
    <n v="0"/>
    <x v="2"/>
    <x v="0"/>
    <s v="USD"/>
    <n v="1409891015"/>
    <n v="1407299015"/>
    <b v="0"/>
    <n v="0"/>
    <b v="0"/>
    <s v="film &amp; video/drama"/>
    <n v="0"/>
    <n v="0"/>
    <x v="0"/>
    <x v="3"/>
  </r>
  <r>
    <n v="189"/>
    <x v="189"/>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x v="190"/>
    <s v="Because hope can be a 4 letter word"/>
    <n v="12000"/>
    <n v="50"/>
    <x v="2"/>
    <x v="0"/>
    <s v="USD"/>
    <n v="1466091446"/>
    <n v="1465227446"/>
    <b v="0"/>
    <n v="1"/>
    <b v="0"/>
    <s v="film &amp; video/drama"/>
    <n v="4.1666666666666666E-3"/>
    <n v="50"/>
    <x v="0"/>
    <x v="3"/>
  </r>
  <r>
    <n v="191"/>
    <x v="191"/>
    <s v="A young boy passionate about Astronomy and Chemistry tracks down an astroid that scientists said would never hit earth."/>
    <n v="5000"/>
    <n v="250"/>
    <x v="2"/>
    <x v="2"/>
    <s v="AUD"/>
    <n v="1443782138"/>
    <n v="1440326138"/>
    <b v="0"/>
    <n v="3"/>
    <b v="0"/>
    <s v="film &amp; video/drama"/>
    <n v="0.05"/>
    <n v="83.333333333333329"/>
    <x v="0"/>
    <x v="3"/>
  </r>
  <r>
    <n v="192"/>
    <x v="192"/>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x v="193"/>
    <s v="I am in need of a new PC for my Media Production course so i can pursue my dream of creating CGI based sci-fi productions for everyone"/>
    <n v="1000"/>
    <n v="0"/>
    <x v="2"/>
    <x v="1"/>
    <s v="GBP"/>
    <n v="1417217166"/>
    <n v="1412029566"/>
    <b v="0"/>
    <n v="0"/>
    <b v="0"/>
    <s v="film &amp; video/drama"/>
    <n v="0"/>
    <n v="0"/>
    <x v="0"/>
    <x v="3"/>
  </r>
  <r>
    <n v="194"/>
    <x v="194"/>
    <s v="Northern Irish Original Short Film based on the desperation of love and survival and taking a risk that may change everything."/>
    <n v="2500"/>
    <n v="3"/>
    <x v="2"/>
    <x v="1"/>
    <s v="GBP"/>
    <n v="1457308531"/>
    <n v="1452124531"/>
    <b v="0"/>
    <n v="3"/>
    <b v="0"/>
    <s v="film &amp; video/drama"/>
    <n v="1.1999999999999999E-3"/>
    <n v="1"/>
    <x v="0"/>
    <x v="3"/>
  </r>
  <r>
    <n v="195"/>
    <x v="195"/>
    <s v="A film project based on my auto-biography, a military conflict with no media attention, this story depicts war and its aftermath."/>
    <n v="2000000"/>
    <n v="0"/>
    <x v="2"/>
    <x v="0"/>
    <s v="USD"/>
    <n v="1436544332"/>
    <n v="1431360332"/>
    <b v="0"/>
    <n v="0"/>
    <b v="0"/>
    <s v="film &amp; video/drama"/>
    <n v="0"/>
    <n v="0"/>
    <x v="0"/>
    <x v="3"/>
  </r>
  <r>
    <n v="196"/>
    <x v="196"/>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x v="197"/>
    <s v="â€œAfter a terrifying ordeal, a young woman is left in a depressive state and abandoned to cope with a distressing account of revengeâ€"/>
    <n v="2500"/>
    <n v="262"/>
    <x v="2"/>
    <x v="1"/>
    <s v="GBP"/>
    <n v="1487365200"/>
    <n v="1483734100"/>
    <b v="0"/>
    <n v="8"/>
    <b v="0"/>
    <s v="film &amp; video/drama"/>
    <n v="0.1048"/>
    <n v="32.75"/>
    <x v="0"/>
    <x v="3"/>
  </r>
  <r>
    <n v="198"/>
    <x v="198"/>
    <s v="Nine Lives is a story of one woman's survival of EIGHT near deaths and her love for one man as an influence to fight for the NINTH."/>
    <n v="25000"/>
    <n v="279"/>
    <x v="2"/>
    <x v="0"/>
    <s v="USD"/>
    <n v="1412500322"/>
    <n v="1409908322"/>
    <b v="0"/>
    <n v="6"/>
    <b v="0"/>
    <s v="film &amp; video/drama"/>
    <n v="1.116E-2"/>
    <n v="46.5"/>
    <x v="0"/>
    <x v="3"/>
  </r>
  <r>
    <n v="199"/>
    <x v="199"/>
    <s v="We're filming a feature film that we can put in numerous film festivals across the country. My dream is to compete in every single one."/>
    <n v="10000"/>
    <n v="0"/>
    <x v="2"/>
    <x v="0"/>
    <s v="USD"/>
    <n v="1472698702"/>
    <n v="1470106702"/>
    <b v="0"/>
    <n v="0"/>
    <b v="0"/>
    <s v="film &amp; video/drama"/>
    <n v="0"/>
    <n v="0"/>
    <x v="0"/>
    <x v="3"/>
  </r>
  <r>
    <n v="200"/>
    <x v="200"/>
    <s v="A film dedicated to an AAF Pilot's struggle to survive behind enemy lines during WWII."/>
    <n v="6000"/>
    <n v="1571.55"/>
    <x v="2"/>
    <x v="0"/>
    <s v="USD"/>
    <n v="1410746403"/>
    <n v="1408154403"/>
    <b v="0"/>
    <n v="18"/>
    <b v="0"/>
    <s v="film &amp; video/drama"/>
    <n v="0.26192500000000002"/>
    <n v="87.308333333333337"/>
    <x v="0"/>
    <x v="3"/>
  </r>
  <r>
    <n v="201"/>
    <x v="201"/>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x v="202"/>
    <s v="new web series created by jonney terry"/>
    <n v="6000"/>
    <n v="0"/>
    <x v="2"/>
    <x v="0"/>
    <s v="USD"/>
    <n v="1444337940"/>
    <n v="1441750564"/>
    <b v="0"/>
    <n v="0"/>
    <b v="0"/>
    <s v="film &amp; video/drama"/>
    <n v="0"/>
    <n v="0"/>
    <x v="0"/>
    <x v="3"/>
  </r>
  <r>
    <n v="203"/>
    <x v="203"/>
    <s v="We are aiming to make a Web Series based on Youth Culture and the misrepresentation of socially stereotyped people."/>
    <n v="2500"/>
    <n v="746"/>
    <x v="2"/>
    <x v="1"/>
    <s v="GBP"/>
    <n v="1422562864"/>
    <n v="1417378864"/>
    <b v="0"/>
    <n v="8"/>
    <b v="0"/>
    <s v="film &amp; video/drama"/>
    <n v="0.2984"/>
    <n v="93.25"/>
    <x v="0"/>
    <x v="3"/>
  </r>
  <r>
    <n v="204"/>
    <x v="204"/>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x v="205"/>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x v="206"/>
    <s v="A love story featuring adoption,struggle,dysfunction,grace, healing, and restoration."/>
    <n v="12700"/>
    <n v="0"/>
    <x v="2"/>
    <x v="0"/>
    <s v="USD"/>
    <n v="1470441983"/>
    <n v="1468627583"/>
    <b v="0"/>
    <n v="0"/>
    <b v="0"/>
    <s v="film &amp; video/drama"/>
    <n v="0"/>
    <n v="0"/>
    <x v="0"/>
    <x v="3"/>
  </r>
  <r>
    <n v="207"/>
    <x v="207"/>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x v="208"/>
    <s v="A young woman's journey from Africa to Australia where she finds heaven on earth, love and tragedy. Within her tragedy she saves lives."/>
    <n v="50000"/>
    <n v="0"/>
    <x v="2"/>
    <x v="2"/>
    <s v="AUD"/>
    <n v="1418719967"/>
    <n v="1416127967"/>
    <b v="0"/>
    <n v="0"/>
    <b v="0"/>
    <s v="film &amp; video/drama"/>
    <n v="0"/>
    <n v="0"/>
    <x v="0"/>
    <x v="3"/>
  </r>
  <r>
    <n v="209"/>
    <x v="209"/>
    <s v="&quot;A Brighter Day&quot; is the first episode of a television series about an ex-hustler that becomes a school teacher to help at risk youth."/>
    <n v="25000"/>
    <n v="0"/>
    <x v="2"/>
    <x v="0"/>
    <s v="USD"/>
    <n v="1436566135"/>
    <n v="1433974135"/>
    <b v="0"/>
    <n v="0"/>
    <b v="0"/>
    <s v="film &amp; video/drama"/>
    <n v="0"/>
    <n v="0"/>
    <x v="0"/>
    <x v="3"/>
  </r>
  <r>
    <n v="210"/>
    <x v="210"/>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x v="211"/>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x v="212"/>
    <s v="This film is a fictional crime drama following the events of a heist that ended in bloodshed."/>
    <n v="6300"/>
    <n v="1"/>
    <x v="2"/>
    <x v="0"/>
    <s v="USD"/>
    <n v="1460837320"/>
    <n v="1455656920"/>
    <b v="0"/>
    <n v="1"/>
    <b v="0"/>
    <s v="film &amp; video/drama"/>
    <n v="1.5873015873015873E-4"/>
    <n v="1"/>
    <x v="0"/>
    <x v="3"/>
  </r>
  <r>
    <n v="213"/>
    <x v="213"/>
    <s v="A family dramedy about a grandfather  and grandson who are both on their path to redemption."/>
    <n v="50000"/>
    <n v="20"/>
    <x v="2"/>
    <x v="0"/>
    <s v="USD"/>
    <n v="1439734001"/>
    <n v="1437142547"/>
    <b v="0"/>
    <n v="1"/>
    <b v="0"/>
    <s v="film &amp; video/drama"/>
    <n v="4.0000000000000002E-4"/>
    <n v="20"/>
    <x v="0"/>
    <x v="3"/>
  </r>
  <r>
    <n v="214"/>
    <x v="214"/>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x v="215"/>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x v="216"/>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x v="217"/>
    <s v="A roadmovie by paw"/>
    <n v="100000"/>
    <n v="11943"/>
    <x v="2"/>
    <x v="11"/>
    <s v="SEK"/>
    <n v="1419780149"/>
    <n v="1417101749"/>
    <b v="0"/>
    <n v="38"/>
    <b v="0"/>
    <s v="film &amp; video/drama"/>
    <n v="0.11942999999999999"/>
    <n v="314.28947368421052"/>
    <x v="0"/>
    <x v="3"/>
  </r>
  <r>
    <n v="218"/>
    <x v="218"/>
    <s v="A sassy talking spider named Charmaine, joins forces with an abused young boy.  She stages off bullies and help fight an abusive father"/>
    <n v="5000"/>
    <n v="100"/>
    <x v="2"/>
    <x v="0"/>
    <s v="USD"/>
    <n v="1431702289"/>
    <n v="1426518289"/>
    <b v="0"/>
    <n v="1"/>
    <b v="0"/>
    <s v="film &amp; video/drama"/>
    <n v="0.02"/>
    <n v="100"/>
    <x v="0"/>
    <x v="3"/>
  </r>
  <r>
    <n v="219"/>
    <x v="219"/>
    <s v="An hour-long pilot about a group of suburban LGBT teens coming of age in the early 90's."/>
    <n v="50000"/>
    <n v="8815"/>
    <x v="2"/>
    <x v="0"/>
    <s v="USD"/>
    <n v="1459493940"/>
    <n v="1456732225"/>
    <b v="0"/>
    <n v="76"/>
    <b v="0"/>
    <s v="film &amp; video/drama"/>
    <n v="0.17630000000000001"/>
    <n v="115.98684210526316"/>
    <x v="0"/>
    <x v="3"/>
  </r>
  <r>
    <n v="220"/>
    <x v="220"/>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x v="221"/>
    <s v="Film about Schizophrenia with Surreal Twists!"/>
    <n v="50000"/>
    <n v="0"/>
    <x v="2"/>
    <x v="0"/>
    <s v="USD"/>
    <n v="1427569564"/>
    <n v="1422389164"/>
    <b v="0"/>
    <n v="0"/>
    <b v="0"/>
    <s v="film &amp; video/drama"/>
    <n v="0"/>
    <n v="0"/>
    <x v="0"/>
    <x v="3"/>
  </r>
  <r>
    <n v="222"/>
    <x v="222"/>
    <s v="Killian leader of an outlaw bike gang doesnâ€™t have a bike yet and here is your chance to help design and build his machine."/>
    <n v="1000"/>
    <n v="130"/>
    <x v="2"/>
    <x v="0"/>
    <s v="USD"/>
    <n v="1427423940"/>
    <n v="1422383318"/>
    <b v="0"/>
    <n v="2"/>
    <b v="0"/>
    <s v="film &amp; video/drama"/>
    <n v="0.13"/>
    <n v="65"/>
    <x v="0"/>
    <x v="3"/>
  </r>
  <r>
    <n v="223"/>
    <x v="223"/>
    <s v="An old man, a U.S Marine Corps veteran remembers his combat experience in the battle of Toktong Pass 1950, during the Korean War."/>
    <n v="1500000"/>
    <n v="0"/>
    <x v="2"/>
    <x v="0"/>
    <s v="USD"/>
    <n v="1463879100"/>
    <n v="1461287350"/>
    <b v="0"/>
    <n v="0"/>
    <b v="0"/>
    <s v="film &amp; video/drama"/>
    <n v="0"/>
    <n v="0"/>
    <x v="0"/>
    <x v="3"/>
  </r>
  <r>
    <n v="224"/>
    <x v="224"/>
    <s v="African Hollywood production, from the people who brought you Spiderman 1&amp;2, Star Trek 1&amp;2, Mission Impossible 3&amp;4 and Star Wars Ep7"/>
    <n v="6000000"/>
    <n v="0"/>
    <x v="2"/>
    <x v="2"/>
    <s v="AUD"/>
    <n v="1436506726"/>
    <n v="1431322726"/>
    <b v="0"/>
    <n v="0"/>
    <b v="0"/>
    <s v="film &amp; video/drama"/>
    <n v="0"/>
    <n v="0"/>
    <x v="0"/>
    <x v="3"/>
  </r>
  <r>
    <n v="225"/>
    <x v="225"/>
    <s v="I'm creating a &quot;Lifetime&quot; type drama film about a girl who uses backpage for money, but trying to turn her life around."/>
    <n v="200"/>
    <n v="0"/>
    <x v="2"/>
    <x v="0"/>
    <s v="USD"/>
    <n v="1460153054"/>
    <n v="1457564654"/>
    <b v="0"/>
    <n v="0"/>
    <b v="0"/>
    <s v="film &amp; video/drama"/>
    <n v="0"/>
    <n v="0"/>
    <x v="0"/>
    <x v="3"/>
  </r>
  <r>
    <n v="226"/>
    <x v="226"/>
    <s v="A TRUE STORY OF DOMESTIC VILOLENCE THAT SEEKS TO OFFER THE VIEWER OUTLEST OF SUPPORT."/>
    <n v="29000"/>
    <n v="250"/>
    <x v="2"/>
    <x v="1"/>
    <s v="GBP"/>
    <n v="1433064540"/>
    <n v="1428854344"/>
    <b v="0"/>
    <n v="2"/>
    <b v="0"/>
    <s v="film &amp; video/drama"/>
    <n v="8.6206896551724137E-3"/>
    <n v="125"/>
    <x v="0"/>
    <x v="3"/>
  </r>
  <r>
    <n v="227"/>
    <x v="227"/>
    <s v="Imagine your life is full is nothing but pain and darkness. One day, you had the chance to be free from it all. Would you take it?"/>
    <n v="28000"/>
    <n v="0"/>
    <x v="2"/>
    <x v="0"/>
    <s v="USD"/>
    <n v="1436477241"/>
    <n v="1433885241"/>
    <b v="0"/>
    <n v="0"/>
    <b v="0"/>
    <s v="film &amp; video/drama"/>
    <n v="0"/>
    <n v="0"/>
    <x v="0"/>
    <x v="3"/>
  </r>
  <r>
    <n v="228"/>
    <x v="228"/>
    <s v="I am making a film from one one of my books called facets of a Geek life."/>
    <n v="8000"/>
    <n v="0"/>
    <x v="2"/>
    <x v="1"/>
    <s v="GBP"/>
    <n v="1433176105"/>
    <n v="1427992105"/>
    <b v="0"/>
    <n v="0"/>
    <b v="0"/>
    <s v="film &amp; video/drama"/>
    <n v="0"/>
    <n v="0"/>
    <x v="0"/>
    <x v="3"/>
  </r>
  <r>
    <n v="229"/>
    <x v="229"/>
    <s v="I teenage girl that wants to go around the system. She does all she can to cheat and finds herself in a bad position when she messesup"/>
    <n v="3000"/>
    <n v="0"/>
    <x v="2"/>
    <x v="12"/>
    <s v="EUR"/>
    <n v="1455402297"/>
    <n v="1452810297"/>
    <b v="0"/>
    <n v="0"/>
    <b v="0"/>
    <s v="film &amp; video/drama"/>
    <n v="0"/>
    <n v="0"/>
    <x v="0"/>
    <x v="3"/>
  </r>
  <r>
    <n v="230"/>
    <x v="230"/>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x v="231"/>
    <s v="Farewell to Freedom the screenplay portrays  a vulnerable divorce'  who falls for a hard-luck cowboy she meets in Las Vegas."/>
    <n v="1500000"/>
    <n v="0"/>
    <x v="2"/>
    <x v="0"/>
    <s v="USD"/>
    <n v="1451775651"/>
    <n v="1449183651"/>
    <b v="0"/>
    <n v="0"/>
    <b v="0"/>
    <s v="film &amp; video/drama"/>
    <n v="0"/>
    <n v="0"/>
    <x v="0"/>
    <x v="3"/>
  </r>
  <r>
    <n v="232"/>
    <x v="232"/>
    <s v="A high-impact, high-quality resource to address, for young people and youth-related professionals, the issue of sexual consent."/>
    <n v="4000"/>
    <n v="110"/>
    <x v="2"/>
    <x v="1"/>
    <s v="GBP"/>
    <n v="1425066546"/>
    <n v="1422474546"/>
    <b v="0"/>
    <n v="7"/>
    <b v="0"/>
    <s v="film &amp; video/drama"/>
    <n v="2.75E-2"/>
    <n v="15.714285714285714"/>
    <x v="0"/>
    <x v="3"/>
  </r>
  <r>
    <n v="233"/>
    <x v="233"/>
    <s v="â€œArea 4â€ revolves around Frank Hammond, a counselor at a high school, who discovers the scandals that took place."/>
    <n v="350000"/>
    <n v="0"/>
    <x v="2"/>
    <x v="0"/>
    <s v="USD"/>
    <n v="1475185972"/>
    <n v="1472593972"/>
    <b v="0"/>
    <n v="0"/>
    <b v="0"/>
    <s v="film &amp; video/drama"/>
    <n v="0"/>
    <n v="0"/>
    <x v="0"/>
    <x v="3"/>
  </r>
  <r>
    <n v="234"/>
    <x v="234"/>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x v="235"/>
    <s v="Taking people on a deep emotional trip with a story about sometimes those who have less, give more."/>
    <n v="10000"/>
    <n v="0"/>
    <x v="2"/>
    <x v="0"/>
    <s v="USD"/>
    <n v="1436478497"/>
    <n v="1433886497"/>
    <b v="0"/>
    <n v="0"/>
    <b v="0"/>
    <s v="film &amp; video/drama"/>
    <n v="0"/>
    <n v="0"/>
    <x v="0"/>
    <x v="3"/>
  </r>
  <r>
    <n v="236"/>
    <x v="236"/>
    <s v="Real cases from IAB investigations. Good cops taking down the bad cops. Police misconduct, obsessive force, drug trafficking etc."/>
    <n v="150000"/>
    <n v="0"/>
    <x v="2"/>
    <x v="0"/>
    <s v="USD"/>
    <n v="1451952000"/>
    <n v="1447380099"/>
    <b v="0"/>
    <n v="0"/>
    <b v="0"/>
    <s v="film &amp; video/drama"/>
    <n v="0"/>
    <n v="0"/>
    <x v="0"/>
    <x v="3"/>
  </r>
  <r>
    <n v="237"/>
    <x v="237"/>
    <s v="Making The Choice is a christian short film series."/>
    <n v="15000"/>
    <n v="50"/>
    <x v="2"/>
    <x v="0"/>
    <s v="USD"/>
    <n v="1457445069"/>
    <n v="1452261069"/>
    <b v="0"/>
    <n v="1"/>
    <b v="0"/>
    <s v="film &amp; video/drama"/>
    <n v="3.3333333333333335E-3"/>
    <n v="50"/>
    <x v="0"/>
    <x v="3"/>
  </r>
  <r>
    <n v="238"/>
    <x v="238"/>
    <s v="A film to stop society from judging others and get along. Life is not about discrimination! Donate for this Thrilling Drama Series!!!!"/>
    <n v="26000"/>
    <n v="0"/>
    <x v="2"/>
    <x v="0"/>
    <s v="USD"/>
    <n v="1483088400"/>
    <n v="1481324760"/>
    <b v="0"/>
    <n v="0"/>
    <b v="0"/>
    <s v="film &amp; video/drama"/>
    <n v="0"/>
    <n v="0"/>
    <x v="0"/>
    <x v="3"/>
  </r>
  <r>
    <n v="239"/>
    <x v="239"/>
    <s v="Lovers Clint and Eli convey their conflicting perspectives of guilt and remorse while in the desolate Australian bush."/>
    <n v="1000"/>
    <n v="250"/>
    <x v="2"/>
    <x v="2"/>
    <s v="AUD"/>
    <n v="1446984000"/>
    <n v="1445308730"/>
    <b v="0"/>
    <n v="5"/>
    <b v="0"/>
    <s v="film &amp; video/drama"/>
    <n v="0.25"/>
    <n v="5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x v="242"/>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x v="243"/>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x v="246"/>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x v="252"/>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x v="254"/>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x v="255"/>
    <s v="xoxosms is a documentary about first love, long distance and Skype."/>
    <n v="8000"/>
    <n v="8538.66"/>
    <x v="0"/>
    <x v="0"/>
    <s v="USD"/>
    <n v="1300275482"/>
    <n v="1297687082"/>
    <b v="1"/>
    <n v="188"/>
    <b v="1"/>
    <s v="film &amp; video/documentary"/>
    <n v="1.0673325"/>
    <n v="45.418404255319146"/>
    <x v="0"/>
    <x v="4"/>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x v="260"/>
    <s v="In the traditional world of Mexican Rodeo, a team of first-generation California girls does it their way."/>
    <n v="10000"/>
    <n v="10640"/>
    <x v="0"/>
    <x v="0"/>
    <s v="USD"/>
    <n v="1279360740"/>
    <n v="1275415679"/>
    <b v="1"/>
    <n v="88"/>
    <b v="1"/>
    <s v="film &amp; video/documentary"/>
    <n v="1.0640000000000001"/>
    <n v="120.90909090909091"/>
    <x v="0"/>
    <x v="4"/>
  </r>
  <r>
    <n v="261"/>
    <x v="261"/>
    <s v="Empires explores the impact of networks on histories and philosophies of political thought."/>
    <n v="20000"/>
    <n v="21480"/>
    <x v="0"/>
    <x v="0"/>
    <s v="USD"/>
    <n v="1339080900"/>
    <n v="1334783704"/>
    <b v="1"/>
    <n v="220"/>
    <b v="1"/>
    <s v="film &amp; video/documentary"/>
    <n v="1.0740000000000001"/>
    <n v="97.63636363636364"/>
    <x v="0"/>
    <x v="4"/>
  </r>
  <r>
    <n v="262"/>
    <x v="262"/>
    <s v="He can never die. He will live forever. He is the last cosmonaut, and this is his story."/>
    <n v="2500"/>
    <n v="6000"/>
    <x v="0"/>
    <x v="0"/>
    <s v="USD"/>
    <n v="1298699828"/>
    <n v="1294811828"/>
    <b v="1"/>
    <n v="145"/>
    <b v="1"/>
    <s v="film &amp; video/documentary"/>
    <n v="2.4"/>
    <n v="41.379310344827587"/>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x v="267"/>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x v="268"/>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x v="270"/>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x v="271"/>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x v="277"/>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x v="278"/>
    <s v="An unlikely story of spirit, defiance and beauty from the most contaminated place on Earth"/>
    <n v="27000"/>
    <n v="40594"/>
    <x v="0"/>
    <x v="0"/>
    <s v="USD"/>
    <n v="1350003539"/>
    <n v="1347411539"/>
    <b v="1"/>
    <n v="415"/>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x v="280"/>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n v="283"/>
    <x v="283"/>
    <s v="What is the impact of survivorship on the human condition?"/>
    <n v="18000"/>
    <n v="20569.05"/>
    <x v="0"/>
    <x v="0"/>
    <s v="USD"/>
    <n v="1306904340"/>
    <n v="1305219744"/>
    <b v="1"/>
    <n v="202"/>
    <b v="1"/>
    <s v="film &amp; video/documentary"/>
    <n v="1.142725"/>
    <n v="101.8269801980198"/>
    <x v="0"/>
    <x v="4"/>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x v="287"/>
    <s v="War is hell. Why would anyone want to spend their weekends there?"/>
    <n v="15000"/>
    <n v="26445"/>
    <x v="0"/>
    <x v="0"/>
    <s v="USD"/>
    <n v="1351828800"/>
    <n v="1349160018"/>
    <b v="1"/>
    <n v="290"/>
    <b v="1"/>
    <s v="film &amp; video/documentary"/>
    <n v="1.7629999999999999"/>
    <n v="91.189655172413794"/>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x v="290"/>
    <s v="Help INTOTHEWOODS.TV purchase audio and video gear, lighting and BACK UP HARD DRIVES"/>
    <n v="4500"/>
    <n v="4800.8"/>
    <x v="0"/>
    <x v="0"/>
    <s v="USD"/>
    <n v="1296633540"/>
    <n v="1292316697"/>
    <b v="1"/>
    <n v="168"/>
    <b v="1"/>
    <s v="film &amp; video/documentary"/>
    <n v="1.0668444444444445"/>
    <n v="28.576190476190476"/>
    <x v="0"/>
    <x v="4"/>
  </r>
  <r>
    <n v="291"/>
    <x v="291"/>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x v="296"/>
    <s v="Bel Borba is Here is a feature film about the most inspiring Brazilian artist you've never heard of... until now."/>
    <n v="25000"/>
    <n v="29681.55"/>
    <x v="0"/>
    <x v="0"/>
    <s v="USD"/>
    <n v="1347017083"/>
    <n v="1344857083"/>
    <b v="1"/>
    <n v="129"/>
    <b v="1"/>
    <s v="film &amp; video/documentary"/>
    <n v="1.187262"/>
    <n v="230.08953488372092"/>
    <x v="0"/>
    <x v="4"/>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n v="298"/>
    <x v="298"/>
    <s v="The truth is, we all lie - and by &quot;we,&quot; we mean everyone!"/>
    <n v="126000"/>
    <n v="137254.84"/>
    <x v="0"/>
    <x v="0"/>
    <s v="USD"/>
    <n v="1399669200"/>
    <n v="1394536048"/>
    <b v="1"/>
    <n v="2436"/>
    <b v="1"/>
    <s v="film &amp; video/documentary"/>
    <n v="1.089324126984127"/>
    <n v="56.344351395730705"/>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x v="304"/>
    <s v="A portrait of a life fully realized and a look at what it takes to make great photography."/>
    <n v="3400"/>
    <n v="7876"/>
    <x v="0"/>
    <x v="0"/>
    <s v="USD"/>
    <n v="1346464800"/>
    <n v="1343096197"/>
    <b v="1"/>
    <n v="74"/>
    <b v="1"/>
    <s v="film &amp; video/documentary"/>
    <n v="2.3164705882352941"/>
    <n v="106.43243243243244"/>
    <x v="0"/>
    <x v="4"/>
  </r>
  <r>
    <n v="305"/>
    <x v="305"/>
    <s v="A documentary that I am making about the difficult, but inspiring, life of a late friend of mine."/>
    <n v="7500"/>
    <n v="9775"/>
    <x v="0"/>
    <x v="0"/>
    <s v="USD"/>
    <n v="1331392049"/>
    <n v="1328800049"/>
    <b v="1"/>
    <n v="189"/>
    <b v="1"/>
    <s v="film &amp; video/documentary"/>
    <n v="1.3033333333333332"/>
    <n v="51.719576719576722"/>
    <x v="0"/>
    <x v="4"/>
  </r>
  <r>
    <n v="306"/>
    <x v="306"/>
    <s v="A feature-length documentary on the life of Boston escape artist Jason Escape."/>
    <n v="1000"/>
    <n v="2929"/>
    <x v="0"/>
    <x v="0"/>
    <s v="USD"/>
    <n v="1363806333"/>
    <n v="1362081933"/>
    <b v="1"/>
    <n v="80"/>
    <b v="1"/>
    <s v="film &amp; video/documentary"/>
    <n v="2.9289999999999998"/>
    <n v="36.612499999999997"/>
    <x v="0"/>
    <x v="4"/>
  </r>
  <r>
    <n v="307"/>
    <x v="307"/>
    <s v="Why is grammar important?"/>
    <n v="22000"/>
    <n v="24490"/>
    <x v="0"/>
    <x v="0"/>
    <s v="USD"/>
    <n v="1360276801"/>
    <n v="1357684801"/>
    <b v="1"/>
    <n v="576"/>
    <b v="1"/>
    <s v="film &amp; video/documentary"/>
    <n v="1.1131818181818183"/>
    <n v="42.517361111111114"/>
    <x v="0"/>
    <x v="4"/>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n v="311"/>
    <x v="311"/>
    <s v="An imaginative interactive documentary about Leah Callahan, a freestyle wrestler and Olympic hopeful."/>
    <n v="20000"/>
    <n v="20820.330000000002"/>
    <x v="0"/>
    <x v="0"/>
    <s v="USD"/>
    <n v="1325404740"/>
    <n v="1321852592"/>
    <b v="1"/>
    <n v="150"/>
    <b v="1"/>
    <s v="film &amp; video/documentary"/>
    <n v="1.0410165"/>
    <n v="138.8022"/>
    <x v="0"/>
    <x v="4"/>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x v="316"/>
    <s v="Award winning documentary The Secret Trial 5 needs your help for a Cross-Canada Tour!"/>
    <n v="15000"/>
    <n v="17066"/>
    <x v="0"/>
    <x v="5"/>
    <s v="CAD"/>
    <n v="1418273940"/>
    <n v="1415398197"/>
    <b v="1"/>
    <n v="158"/>
    <b v="1"/>
    <s v="film &amp; video/documentary"/>
    <n v="1.1377333333333333"/>
    <n v="108.01265822784811"/>
    <x v="0"/>
    <x v="4"/>
  </r>
  <r>
    <n v="317"/>
    <x v="317"/>
    <s v="The story of a cowboy town with a prison problem, and the colorful characters who call it home."/>
    <n v="30000"/>
    <n v="30241"/>
    <x v="0"/>
    <x v="0"/>
    <s v="USD"/>
    <n v="1386778483"/>
    <n v="1384186483"/>
    <b v="1"/>
    <n v="316"/>
    <b v="1"/>
    <s v="film &amp; video/documentary"/>
    <n v="1.0080333333333333"/>
    <n v="95.699367088607602"/>
    <x v="0"/>
    <x v="4"/>
  </r>
  <r>
    <n v="318"/>
    <x v="318"/>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x v="321"/>
    <s v="The more digital the world, the more analog our dreams._x000a_A feature documentary shot on 35mm film."/>
    <n v="35000"/>
    <n v="35932"/>
    <x v="0"/>
    <x v="12"/>
    <s v="EUR"/>
    <n v="1478605386"/>
    <n v="1475577786"/>
    <b v="1"/>
    <n v="337"/>
    <b v="1"/>
    <s v="film &amp; video/documentary"/>
    <n v="1.0266285714285714"/>
    <n v="106.62314540059347"/>
    <x v="0"/>
    <x v="4"/>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x v="323"/>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x v="324"/>
    <s v="A documentary about a Vietnam veteran who finds peace from his PTSD through Disney, rather than medication."/>
    <n v="8500"/>
    <n v="8636"/>
    <x v="0"/>
    <x v="0"/>
    <s v="USD"/>
    <n v="1438441308"/>
    <n v="1435590108"/>
    <b v="1"/>
    <n v="82"/>
    <b v="1"/>
    <s v="film &amp; video/documentary"/>
    <n v="1.016"/>
    <n v="105.3170731707317"/>
    <x v="0"/>
    <x v="4"/>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x v="326"/>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x v="327"/>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x v="328"/>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x v="329"/>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x v="333"/>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x v="336"/>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x v="342"/>
    <s v="BREAKING A MONSTER needs your help to play in THEATERS!"/>
    <n v="55000"/>
    <n v="55201.52"/>
    <x v="0"/>
    <x v="0"/>
    <s v="USD"/>
    <n v="1461955465"/>
    <n v="1459363465"/>
    <b v="1"/>
    <n v="325"/>
    <b v="1"/>
    <s v="film &amp; video/documentary"/>
    <n v="1.0036639999999999"/>
    <n v="169.8508307692307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n v="350"/>
    <x v="350"/>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x v="355"/>
    <s v="A documentary film about the late REZA ABDOH and his performance company DAR A LUZ."/>
    <n v="35000"/>
    <n v="40690"/>
    <x v="0"/>
    <x v="0"/>
    <s v="USD"/>
    <n v="1417420994"/>
    <n v="1414738994"/>
    <b v="1"/>
    <n v="165"/>
    <b v="1"/>
    <s v="film &amp; video/documentary"/>
    <n v="1.1625714285714286"/>
    <n v="246.60606060606059"/>
    <x v="0"/>
    <x v="4"/>
  </r>
  <r>
    <n v="356"/>
    <x v="356"/>
    <s v="A documentary about halibut conservation and how it impacts communities of Southeast Alaska."/>
    <n v="7500"/>
    <n v="7701.93"/>
    <x v="0"/>
    <x v="0"/>
    <s v="USD"/>
    <n v="1458152193"/>
    <n v="1455563793"/>
    <b v="1"/>
    <n v="97"/>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x v="358"/>
    <s v="Screenwriter. Novelist. Playwright. The inside story of famed writer William Goldman. As only he can tell it."/>
    <n v="50000"/>
    <n v="51544"/>
    <x v="0"/>
    <x v="0"/>
    <s v="USD"/>
    <n v="1466002800"/>
    <n v="1463517521"/>
    <b v="1"/>
    <n v="267"/>
    <b v="1"/>
    <s v="film &amp; video/documentary"/>
    <n v="1.03088"/>
    <n v="193.04868913857678"/>
    <x v="0"/>
    <x v="4"/>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x v="364"/>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x v="366"/>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x v="372"/>
    <s v="A short documentary exploring the uses of 'Natural Horsemanship' across Europe"/>
    <n v="300"/>
    <n v="376"/>
    <x v="0"/>
    <x v="1"/>
    <s v="GBP"/>
    <n v="1459872000"/>
    <n v="1456408244"/>
    <b v="0"/>
    <n v="9"/>
    <b v="1"/>
    <s v="film &amp; video/documentary"/>
    <n v="1.2533333333333334"/>
    <n v="41.777777777777779"/>
    <x v="0"/>
    <x v="4"/>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x v="375"/>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x v="376"/>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x v="383"/>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x v="384"/>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x v="390"/>
    <s v="Join UCF as they dive into the creative and community outreach for the families in St. Vincent and the Grenadines."/>
    <n v="1000"/>
    <n v="1000"/>
    <x v="0"/>
    <x v="0"/>
    <s v="USD"/>
    <n v="1431046372"/>
    <n v="1429318372"/>
    <b v="0"/>
    <n v="14"/>
    <b v="1"/>
    <s v="film &amp; video/documentary"/>
    <n v="1"/>
    <n v="71.428571428571431"/>
    <x v="0"/>
    <x v="4"/>
  </r>
  <r>
    <n v="391"/>
    <x v="391"/>
    <s v="Too many women feel confused about their orgasm and shame about their desire. This movie aims to change that."/>
    <n v="20000"/>
    <n v="20122"/>
    <x v="0"/>
    <x v="0"/>
    <s v="USD"/>
    <n v="1324169940"/>
    <n v="1321578051"/>
    <b v="0"/>
    <n v="193"/>
    <b v="1"/>
    <s v="film &amp; video/documentary"/>
    <n v="1.0061"/>
    <n v="104.25906735751295"/>
    <x v="0"/>
    <x v="4"/>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x v="393"/>
    <s v="This is a story thatâ€™s never been told, about tackling climate change one penguin at a timeâ€¦"/>
    <n v="50000"/>
    <n v="55223"/>
    <x v="0"/>
    <x v="0"/>
    <s v="USD"/>
    <n v="1381424452"/>
    <n v="1378746052"/>
    <b v="0"/>
    <n v="351"/>
    <b v="1"/>
    <s v="film &amp; video/documentary"/>
    <n v="1.10446"/>
    <n v="157.33048433048432"/>
    <x v="0"/>
    <x v="4"/>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x v="398"/>
    <s v="My film tells the stories of Jewish Child Holocaust Survivors and how they rebuilt their lives. STRETCH GOALS ADDED!"/>
    <n v="7500"/>
    <n v="9387"/>
    <x v="0"/>
    <x v="0"/>
    <s v="USD"/>
    <n v="1430334126"/>
    <n v="1426446126"/>
    <b v="0"/>
    <n v="67"/>
    <b v="1"/>
    <s v="film &amp; video/documentary"/>
    <n v="1.2516"/>
    <n v="140.1044776119403"/>
    <x v="0"/>
    <x v="4"/>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x v="402"/>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x v="403"/>
    <s v="A documentary adventure about bananas - and people. Your round-trip ticket into the heart of banana-cultures!!"/>
    <n v="5000"/>
    <n v="5263"/>
    <x v="0"/>
    <x v="0"/>
    <s v="USD"/>
    <n v="1312960080"/>
    <n v="1308900441"/>
    <b v="0"/>
    <n v="70"/>
    <b v="1"/>
    <s v="film &amp; video/documentary"/>
    <n v="1.0526"/>
    <n v="75.185714285714283"/>
    <x v="0"/>
    <x v="4"/>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n v="405"/>
    <x v="405"/>
    <s v="Come, join our movie movement.  A new documentary about the healing power of food."/>
    <n v="2820"/>
    <n v="3036"/>
    <x v="0"/>
    <x v="0"/>
    <s v="USD"/>
    <n v="1394071339"/>
    <n v="1391479339"/>
    <b v="0"/>
    <n v="55"/>
    <b v="1"/>
    <s v="film &amp; video/documentary"/>
    <n v="1.0765957446808512"/>
    <n v="55.2"/>
    <x v="0"/>
    <x v="4"/>
  </r>
  <r>
    <n v="406"/>
    <x v="406"/>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n v="410"/>
    <x v="410"/>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x v="413"/>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x v="416"/>
    <s v="35,000 pounds of food to a city. Highlighting the &quot;Convoy New Britain&quot; event from birth to beyond."/>
    <n v="1000"/>
    <n v="1202.17"/>
    <x v="0"/>
    <x v="0"/>
    <s v="USD"/>
    <n v="1391851831"/>
    <n v="1389259831"/>
    <b v="0"/>
    <n v="25"/>
    <b v="1"/>
    <s v="film &amp; video/documentary"/>
    <n v="1.2021700000000002"/>
    <n v="48.086800000000004"/>
    <x v="0"/>
    <x v="4"/>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x v="421"/>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x v="422"/>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x v="423"/>
    <s v="from the makers of COPS: Skyrim comes the Dark Brotherhood. a dramatic series created with Skyrim machinima."/>
    <n v="20000"/>
    <n v="153"/>
    <x v="2"/>
    <x v="0"/>
    <s v="USD"/>
    <n v="1370470430"/>
    <n v="1367878430"/>
    <b v="0"/>
    <n v="13"/>
    <b v="0"/>
    <s v="film &amp; video/animation"/>
    <n v="7.6499999999999997E-3"/>
    <n v="11.76923076923077"/>
    <x v="0"/>
    <x v="5"/>
  </r>
  <r>
    <n v="424"/>
    <x v="424"/>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x v="425"/>
    <s v="Support new organic, gluten free cartoon! You'll enjoy this funny story about fruits &amp; vegies and will be able to see new episodes!"/>
    <n v="50000"/>
    <n v="6"/>
    <x v="2"/>
    <x v="0"/>
    <s v="USD"/>
    <n v="1448660404"/>
    <n v="1443472804"/>
    <b v="0"/>
    <n v="2"/>
    <b v="0"/>
    <s v="film &amp; video/animation"/>
    <n v="1.2E-4"/>
    <n v="3"/>
    <x v="0"/>
    <x v="5"/>
  </r>
  <r>
    <n v="426"/>
    <x v="426"/>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x v="427"/>
    <s v="Iâ€™m raising funds to produce a professional Hard Times Charles animated video book, including hiring animators and voice-over talent."/>
    <n v="6500"/>
    <n v="0"/>
    <x v="2"/>
    <x v="0"/>
    <s v="USD"/>
    <n v="1445540340"/>
    <n v="1444340940"/>
    <b v="0"/>
    <n v="0"/>
    <b v="0"/>
    <s v="film &amp; video/animation"/>
    <n v="0"/>
    <n v="0"/>
    <x v="0"/>
    <x v="5"/>
  </r>
  <r>
    <n v="428"/>
    <x v="428"/>
    <s v="Fresh, fun, entertaining Bible stories on YouTube, stop-motion style."/>
    <n v="12000"/>
    <n v="676"/>
    <x v="2"/>
    <x v="0"/>
    <s v="USD"/>
    <n v="1402956000"/>
    <n v="1400523845"/>
    <b v="0"/>
    <n v="13"/>
    <b v="0"/>
    <s v="film &amp; video/animation"/>
    <n v="5.6333333333333332E-2"/>
    <n v="52"/>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x v="430"/>
    <s v="Freddy Flint is creating an animated music video to the new &quot;Buttonpusher&quot; single, &quot;I'll Take You Back&quot;"/>
    <n v="1000"/>
    <n v="24"/>
    <x v="2"/>
    <x v="0"/>
    <s v="USD"/>
    <n v="1378866867"/>
    <n v="1377570867"/>
    <b v="0"/>
    <n v="5"/>
    <b v="0"/>
    <s v="film &amp; video/animation"/>
    <n v="2.4E-2"/>
    <n v="4.8"/>
    <x v="0"/>
    <x v="5"/>
  </r>
  <r>
    <n v="431"/>
    <x v="431"/>
    <s v="A short stop motion animated film of a man on his way home when strange goings on start to happen on his journey."/>
    <n v="3000"/>
    <n v="415"/>
    <x v="2"/>
    <x v="1"/>
    <s v="GBP"/>
    <n v="1467752083"/>
    <n v="1465160083"/>
    <b v="0"/>
    <n v="8"/>
    <b v="0"/>
    <s v="film &amp; video/animation"/>
    <n v="0.13833333333333334"/>
    <n v="51.875"/>
    <x v="0"/>
    <x v="5"/>
  </r>
  <r>
    <n v="432"/>
    <x v="432"/>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x v="433"/>
    <s v="A 3D Animation._x000a_3 Main characters: Josh, Jessie, and Rosa._x000a_Genre: Action/eerie/adventure/suspense_x000a_Setting: Desert ruins/Deep Dungeon"/>
    <n v="3000"/>
    <n v="0"/>
    <x v="2"/>
    <x v="0"/>
    <s v="USD"/>
    <n v="1444576022"/>
    <n v="1439392022"/>
    <b v="0"/>
    <n v="0"/>
    <b v="0"/>
    <s v="film &amp; video/animation"/>
    <n v="0"/>
    <n v="0"/>
    <x v="0"/>
    <x v="5"/>
  </r>
  <r>
    <n v="434"/>
    <x v="434"/>
    <s v="A campaign to share their love on the silver screen and make possible a street musicianâ€™s dream to play them at the same time."/>
    <n v="2500"/>
    <n v="125"/>
    <x v="2"/>
    <x v="0"/>
    <s v="USD"/>
    <n v="1385931702"/>
    <n v="1383076902"/>
    <b v="0"/>
    <n v="2"/>
    <b v="0"/>
    <s v="film &amp; video/animation"/>
    <n v="0.05"/>
    <n v="62.5"/>
    <x v="0"/>
    <x v="5"/>
  </r>
  <r>
    <n v="435"/>
    <x v="435"/>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x v="436"/>
    <s v="Blinky is the story of a naÃ¯ve simpleton who suddenly finds himself struggling to adapt to changes within his environment."/>
    <n v="1000"/>
    <n v="0"/>
    <x v="2"/>
    <x v="0"/>
    <s v="USD"/>
    <n v="1375260113"/>
    <n v="1372668113"/>
    <b v="0"/>
    <n v="0"/>
    <b v="0"/>
    <s v="film &amp; video/animation"/>
    <n v="0"/>
    <n v="0"/>
    <x v="0"/>
    <x v="5"/>
  </r>
  <r>
    <n v="437"/>
    <x v="437"/>
    <s v="This is an educational adventure series for kids about a baby owl and an alien. Physics, science, adventures, drama and joy!"/>
    <n v="7000"/>
    <n v="0"/>
    <x v="2"/>
    <x v="5"/>
    <s v="CAD"/>
    <n v="1475912326"/>
    <n v="1470728326"/>
    <b v="0"/>
    <n v="0"/>
    <b v="0"/>
    <s v="film &amp; video/animation"/>
    <n v="0"/>
    <n v="0"/>
    <x v="0"/>
    <x v="5"/>
  </r>
  <r>
    <n v="438"/>
    <x v="438"/>
    <s v="As Smyton pushes himself to become respected, he unlocks secrets about himself and the world around him."/>
    <n v="20000"/>
    <n v="1876"/>
    <x v="2"/>
    <x v="0"/>
    <s v="USD"/>
    <n v="1447830958"/>
    <n v="1445235358"/>
    <b v="0"/>
    <n v="11"/>
    <b v="0"/>
    <s v="film &amp; video/animation"/>
    <n v="9.3799999999999994E-2"/>
    <n v="170.54545454545453"/>
    <x v="0"/>
    <x v="5"/>
  </r>
  <r>
    <n v="439"/>
    <x v="439"/>
    <s v="Hi everyone, I'm trying to begin a cartoon series. It's a show about space bounty hunters and their adventures as they travel around."/>
    <n v="450"/>
    <n v="0"/>
    <x v="2"/>
    <x v="0"/>
    <s v="USD"/>
    <n v="1413569818"/>
    <n v="1412705818"/>
    <b v="0"/>
    <n v="0"/>
    <b v="0"/>
    <s v="film &amp; video/animation"/>
    <n v="0"/>
    <n v="0"/>
    <x v="0"/>
    <x v="5"/>
  </r>
  <r>
    <n v="440"/>
    <x v="440"/>
    <s v="A stop-motion animation made by a one girl team, with a camera, creativity, and a lot of determination."/>
    <n v="5000"/>
    <n v="5"/>
    <x v="2"/>
    <x v="0"/>
    <s v="USD"/>
    <n v="1458859153"/>
    <n v="1456270753"/>
    <b v="0"/>
    <n v="1"/>
    <b v="0"/>
    <s v="film &amp; video/animation"/>
    <n v="1E-3"/>
    <n v="5"/>
    <x v="0"/>
    <x v="5"/>
  </r>
  <r>
    <n v="441"/>
    <x v="441"/>
    <s v="A group of specialist clones called Wolf Squad are the only clones left after order 66 and are searching the galaxy for survivors!"/>
    <n v="400"/>
    <n v="0"/>
    <x v="2"/>
    <x v="1"/>
    <s v="GBP"/>
    <n v="1383418996"/>
    <n v="1380826996"/>
    <b v="0"/>
    <n v="0"/>
    <b v="0"/>
    <s v="film &amp; video/animation"/>
    <n v="0"/>
    <n v="0"/>
    <x v="0"/>
    <x v="5"/>
  </r>
  <r>
    <n v="442"/>
    <x v="442"/>
    <s v="Doomsday is here"/>
    <n v="17000"/>
    <n v="6691"/>
    <x v="2"/>
    <x v="0"/>
    <s v="USD"/>
    <n v="1424380783"/>
    <n v="1421788783"/>
    <b v="0"/>
    <n v="17"/>
    <b v="0"/>
    <s v="film &amp; video/animation"/>
    <n v="0.39358823529411763"/>
    <n v="393.58823529411762"/>
    <x v="0"/>
    <x v="5"/>
  </r>
  <r>
    <n v="443"/>
    <x v="443"/>
    <s v="We love cartoons!! We want to make more but it costs money to so. Be apart of your daily dose of WTF!?! Pledge now!!"/>
    <n v="10000"/>
    <n v="10"/>
    <x v="2"/>
    <x v="5"/>
    <s v="CAD"/>
    <n v="1391991701"/>
    <n v="1389399701"/>
    <b v="0"/>
    <n v="2"/>
    <b v="0"/>
    <s v="film &amp; video/animation"/>
    <n v="1E-3"/>
    <n v="5"/>
    <x v="0"/>
    <x v="5"/>
  </r>
  <r>
    <n v="444"/>
    <x v="444"/>
    <s v="An upcoming animated web sitcom series centered around dealing with life, love, and relationships."/>
    <n v="1000"/>
    <n v="50"/>
    <x v="2"/>
    <x v="0"/>
    <s v="USD"/>
    <n v="1329342361"/>
    <n v="1324158361"/>
    <b v="0"/>
    <n v="1"/>
    <b v="0"/>
    <s v="film &amp; video/animation"/>
    <n v="0.05"/>
    <n v="50"/>
    <x v="0"/>
    <x v="5"/>
  </r>
  <r>
    <n v="445"/>
    <x v="445"/>
    <s v="We're ready to officially launch our website with a collectable dvd and comic package. Three shows and a double comic."/>
    <n v="60000"/>
    <n v="2"/>
    <x v="2"/>
    <x v="0"/>
    <s v="USD"/>
    <n v="1432195375"/>
    <n v="1430899375"/>
    <b v="0"/>
    <n v="2"/>
    <b v="0"/>
    <s v="film &amp; video/animation"/>
    <n v="3.3333333333333335E-5"/>
    <n v="1"/>
    <x v="0"/>
    <x v="5"/>
  </r>
  <r>
    <n v="446"/>
    <x v="446"/>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x v="447"/>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x v="448"/>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x v="449"/>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x v="450"/>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x v="451"/>
    <s v="This comedy follows two devils who discover a magical boombox to become musicians after an 80s rapture enchants earth with fairy-tales."/>
    <n v="20000"/>
    <n v="0"/>
    <x v="2"/>
    <x v="0"/>
    <s v="USD"/>
    <n v="1390669791"/>
    <n v="1388077791"/>
    <b v="0"/>
    <n v="0"/>
    <b v="0"/>
    <s v="film &amp; video/animation"/>
    <n v="0"/>
    <n v="0"/>
    <x v="0"/>
    <x v="5"/>
  </r>
  <r>
    <n v="452"/>
    <x v="452"/>
    <s v="A man must find his way out of the depths of the shadows by using the aid of a little girl."/>
    <n v="750"/>
    <n v="480"/>
    <x v="2"/>
    <x v="0"/>
    <s v="USD"/>
    <n v="1431536015"/>
    <n v="1428944015"/>
    <b v="0"/>
    <n v="12"/>
    <b v="0"/>
    <s v="film &amp; video/animation"/>
    <n v="0.64"/>
    <n v="40"/>
    <x v="0"/>
    <x v="5"/>
  </r>
  <r>
    <n v="453"/>
    <x v="453"/>
    <s v="A 7 minute broadcast-quality web pilot (in 3D animation) of Jamboni Brothers Pizza {the ultimate goal being a cartoon TV series}."/>
    <n v="94875"/>
    <n v="26"/>
    <x v="2"/>
    <x v="0"/>
    <s v="USD"/>
    <n v="1424375279"/>
    <n v="1422992879"/>
    <b v="0"/>
    <n v="2"/>
    <b v="0"/>
    <s v="film &amp; video/animation"/>
    <n v="2.740447957839262E-4"/>
    <n v="13"/>
    <x v="0"/>
    <x v="5"/>
  </r>
  <r>
    <n v="454"/>
    <x v="454"/>
    <s v="Itâ€™s an Action/Adventure Anime for The Yuusha Brave series, G1 Transformer, and the Fast and the Furious Fans!"/>
    <n v="10000"/>
    <n v="82"/>
    <x v="2"/>
    <x v="0"/>
    <s v="USD"/>
    <n v="1417007640"/>
    <n v="1414343571"/>
    <b v="0"/>
    <n v="5"/>
    <b v="0"/>
    <s v="film &amp; video/animation"/>
    <n v="8.2000000000000007E-3"/>
    <n v="16.399999999999999"/>
    <x v="0"/>
    <x v="5"/>
  </r>
  <r>
    <n v="455"/>
    <x v="455"/>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x v="456"/>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x v="457"/>
    <s v="from my photo work, pyro techniques, aqua technitque and more , i will take the pricipale personnage to the lost land of phenix where ."/>
    <n v="20000"/>
    <n v="0"/>
    <x v="2"/>
    <x v="5"/>
    <s v="CAD"/>
    <n v="1408213512"/>
    <n v="1405621512"/>
    <b v="0"/>
    <n v="0"/>
    <b v="0"/>
    <s v="film &amp; video/animation"/>
    <n v="0"/>
    <n v="0"/>
    <x v="0"/>
    <x v="5"/>
  </r>
  <r>
    <n v="458"/>
    <x v="458"/>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x v="459"/>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x v="460"/>
    <s v="An animated web series about biological evolution gone haywire."/>
    <n v="8500"/>
    <n v="25"/>
    <x v="2"/>
    <x v="0"/>
    <s v="USD"/>
    <n v="1401595200"/>
    <n v="1398862875"/>
    <b v="0"/>
    <n v="2"/>
    <b v="0"/>
    <s v="film &amp; video/animation"/>
    <n v="2.9411764705882353E-3"/>
    <n v="12.5"/>
    <x v="0"/>
    <x v="5"/>
  </r>
  <r>
    <n v="461"/>
    <x v="461"/>
    <s v="A machinima based film, displaying the effects of todays financial crisis the world faces, and the explossive consequences it carries."/>
    <n v="550"/>
    <n v="0"/>
    <x v="2"/>
    <x v="1"/>
    <s v="GBP"/>
    <n v="1370204367"/>
    <n v="1368476367"/>
    <b v="0"/>
    <n v="0"/>
    <b v="0"/>
    <s v="film &amp; video/animation"/>
    <n v="0"/>
    <n v="0"/>
    <x v="0"/>
    <x v="5"/>
  </r>
  <r>
    <n v="462"/>
    <x v="462"/>
    <s v="A prince who becomes a slave, suffers of amnesia far away from his land. Slowly he recovers memory and returns where all started."/>
    <n v="100000"/>
    <n v="0"/>
    <x v="2"/>
    <x v="0"/>
    <s v="USD"/>
    <n v="1312945341"/>
    <n v="1307761341"/>
    <b v="0"/>
    <n v="0"/>
    <b v="0"/>
    <s v="film &amp; video/animation"/>
    <n v="0"/>
    <n v="0"/>
    <x v="0"/>
    <x v="5"/>
  </r>
  <r>
    <n v="463"/>
    <x v="463"/>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x v="464"/>
    <s v="We are three students that want to make a short PokÃ©mon movie as a school project!"/>
    <n v="1010"/>
    <n v="1"/>
    <x v="2"/>
    <x v="12"/>
    <s v="EUR"/>
    <n v="1463602935"/>
    <n v="1461874935"/>
    <b v="0"/>
    <n v="1"/>
    <b v="0"/>
    <s v="film &amp; video/animation"/>
    <n v="9.9009900990099011E-4"/>
    <n v="1"/>
    <x v="0"/>
    <x v="5"/>
  </r>
  <r>
    <n v="465"/>
    <x v="465"/>
    <s v="&quot;Amp&quot; is a short film about a robot with needs."/>
    <n v="512"/>
    <n v="138"/>
    <x v="2"/>
    <x v="0"/>
    <s v="USD"/>
    <n v="1403837574"/>
    <n v="1402455174"/>
    <b v="0"/>
    <n v="8"/>
    <b v="0"/>
    <s v="film &amp; video/animation"/>
    <n v="0.26953125"/>
    <n v="17.25"/>
    <x v="0"/>
    <x v="5"/>
  </r>
  <r>
    <n v="466"/>
    <x v="466"/>
    <s v="(Working storyboard for animated project) A multi-generational Knight that wages war on criminals and corrupt governments"/>
    <n v="10000"/>
    <n v="76"/>
    <x v="2"/>
    <x v="0"/>
    <s v="USD"/>
    <n v="1347057464"/>
    <n v="1344465464"/>
    <b v="0"/>
    <n v="5"/>
    <b v="0"/>
    <s v="film &amp; video/animation"/>
    <n v="7.6E-3"/>
    <n v="15.2"/>
    <x v="0"/>
    <x v="5"/>
  </r>
  <r>
    <n v="467"/>
    <x v="467"/>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x v="468"/>
    <s v="After the devastation of a massive Hurricane, main character that has strong's ties to the city returns to find everything in ruins. As"/>
    <n v="7500"/>
    <n v="0"/>
    <x v="2"/>
    <x v="0"/>
    <s v="USD"/>
    <n v="1341978665"/>
    <n v="1336795283"/>
    <b v="0"/>
    <n v="0"/>
    <b v="0"/>
    <s v="film &amp; video/animation"/>
    <n v="0"/>
    <n v="0"/>
    <x v="0"/>
    <x v="5"/>
  </r>
  <r>
    <n v="469"/>
    <x v="469"/>
    <s v="Create a personalised animation film using your child's name and photo."/>
    <n v="6000"/>
    <n v="0"/>
    <x v="2"/>
    <x v="1"/>
    <s v="GBP"/>
    <n v="1409960724"/>
    <n v="1404776724"/>
    <b v="0"/>
    <n v="0"/>
    <b v="0"/>
    <s v="film &amp; video/animation"/>
    <n v="0"/>
    <n v="0"/>
    <x v="0"/>
    <x v="5"/>
  </r>
  <r>
    <n v="470"/>
    <x v="470"/>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x v="471"/>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x v="472"/>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x v="473"/>
    <s v="Quantum Kidz follows a young girlâ€™s journey becoming a superhero and dealing with alien threats against the Earth!"/>
    <n v="30000"/>
    <n v="861"/>
    <x v="2"/>
    <x v="0"/>
    <s v="USD"/>
    <n v="1410972319"/>
    <n v="1408380319"/>
    <b v="0"/>
    <n v="14"/>
    <b v="0"/>
    <s v="film &amp; video/animation"/>
    <n v="2.87E-2"/>
    <n v="61.5"/>
    <x v="0"/>
    <x v="5"/>
  </r>
  <r>
    <n v="474"/>
    <x v="474"/>
    <s v="Time travel the light Mr. Fantastic!  Spin the dimensions toward other continuums and worlds.  Hold onto your panties."/>
    <n v="3300"/>
    <n v="1"/>
    <x v="2"/>
    <x v="0"/>
    <s v="USD"/>
    <n v="1487318029"/>
    <n v="1484726029"/>
    <b v="0"/>
    <n v="1"/>
    <b v="0"/>
    <s v="film &amp; video/animation"/>
    <n v="3.0303030303030303E-4"/>
    <n v="1"/>
    <x v="0"/>
    <x v="5"/>
  </r>
  <r>
    <n v="475"/>
    <x v="475"/>
    <s v="Tropiki-Meet the Tikis-childrens animated/cartoon series.Fun  cartoon shorts with quirky humor and a positive uplifting message"/>
    <n v="2000"/>
    <n v="0"/>
    <x v="2"/>
    <x v="0"/>
    <s v="USD"/>
    <n v="1430877843"/>
    <n v="1428285843"/>
    <b v="0"/>
    <n v="0"/>
    <b v="0"/>
    <s v="film &amp; video/animation"/>
    <n v="0"/>
    <n v="0"/>
    <x v="0"/>
    <x v="5"/>
  </r>
  <r>
    <n v="476"/>
    <x v="476"/>
    <s v="Animated Music Videos that teach kids how to read."/>
    <n v="220000"/>
    <n v="4906.59"/>
    <x v="2"/>
    <x v="0"/>
    <s v="USD"/>
    <n v="1401767940"/>
    <n v="1398727441"/>
    <b v="0"/>
    <n v="124"/>
    <b v="0"/>
    <s v="film &amp; video/animation"/>
    <n v="2.2302681818181819E-2"/>
    <n v="39.569274193548388"/>
    <x v="0"/>
    <x v="5"/>
  </r>
  <r>
    <n v="477"/>
    <x v="477"/>
    <s v="A Comedy-drama animation revolving around a man who finds a problematic pair of headphones that literally take over his whole life."/>
    <n v="1500"/>
    <n v="0"/>
    <x v="2"/>
    <x v="0"/>
    <s v="USD"/>
    <n v="1337371334"/>
    <n v="1332187334"/>
    <b v="0"/>
    <n v="0"/>
    <b v="0"/>
    <s v="film &amp; video/animation"/>
    <n v="0"/>
    <n v="0"/>
    <x v="0"/>
    <x v="5"/>
  </r>
  <r>
    <n v="478"/>
    <x v="478"/>
    <s v="this is an animated full length film of an old classic with new life to it. That gigantic and naive duckling we all love  ."/>
    <n v="10000"/>
    <n v="0"/>
    <x v="2"/>
    <x v="0"/>
    <s v="USD"/>
    <n v="1427921509"/>
    <n v="1425333109"/>
    <b v="0"/>
    <n v="0"/>
    <b v="0"/>
    <s v="film &amp; video/animation"/>
    <n v="0"/>
    <n v="0"/>
    <x v="0"/>
    <x v="5"/>
  </r>
  <r>
    <n v="479"/>
    <x v="479"/>
    <s v="ANIMATING the most INFAMOUS Math Courses in America and TRANSLATING them for the mathematical underdog!"/>
    <n v="15000"/>
    <n v="4884"/>
    <x v="2"/>
    <x v="0"/>
    <s v="USD"/>
    <n v="1416566835"/>
    <n v="1411379235"/>
    <b v="0"/>
    <n v="55"/>
    <b v="0"/>
    <s v="film &amp; video/animation"/>
    <n v="0.3256"/>
    <n v="88.8"/>
    <x v="0"/>
    <x v="5"/>
  </r>
  <r>
    <n v="480"/>
    <x v="480"/>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x v="481"/>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x v="482"/>
    <s v="Help me quit my day job and also create animated Stand-up routines from local up and coming comedians."/>
    <n v="10000"/>
    <n v="10"/>
    <x v="2"/>
    <x v="0"/>
    <s v="USD"/>
    <n v="1460644440"/>
    <n v="1458336690"/>
    <b v="0"/>
    <n v="1"/>
    <b v="0"/>
    <s v="film &amp; video/animation"/>
    <n v="1E-3"/>
    <n v="10"/>
    <x v="0"/>
    <x v="5"/>
  </r>
  <r>
    <n v="483"/>
    <x v="483"/>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x v="484"/>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x v="485"/>
    <s v="Last few days to make this toon a reality! 5 funny toons for YOU! See the pilot episode here!"/>
    <n v="37956"/>
    <n v="8315.01"/>
    <x v="2"/>
    <x v="1"/>
    <s v="GBP"/>
    <n v="1368792499"/>
    <n v="1366200499"/>
    <b v="0"/>
    <n v="125"/>
    <b v="0"/>
    <s v="film &amp; video/animation"/>
    <n v="0.21906971229845085"/>
    <n v="66.520080000000007"/>
    <x v="0"/>
    <x v="5"/>
  </r>
  <r>
    <n v="486"/>
    <x v="486"/>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x v="487"/>
    <s v="Hey everyone we are producing a new show called The Adventures of Daryl and Straight Man. It is an animated comedy web series."/>
    <n v="50000"/>
    <n v="0"/>
    <x v="2"/>
    <x v="5"/>
    <s v="CAD"/>
    <n v="1482678994"/>
    <n v="1477491394"/>
    <b v="0"/>
    <n v="0"/>
    <b v="0"/>
    <s v="film &amp; video/animation"/>
    <n v="0"/>
    <n v="0"/>
    <x v="0"/>
    <x v="5"/>
  </r>
  <r>
    <n v="488"/>
    <x v="488"/>
    <s v="When humans left the earth, the animals took over the city. What could go wrong? Well...everything!"/>
    <n v="12000"/>
    <n v="0"/>
    <x v="2"/>
    <x v="0"/>
    <s v="USD"/>
    <n v="1483924700"/>
    <n v="1481332700"/>
    <b v="0"/>
    <n v="0"/>
    <b v="0"/>
    <s v="film &amp; video/animation"/>
    <n v="0"/>
    <n v="0"/>
    <x v="0"/>
    <x v="5"/>
  </r>
  <r>
    <n v="489"/>
    <x v="489"/>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x v="490"/>
    <s v="Cancelled"/>
    <n v="1000"/>
    <n v="0"/>
    <x v="2"/>
    <x v="0"/>
    <s v="USD"/>
    <n v="1345677285"/>
    <n v="1343085285"/>
    <b v="0"/>
    <n v="0"/>
    <b v="0"/>
    <s v="film &amp; video/animation"/>
    <n v="0"/>
    <n v="0"/>
    <x v="0"/>
    <x v="5"/>
  </r>
  <r>
    <n v="491"/>
    <x v="491"/>
    <s v="&quot;Guess What? Gus&quot; is a magical animated comedy that follow a new kid who playful antics for attention make the news."/>
    <n v="10000"/>
    <n v="0"/>
    <x v="2"/>
    <x v="0"/>
    <s v="USD"/>
    <n v="1453937699"/>
    <n v="1451345699"/>
    <b v="0"/>
    <n v="0"/>
    <b v="0"/>
    <s v="film &amp; video/animation"/>
    <n v="0"/>
    <n v="0"/>
    <x v="0"/>
    <x v="5"/>
  </r>
  <r>
    <n v="492"/>
    <x v="492"/>
    <s v="This project aims to create a 3D animated movie that is created by it's fans, it's content and plot will be driven by it's followers."/>
    <n v="10000000"/>
    <n v="0"/>
    <x v="2"/>
    <x v="11"/>
    <s v="SEK"/>
    <n v="1476319830"/>
    <n v="1471135830"/>
    <b v="0"/>
    <n v="0"/>
    <b v="0"/>
    <s v="film &amp; video/animation"/>
    <n v="0"/>
    <n v="0"/>
    <x v="0"/>
    <x v="5"/>
  </r>
  <r>
    <n v="493"/>
    <x v="493"/>
    <s v="The Chupacabra is not a myth and one man is on a mission to prove its existence no matter what, his name is Joc Barrera."/>
    <n v="30000"/>
    <n v="0"/>
    <x v="2"/>
    <x v="1"/>
    <s v="GBP"/>
    <n v="1432142738"/>
    <n v="1429550738"/>
    <b v="0"/>
    <n v="0"/>
    <b v="0"/>
    <s v="film &amp; video/animation"/>
    <n v="0"/>
    <n v="0"/>
    <x v="0"/>
    <x v="5"/>
  </r>
  <r>
    <n v="494"/>
    <x v="494"/>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x v="495"/>
    <s v="two friends set out to conquer and reach the level cap of the quest watch, how will they do it when they're 2 teenage idiots"/>
    <n v="7000"/>
    <n v="0"/>
    <x v="2"/>
    <x v="0"/>
    <s v="USD"/>
    <n v="1437076305"/>
    <n v="1434484305"/>
    <b v="0"/>
    <n v="0"/>
    <b v="0"/>
    <s v="film &amp; video/animation"/>
    <n v="0"/>
    <n v="0"/>
    <x v="0"/>
    <x v="5"/>
  </r>
  <r>
    <n v="496"/>
    <x v="496"/>
    <s v="The movie is about the adventures of Ethan, Danna, The mysterious inventor and more."/>
    <n v="60000"/>
    <n v="1"/>
    <x v="2"/>
    <x v="0"/>
    <s v="USD"/>
    <n v="1392070874"/>
    <n v="1386886874"/>
    <b v="0"/>
    <n v="1"/>
    <b v="0"/>
    <s v="film &amp; video/animation"/>
    <n v="1.6666666666666667E-5"/>
    <n v="1"/>
    <x v="0"/>
    <x v="5"/>
  </r>
  <r>
    <n v="497"/>
    <x v="497"/>
    <s v="live-action/animated series pilot."/>
    <n v="4480"/>
    <n v="30"/>
    <x v="2"/>
    <x v="0"/>
    <s v="USD"/>
    <n v="1419483600"/>
    <n v="1414889665"/>
    <b v="0"/>
    <n v="3"/>
    <b v="0"/>
    <s v="film &amp; video/animation"/>
    <n v="6.6964285714285711E-3"/>
    <n v="10"/>
    <x v="0"/>
    <x v="5"/>
  </r>
  <r>
    <n v="498"/>
    <x v="498"/>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x v="499"/>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x v="501"/>
    <s v="Based on the invention portfolio of a patented inventor World War Four is a look into the future of warfare and humanity as a whole"/>
    <n v="10000"/>
    <n v="0"/>
    <x v="2"/>
    <x v="0"/>
    <s v="USD"/>
    <n v="1310189851"/>
    <n v="1307597851"/>
    <b v="0"/>
    <n v="0"/>
    <b v="0"/>
    <s v="film &amp; video/animation"/>
    <n v="0"/>
    <n v="0"/>
    <x v="0"/>
    <x v="5"/>
  </r>
  <r>
    <n v="502"/>
    <x v="502"/>
    <s v="This Strawberry Bowl concept is the 1st of many episodes.  These episodes will be released in accordance with the harvest of the month."/>
    <n v="20000"/>
    <n v="230"/>
    <x v="2"/>
    <x v="0"/>
    <s v="USD"/>
    <n v="1332073025"/>
    <n v="1329484625"/>
    <b v="0"/>
    <n v="4"/>
    <b v="0"/>
    <s v="film &amp; video/animation"/>
    <n v="1.15E-2"/>
    <n v="57.5"/>
    <x v="0"/>
    <x v="5"/>
  </r>
  <r>
    <n v="503"/>
    <x v="503"/>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x v="504"/>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x v="505"/>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x v="506"/>
    <s v="A feature-length 3D animation that depicts what happened when the Son of the Morning rebelled against God."/>
    <n v="200000"/>
    <n v="250"/>
    <x v="2"/>
    <x v="0"/>
    <s v="USD"/>
    <n v="1376140520"/>
    <n v="1373548520"/>
    <b v="0"/>
    <n v="1"/>
    <b v="0"/>
    <s v="film &amp; video/animation"/>
    <n v="1.25E-3"/>
    <n v="250"/>
    <x v="0"/>
    <x v="5"/>
  </r>
  <r>
    <n v="507"/>
    <x v="507"/>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x v="508"/>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x v="509"/>
    <s v="A hilarious comedy podcast being turned into an animated series  about an indian servant and his boss."/>
    <n v="5000"/>
    <n v="10"/>
    <x v="2"/>
    <x v="1"/>
    <s v="GBP"/>
    <n v="1435504170"/>
    <n v="1432912170"/>
    <b v="0"/>
    <n v="1"/>
    <b v="0"/>
    <s v="film &amp; video/animation"/>
    <n v="2E-3"/>
    <n v="10"/>
    <x v="0"/>
    <x v="5"/>
  </r>
  <r>
    <n v="510"/>
    <x v="510"/>
    <s v="A mile below the Franco-Swiss border Dean manages to break the Large Hadron Collider and triggers the end of the world."/>
    <n v="14000"/>
    <n v="0"/>
    <x v="2"/>
    <x v="0"/>
    <s v="USD"/>
    <n v="1456805639"/>
    <n v="1454213639"/>
    <b v="0"/>
    <n v="0"/>
    <b v="0"/>
    <s v="film &amp; video/animation"/>
    <n v="0"/>
    <n v="0"/>
    <x v="0"/>
    <x v="5"/>
  </r>
  <r>
    <n v="511"/>
    <x v="511"/>
    <s v="A project that incorporates animation and comic art into a relevant story. 4 boys, 1 eyeland, and a whole lot of drama!!!"/>
    <n v="5000"/>
    <n v="150"/>
    <x v="2"/>
    <x v="0"/>
    <s v="USD"/>
    <n v="1365228982"/>
    <n v="1362640582"/>
    <b v="0"/>
    <n v="5"/>
    <b v="0"/>
    <s v="film &amp; video/animation"/>
    <n v="0.03"/>
    <n v="30"/>
    <x v="0"/>
    <x v="5"/>
  </r>
  <r>
    <n v="512"/>
    <x v="512"/>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x v="513"/>
    <s v="A sci-fi fantasy 2.5D anime styled series about some guys trying to save the world, probably..."/>
    <n v="50000"/>
    <n v="6962"/>
    <x v="2"/>
    <x v="0"/>
    <s v="USD"/>
    <n v="1471244400"/>
    <n v="1467387705"/>
    <b v="0"/>
    <n v="68"/>
    <b v="0"/>
    <s v="film &amp; video/animation"/>
    <n v="0.13924"/>
    <n v="102.38235294117646"/>
    <x v="0"/>
    <x v="5"/>
  </r>
  <r>
    <n v="514"/>
    <x v="514"/>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x v="515"/>
    <s v="A Tale of Faith is an animated short film based on the heartwarming tale by Rebbe Nachman of Breslov."/>
    <n v="97000"/>
    <n v="24651"/>
    <x v="2"/>
    <x v="0"/>
    <s v="USD"/>
    <n v="1451389601"/>
    <n v="1447933601"/>
    <b v="0"/>
    <n v="34"/>
    <b v="0"/>
    <s v="film &amp; video/animation"/>
    <n v="0.25413402061855672"/>
    <n v="725.02941176470586"/>
    <x v="0"/>
    <x v="5"/>
  </r>
  <r>
    <n v="516"/>
    <x v="516"/>
    <s v="A big brother style comedy animation series starring famous seafarers"/>
    <n v="5000"/>
    <n v="0"/>
    <x v="2"/>
    <x v="1"/>
    <s v="GBP"/>
    <n v="1432752080"/>
    <n v="1427568080"/>
    <b v="0"/>
    <n v="0"/>
    <b v="0"/>
    <s v="film &amp; video/animation"/>
    <n v="0"/>
    <n v="0"/>
    <x v="0"/>
    <x v="5"/>
  </r>
  <r>
    <n v="517"/>
    <x v="517"/>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x v="518"/>
    <s v="The community of Somorrah is peaceful and unblemished until &quot;The Boss&quot; power and money starts to diminish &amp; plans to gain it all back!"/>
    <n v="7175"/>
    <n v="0"/>
    <x v="2"/>
    <x v="0"/>
    <s v="USD"/>
    <n v="1441550760"/>
    <n v="1438958824"/>
    <b v="0"/>
    <n v="0"/>
    <b v="0"/>
    <s v="film &amp; video/animation"/>
    <n v="0"/>
    <n v="0"/>
    <x v="0"/>
    <x v="5"/>
  </r>
  <r>
    <n v="519"/>
    <x v="519"/>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x v="520"/>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x v="522"/>
    <s v="*** TO MAKE DONATIONS IN THE FUTURE                                   GO TO OUR WEBSITE: www.compassplayers.com ***"/>
    <n v="3000"/>
    <n v="3440"/>
    <x v="0"/>
    <x v="0"/>
    <s v="USD"/>
    <n v="1458518325"/>
    <n v="1456793925"/>
    <b v="0"/>
    <n v="31"/>
    <b v="1"/>
    <s v="theater/plays"/>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s v="theater/plays"/>
    <n v="1"/>
    <n v="1000"/>
    <x v="1"/>
    <x v="6"/>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x v="528"/>
    <s v="A Festival Backed Production of a Full-Length Play."/>
    <n v="1150"/>
    <n v="1330"/>
    <x v="0"/>
    <x v="0"/>
    <s v="USD"/>
    <n v="1434921600"/>
    <n v="1433109907"/>
    <b v="0"/>
    <n v="30"/>
    <b v="1"/>
    <s v="theater/plays"/>
    <n v="1.1565217391304348"/>
    <n v="44.333333333333336"/>
    <x v="1"/>
    <x v="6"/>
  </r>
  <r>
    <n v="529"/>
    <x v="529"/>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x v="530"/>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x v="531"/>
    <s v="SYLVIA is a modern romantic comedy about a marriage and a talking dog. Directed by Jeanna Michaels. January 12 through January 29, 2017"/>
    <n v="4000"/>
    <n v="4000"/>
    <x v="0"/>
    <x v="0"/>
    <s v="USD"/>
    <n v="1481957940"/>
    <n v="1478050429"/>
    <b v="0"/>
    <n v="31"/>
    <b v="1"/>
    <s v="theater/plays"/>
    <n v="1"/>
    <n v="129.03225806451613"/>
    <x v="1"/>
    <x v="6"/>
  </r>
  <r>
    <n v="532"/>
    <x v="532"/>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x v="533"/>
    <s v="New writing â€¢ Twisty-turny magical realist retro sci-fi â€¢ Human lives â€¢ Storytelling â€¢ The slope our society slips down..."/>
    <n v="2000"/>
    <n v="2004"/>
    <x v="0"/>
    <x v="1"/>
    <s v="GBP"/>
    <n v="1463394365"/>
    <n v="1461320765"/>
    <b v="0"/>
    <n v="17"/>
    <b v="1"/>
    <s v="theater/plays"/>
    <n v="1.002"/>
    <n v="117.88235294117646"/>
    <x v="1"/>
    <x v="6"/>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x v="535"/>
    <s v="Weâ€™re producing a Northern Brexit sci-fi play for VAULT festival 2017 and we need your help!"/>
    <n v="2000"/>
    <n v="2050"/>
    <x v="0"/>
    <x v="1"/>
    <s v="GBP"/>
    <n v="1483707905"/>
    <n v="1481115905"/>
    <b v="0"/>
    <n v="59"/>
    <b v="1"/>
    <s v="theater/plays"/>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r>
  <r>
    <n v="539"/>
    <x v="539"/>
    <s v="A brand new show that unites puppetry, live music and storytelling to bring a forgotten English legend back to life!"/>
    <n v="500"/>
    <n v="503.22"/>
    <x v="0"/>
    <x v="1"/>
    <s v="GBP"/>
    <n v="1467681107"/>
    <n v="1465866707"/>
    <b v="0"/>
    <n v="20"/>
    <b v="1"/>
    <s v="theater/plays"/>
    <n v="1.00644"/>
    <n v="25.161000000000001"/>
    <x v="1"/>
    <x v="6"/>
  </r>
  <r>
    <n v="540"/>
    <x v="540"/>
    <s v="There are so many dilemmas in life- what to do, where to go? _x000a_Let us solve it - search our preference based entertainment calendar"/>
    <n v="15000"/>
    <n v="1"/>
    <x v="2"/>
    <x v="0"/>
    <s v="USD"/>
    <n v="1423078606"/>
    <n v="1420486606"/>
    <b v="0"/>
    <n v="1"/>
    <b v="0"/>
    <s v="technology/web"/>
    <n v="6.666666666666667E-5"/>
    <n v="1"/>
    <x v="2"/>
    <x v="7"/>
  </r>
  <r>
    <n v="541"/>
    <x v="541"/>
    <s v="A website dedicated to local Kink Communities; to find others with matching interests and bring them together."/>
    <n v="4500"/>
    <n v="25"/>
    <x v="2"/>
    <x v="0"/>
    <s v="USD"/>
    <n v="1446080834"/>
    <n v="1443488834"/>
    <b v="0"/>
    <n v="1"/>
    <b v="0"/>
    <s v="technology/web"/>
    <n v="5.5555555555555558E-3"/>
    <n v="25"/>
    <x v="2"/>
    <x v="7"/>
  </r>
  <r>
    <n v="542"/>
    <x v="542"/>
    <s v="The platform to record visual, audio and text memory of the common man - as we experienced history when it brushed us by"/>
    <n v="250000"/>
    <n v="1"/>
    <x v="2"/>
    <x v="0"/>
    <s v="USD"/>
    <n v="1462293716"/>
    <n v="1457113316"/>
    <b v="0"/>
    <n v="1"/>
    <b v="0"/>
    <s v="technology/web"/>
    <n v="3.9999999999999998E-6"/>
    <n v="1"/>
    <x v="2"/>
    <x v="7"/>
  </r>
  <r>
    <n v="543"/>
    <x v="543"/>
    <s v="I want to make it easy for those with food allergies to know where they can safely, and happily eat out with friends and family."/>
    <n v="22000"/>
    <n v="70"/>
    <x v="2"/>
    <x v="2"/>
    <s v="AUD"/>
    <n v="1414807962"/>
    <n v="1412215962"/>
    <b v="0"/>
    <n v="2"/>
    <b v="0"/>
    <s v="technology/web"/>
    <n v="3.1818181818181819E-3"/>
    <n v="35"/>
    <x v="2"/>
    <x v="7"/>
  </r>
  <r>
    <n v="544"/>
    <x v="544"/>
    <s v="Do you have a favorite shirt? So does everyone else. Favowear is creating a platform to share the best clothes and shopping sources."/>
    <n v="500"/>
    <n v="6"/>
    <x v="2"/>
    <x v="0"/>
    <s v="USD"/>
    <n v="1467647160"/>
    <n v="1465055160"/>
    <b v="0"/>
    <n v="2"/>
    <b v="0"/>
    <s v="technology/web"/>
    <n v="1.2E-2"/>
    <n v="3"/>
    <x v="2"/>
    <x v="7"/>
  </r>
  <r>
    <n v="545"/>
    <x v="545"/>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x v="546"/>
    <s v="Build a Christian Network Platform to connect and collaborate projects, events, missions and support online to fulfill the call."/>
    <n v="60000"/>
    <n v="52"/>
    <x v="2"/>
    <x v="0"/>
    <s v="USD"/>
    <n v="1445097715"/>
    <n v="1441209715"/>
    <b v="0"/>
    <n v="2"/>
    <b v="0"/>
    <s v="technology/web"/>
    <n v="8.6666666666666663E-4"/>
    <n v="26"/>
    <x v="2"/>
    <x v="7"/>
  </r>
  <r>
    <n v="547"/>
    <x v="547"/>
    <s v="We are looking to build a secure email / document sharing system for companies needing to send sensitive information to clients."/>
    <n v="7500"/>
    <n v="0"/>
    <x v="2"/>
    <x v="1"/>
    <s v="GBP"/>
    <n v="1455122564"/>
    <n v="1452530564"/>
    <b v="0"/>
    <n v="0"/>
    <b v="0"/>
    <s v="technology/web"/>
    <n v="0"/>
    <n v="0"/>
    <x v="2"/>
    <x v="7"/>
  </r>
  <r>
    <n v="548"/>
    <x v="548"/>
    <s v="Teach your native language online or study a foreign language with native speaking teachers. Social Web service and apps."/>
    <n v="10000"/>
    <n v="9"/>
    <x v="2"/>
    <x v="1"/>
    <s v="GBP"/>
    <n v="1446154848"/>
    <n v="1443562848"/>
    <b v="0"/>
    <n v="1"/>
    <b v="0"/>
    <s v="technology/web"/>
    <n v="8.9999999999999998E-4"/>
    <n v="9"/>
    <x v="2"/>
    <x v="7"/>
  </r>
  <r>
    <n v="549"/>
    <x v="549"/>
    <s v="The project idea came from game keys, gamers give out game keys on insecure forums and websites, we want to change that and make it fun"/>
    <n v="2500"/>
    <n v="68"/>
    <x v="2"/>
    <x v="1"/>
    <s v="GBP"/>
    <n v="1436368622"/>
    <n v="1433776622"/>
    <b v="0"/>
    <n v="8"/>
    <b v="0"/>
    <s v="technology/web"/>
    <n v="2.7199999999999998E-2"/>
    <n v="8.5"/>
    <x v="2"/>
    <x v="7"/>
  </r>
  <r>
    <n v="550"/>
    <x v="550"/>
    <s v="Help us shine the spotlight on our local businesses and contractors by providing a cost-effective ecommerce &amp; marketing platform"/>
    <n v="5000"/>
    <n v="35"/>
    <x v="2"/>
    <x v="5"/>
    <s v="CAD"/>
    <n v="1485838800"/>
    <n v="1484756245"/>
    <b v="0"/>
    <n v="4"/>
    <b v="0"/>
    <s v="technology/web"/>
    <n v="7.0000000000000001E-3"/>
    <n v="8.75"/>
    <x v="2"/>
    <x v="7"/>
  </r>
  <r>
    <n v="551"/>
    <x v="551"/>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x v="552"/>
    <s v="Axoral is a 3d interactive social media interface, with the potential to be so much more, but we need your help!"/>
    <n v="45000"/>
    <n v="0"/>
    <x v="2"/>
    <x v="5"/>
    <s v="CAD"/>
    <n v="1452350896"/>
    <n v="1447166896"/>
    <b v="0"/>
    <n v="0"/>
    <b v="0"/>
    <s v="technology/web"/>
    <n v="0"/>
    <n v="0"/>
    <x v="2"/>
    <x v="7"/>
  </r>
  <r>
    <n v="553"/>
    <x v="553"/>
    <s v="Groundbreaking New Classifieds Website Grows Into Largest Nationwide Coverage By Turning Users Into Entrepreneurs"/>
    <n v="25000"/>
    <n v="123"/>
    <x v="2"/>
    <x v="0"/>
    <s v="USD"/>
    <n v="1415988991"/>
    <n v="1413393391"/>
    <b v="0"/>
    <n v="6"/>
    <b v="0"/>
    <s v="technology/web"/>
    <n v="4.9199999999999999E-3"/>
    <n v="20.5"/>
    <x v="2"/>
    <x v="7"/>
  </r>
  <r>
    <n v="554"/>
    <x v="554"/>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x v="555"/>
    <s v="Show-Skill.net helps to promote young football talents for free. It's the best place to show what you've got! Just post your videos :)"/>
    <n v="7500"/>
    <n v="0"/>
    <x v="2"/>
    <x v="1"/>
    <s v="GBP"/>
    <n v="1465720143"/>
    <n v="1463128143"/>
    <b v="0"/>
    <n v="0"/>
    <b v="0"/>
    <s v="technology/web"/>
    <n v="0"/>
    <n v="0"/>
    <x v="2"/>
    <x v="7"/>
  </r>
  <r>
    <n v="556"/>
    <x v="556"/>
    <s v="An educational platform for learning Unified English Braille Code"/>
    <n v="8000"/>
    <n v="200"/>
    <x v="2"/>
    <x v="0"/>
    <s v="USD"/>
    <n v="1452112717"/>
    <n v="1449520717"/>
    <b v="0"/>
    <n v="1"/>
    <b v="0"/>
    <s v="technology/web"/>
    <n v="2.5000000000000001E-2"/>
    <n v="200"/>
    <x v="2"/>
    <x v="7"/>
  </r>
  <r>
    <n v="557"/>
    <x v="557"/>
    <s v="The world's first interactive global domestic violence platform which connects victims, NGO's, policy-makers and researchers."/>
    <n v="150000"/>
    <n v="1366"/>
    <x v="2"/>
    <x v="12"/>
    <s v="EUR"/>
    <n v="1480721803"/>
    <n v="1478126203"/>
    <b v="0"/>
    <n v="20"/>
    <b v="0"/>
    <s v="technology/web"/>
    <n v="9.1066666666666674E-3"/>
    <n v="68.3"/>
    <x v="2"/>
    <x v="7"/>
  </r>
  <r>
    <n v="558"/>
    <x v="558"/>
    <s v="A community website with news, classifieds, photo albums, business reviews and a calendar for the local community to share."/>
    <n v="750"/>
    <n v="0"/>
    <x v="2"/>
    <x v="0"/>
    <s v="USD"/>
    <n v="1427227905"/>
    <n v="1424639505"/>
    <b v="0"/>
    <n v="0"/>
    <b v="0"/>
    <s v="technology/web"/>
    <n v="0"/>
    <n v="0"/>
    <x v="2"/>
    <x v="7"/>
  </r>
  <r>
    <n v="559"/>
    <x v="559"/>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x v="560"/>
    <s v="In the future the possibility exists that the internet it's self could be felled, we have world seed banks, it's time for a net bank,.."/>
    <n v="100000"/>
    <n v="12"/>
    <x v="2"/>
    <x v="5"/>
    <s v="CAD"/>
    <n v="1418841045"/>
    <n v="1416249045"/>
    <b v="0"/>
    <n v="3"/>
    <b v="0"/>
    <s v="technology/web"/>
    <n v="1.2E-4"/>
    <n v="4"/>
    <x v="2"/>
    <x v="7"/>
  </r>
  <r>
    <n v="561"/>
    <x v="561"/>
    <s v="A marketplace for talent and employers to match. Using intuitive technology we match &amp; place talent with the best career position."/>
    <n v="15000"/>
    <n v="55"/>
    <x v="2"/>
    <x v="0"/>
    <s v="USD"/>
    <n v="1445874513"/>
    <n v="1442850513"/>
    <b v="0"/>
    <n v="2"/>
    <b v="0"/>
    <s v="technology/web"/>
    <n v="3.6666666666666666E-3"/>
    <n v="27.5"/>
    <x v="2"/>
    <x v="7"/>
  </r>
  <r>
    <n v="562"/>
    <x v="562"/>
    <s v="i would like to develop an international free platform for domestic and international students to find accomodation in all countries"/>
    <n v="50000"/>
    <n v="0"/>
    <x v="2"/>
    <x v="9"/>
    <s v="EUR"/>
    <n v="1482052815"/>
    <n v="1479460815"/>
    <b v="0"/>
    <n v="0"/>
    <b v="0"/>
    <s v="technology/web"/>
    <n v="0"/>
    <n v="0"/>
    <x v="2"/>
    <x v="7"/>
  </r>
  <r>
    <n v="563"/>
    <x v="563"/>
    <s v="I want to help people who have trouble remembering the simple things in life, like what day it is and what they need to do today."/>
    <n v="75000"/>
    <n v="68"/>
    <x v="2"/>
    <x v="2"/>
    <s v="AUD"/>
    <n v="1424137247"/>
    <n v="1421545247"/>
    <b v="0"/>
    <n v="2"/>
    <b v="0"/>
    <s v="technology/web"/>
    <n v="9.0666666666666662E-4"/>
    <n v="34"/>
    <x v="2"/>
    <x v="7"/>
  </r>
  <r>
    <n v="564"/>
    <x v="564"/>
    <s v="Plateforme de troc gratuit et d'Ã©changes en tous genres par nature. Mieux s'entraider, Ã©changer, de donner, louer ou vendre Ã  distance."/>
    <n v="18000"/>
    <n v="1"/>
    <x v="2"/>
    <x v="6"/>
    <s v="EUR"/>
    <n v="1457822275"/>
    <n v="1455230275"/>
    <b v="0"/>
    <n v="1"/>
    <b v="0"/>
    <s v="technology/web"/>
    <n v="5.5555555555555558E-5"/>
    <n v="1"/>
    <x v="2"/>
    <x v="7"/>
  </r>
  <r>
    <n v="565"/>
    <x v="565"/>
    <s v="Our objective is to provide a platform which helps teachers to provide courses to leaners in wide range of locations including Africa."/>
    <n v="25000"/>
    <n v="0"/>
    <x v="2"/>
    <x v="1"/>
    <s v="GBP"/>
    <n v="1436554249"/>
    <n v="1433962249"/>
    <b v="0"/>
    <n v="0"/>
    <b v="0"/>
    <s v="technology/web"/>
    <n v="0"/>
    <n v="0"/>
    <x v="2"/>
    <x v="7"/>
  </r>
  <r>
    <n v="566"/>
    <x v="566"/>
    <s v="I am creating a website that will make it easier for people to promote or find rummage sales utilizing the power of Google Maps"/>
    <n v="5000"/>
    <n v="1"/>
    <x v="2"/>
    <x v="0"/>
    <s v="USD"/>
    <n v="1468513533"/>
    <n v="1465921533"/>
    <b v="0"/>
    <n v="1"/>
    <b v="0"/>
    <s v="technology/web"/>
    <n v="2.0000000000000001E-4"/>
    <n v="1"/>
    <x v="2"/>
    <x v="7"/>
  </r>
  <r>
    <n v="567"/>
    <x v="567"/>
    <s v="UnimeTV's goal to revolutionize the way anime lovers interact with one another. Connect with others around the globe like never before!"/>
    <n v="10000"/>
    <n v="0"/>
    <x v="2"/>
    <x v="0"/>
    <s v="USD"/>
    <n v="1420143194"/>
    <n v="1417551194"/>
    <b v="0"/>
    <n v="0"/>
    <b v="0"/>
    <s v="technology/web"/>
    <n v="0"/>
    <n v="0"/>
    <x v="2"/>
    <x v="7"/>
  </r>
  <r>
    <n v="568"/>
    <x v="568"/>
    <s v="A million snow lovers from all over the planet, connected to each other with a common goal. &quot;To have the best snow experiences _x000a_ever.&quot;"/>
    <n v="24500"/>
    <n v="245"/>
    <x v="2"/>
    <x v="4"/>
    <s v="NZD"/>
    <n v="1452942000"/>
    <n v="1449785223"/>
    <b v="0"/>
    <n v="5"/>
    <b v="0"/>
    <s v="technology/web"/>
    <n v="0.01"/>
    <n v="49"/>
    <x v="2"/>
    <x v="7"/>
  </r>
  <r>
    <n v="569"/>
    <x v="569"/>
    <s v="Mioti is an indie game marketplace that doubles as a community for developers to join networks and discuss projects."/>
    <n v="2500"/>
    <n v="20"/>
    <x v="2"/>
    <x v="5"/>
    <s v="CAD"/>
    <n v="1451679612"/>
    <n v="1449087612"/>
    <b v="0"/>
    <n v="1"/>
    <b v="0"/>
    <s v="technology/web"/>
    <n v="8.0000000000000002E-3"/>
    <n v="20"/>
    <x v="2"/>
    <x v="7"/>
  </r>
  <r>
    <n v="570"/>
    <x v="570"/>
    <s v="Humans have AM/FM/Satellite radio, kids have radio Disney, pets have DogCatRadio."/>
    <n v="85000"/>
    <n v="142"/>
    <x v="2"/>
    <x v="0"/>
    <s v="USD"/>
    <n v="1455822569"/>
    <n v="1453230569"/>
    <b v="0"/>
    <n v="1"/>
    <b v="0"/>
    <s v="technology/web"/>
    <n v="1.6705882352941177E-3"/>
    <n v="142"/>
    <x v="2"/>
    <x v="7"/>
  </r>
  <r>
    <n v="571"/>
    <x v="571"/>
    <s v="Snag-A-Slip is an online platform that connects boaters with awesome marinas and available boat slips so that they can book with ease."/>
    <n v="25000"/>
    <n v="106"/>
    <x v="2"/>
    <x v="0"/>
    <s v="USD"/>
    <n v="1437969540"/>
    <n v="1436297723"/>
    <b v="0"/>
    <n v="2"/>
    <b v="0"/>
    <s v="technology/web"/>
    <n v="4.2399999999999998E-3"/>
    <n v="53"/>
    <x v="2"/>
    <x v="7"/>
  </r>
  <r>
    <n v="572"/>
    <x v="572"/>
    <s v="FairwayJockey.com is a web platform to make high quality custom tour golf equipment available at a lower cost to the consumer."/>
    <n v="2500"/>
    <n v="0"/>
    <x v="2"/>
    <x v="0"/>
    <s v="USD"/>
    <n v="1446660688"/>
    <n v="1444065088"/>
    <b v="0"/>
    <n v="0"/>
    <b v="0"/>
    <s v="technology/web"/>
    <n v="0"/>
    <n v="0"/>
    <x v="2"/>
    <x v="7"/>
  </r>
  <r>
    <n v="573"/>
    <x v="573"/>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x v="574"/>
    <s v="Grow your YouTube channel and increase your audience by allowing multi uploads, shares and interaction from a single simple interface."/>
    <n v="11180"/>
    <n v="80"/>
    <x v="2"/>
    <x v="1"/>
    <s v="GBP"/>
    <n v="1476873507"/>
    <n v="1474281507"/>
    <b v="0"/>
    <n v="4"/>
    <b v="0"/>
    <s v="technology/web"/>
    <n v="7.1556350626118068E-3"/>
    <n v="20"/>
    <x v="2"/>
    <x v="7"/>
  </r>
  <r>
    <n v="575"/>
    <x v="575"/>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x v="576"/>
    <s v="UthTopia Is a social media organization that believes in positive online usage, youth mentorship, and youth empowerment."/>
    <n v="80000"/>
    <n v="1"/>
    <x v="2"/>
    <x v="0"/>
    <s v="USD"/>
    <n v="1427537952"/>
    <n v="1422357552"/>
    <b v="0"/>
    <n v="1"/>
    <b v="0"/>
    <s v="technology/web"/>
    <n v="1.2500000000000001E-5"/>
    <n v="1"/>
    <x v="2"/>
    <x v="7"/>
  </r>
  <r>
    <n v="577"/>
    <x v="577"/>
    <s v="Emails are one of pervasively used mode of communication today. However, emails can be personal and sometimes discretion is needed."/>
    <n v="5000"/>
    <n v="10"/>
    <x v="2"/>
    <x v="0"/>
    <s v="USD"/>
    <n v="1463753302"/>
    <n v="1458569302"/>
    <b v="0"/>
    <n v="1"/>
    <b v="0"/>
    <s v="technology/web"/>
    <n v="2E-3"/>
    <n v="10"/>
    <x v="2"/>
    <x v="7"/>
  </r>
  <r>
    <n v="578"/>
    <x v="578"/>
    <s v="weBuy trade built on technology and Crowd Sourced Power"/>
    <n v="125000"/>
    <n v="14"/>
    <x v="2"/>
    <x v="1"/>
    <s v="GBP"/>
    <n v="1441633993"/>
    <n v="1439560393"/>
    <b v="0"/>
    <n v="7"/>
    <b v="0"/>
    <s v="technology/web"/>
    <n v="1.12E-4"/>
    <n v="2"/>
    <x v="2"/>
    <x v="7"/>
  </r>
  <r>
    <n v="579"/>
    <x v="579"/>
    <s v="Learn classic and public key cryptography with a full proof-of-concept system in JavaScript."/>
    <n v="12000"/>
    <n v="175"/>
    <x v="2"/>
    <x v="0"/>
    <s v="USD"/>
    <n v="1419539223"/>
    <n v="1416947223"/>
    <b v="0"/>
    <n v="5"/>
    <b v="0"/>
    <s v="technology/web"/>
    <n v="1.4583333333333334E-2"/>
    <n v="35"/>
    <x v="2"/>
    <x v="7"/>
  </r>
  <r>
    <n v="580"/>
    <x v="580"/>
    <s v="I Want To Create A Website That Helps Young Inventors Of Today Broadcast Their Talents &amp; Help Get The Reconigition They Deserve"/>
    <n v="3000"/>
    <n v="1"/>
    <x v="2"/>
    <x v="0"/>
    <s v="USD"/>
    <n v="1474580867"/>
    <n v="1471988867"/>
    <b v="0"/>
    <n v="1"/>
    <b v="0"/>
    <s v="technology/web"/>
    <n v="3.3333333333333332E-4"/>
    <n v="1"/>
    <x v="2"/>
    <x v="7"/>
  </r>
  <r>
    <n v="581"/>
    <x v="581"/>
    <s v="Help me raise funds so that I can be able to give passionate young poets a chance to earn money weekly for their writing &amp; spoken word."/>
    <n v="400"/>
    <n v="0"/>
    <x v="2"/>
    <x v="0"/>
    <s v="USD"/>
    <n v="1438474704"/>
    <n v="1435882704"/>
    <b v="0"/>
    <n v="0"/>
    <b v="0"/>
    <s v="technology/web"/>
    <n v="0"/>
    <n v="0"/>
    <x v="2"/>
    <x v="7"/>
  </r>
  <r>
    <n v="582"/>
    <x v="582"/>
    <s v="A community-driven online system which promotes self-governance.  Level up by adding content; civic agendas and private associations."/>
    <n v="100000"/>
    <n v="0"/>
    <x v="2"/>
    <x v="0"/>
    <s v="USD"/>
    <n v="1426442400"/>
    <n v="1424454319"/>
    <b v="0"/>
    <n v="0"/>
    <b v="0"/>
    <s v="technology/web"/>
    <n v="0"/>
    <n v="0"/>
    <x v="2"/>
    <x v="7"/>
  </r>
  <r>
    <n v="583"/>
    <x v="583"/>
    <s v="HackersArchive.com will help rid the web of viruses and scams found everywhere else you look!"/>
    <n v="9000"/>
    <n v="1"/>
    <x v="2"/>
    <x v="0"/>
    <s v="USD"/>
    <n v="1426800687"/>
    <n v="1424212287"/>
    <b v="0"/>
    <n v="1"/>
    <b v="0"/>
    <s v="technology/web"/>
    <n v="1.1111111111111112E-4"/>
    <n v="1"/>
    <x v="2"/>
    <x v="7"/>
  </r>
  <r>
    <n v="584"/>
    <x v="584"/>
    <s v="Script Call takes your presentation from the wall to your audience; from your device to theirs."/>
    <n v="1000"/>
    <n v="10"/>
    <x v="2"/>
    <x v="0"/>
    <s v="USD"/>
    <n v="1426522316"/>
    <n v="1423933916"/>
    <b v="0"/>
    <n v="2"/>
    <b v="0"/>
    <s v="technology/web"/>
    <n v="0.01"/>
    <n v="5"/>
    <x v="2"/>
    <x v="7"/>
  </r>
  <r>
    <n v="585"/>
    <x v="585"/>
    <s v="SAVE UP TO 40% WHEN YOU SPEND!_x000a__x000a_PRE-ORDER YOUR LINK CARD TODAY"/>
    <n v="9000"/>
    <n v="0"/>
    <x v="2"/>
    <x v="1"/>
    <s v="GBP"/>
    <n v="1448928000"/>
    <n v="1444123377"/>
    <b v="0"/>
    <n v="0"/>
    <b v="0"/>
    <s v="technology/web"/>
    <n v="0"/>
    <n v="0"/>
    <x v="2"/>
    <x v="7"/>
  </r>
  <r>
    <n v="586"/>
    <x v="586"/>
    <s v="Employ College is a movement for companies to hire college graduates from their respected institutions."/>
    <n v="10000"/>
    <n v="56"/>
    <x v="2"/>
    <x v="0"/>
    <s v="USD"/>
    <n v="1424032207"/>
    <n v="1421440207"/>
    <b v="0"/>
    <n v="4"/>
    <b v="0"/>
    <s v="technology/web"/>
    <n v="5.5999999999999999E-3"/>
    <n v="14"/>
    <x v="2"/>
    <x v="7"/>
  </r>
  <r>
    <n v="587"/>
    <x v="587"/>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x v="588"/>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x v="589"/>
    <s v="Services closer than you think..."/>
    <n v="7500"/>
    <n v="1"/>
    <x v="2"/>
    <x v="0"/>
    <s v="USD"/>
    <n v="1436366699"/>
    <n v="1435070699"/>
    <b v="0"/>
    <n v="1"/>
    <b v="0"/>
    <s v="technology/web"/>
    <n v="1.3333333333333334E-4"/>
    <n v="1"/>
    <x v="2"/>
    <x v="7"/>
  </r>
  <r>
    <n v="590"/>
    <x v="590"/>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x v="591"/>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x v="592"/>
    <s v="Together, we can build a FREE, business start-up system that will help aspiring entrepreneurs change their economic circumstances."/>
    <n v="7500"/>
    <n v="250"/>
    <x v="2"/>
    <x v="0"/>
    <s v="USD"/>
    <n v="1417584860"/>
    <n v="1414992860"/>
    <b v="0"/>
    <n v="1"/>
    <b v="0"/>
    <s v="technology/web"/>
    <n v="3.3333333333333333E-2"/>
    <n v="250"/>
    <x v="2"/>
    <x v="7"/>
  </r>
  <r>
    <n v="593"/>
    <x v="593"/>
    <s v="One Day Your Life May Just Depend on Staying Anonymous Online.  Or You Just May Not Want Google, Amazon Or The NSA Knowing Your Details"/>
    <n v="500"/>
    <n v="115"/>
    <x v="2"/>
    <x v="1"/>
    <s v="GBP"/>
    <n v="1428333345"/>
    <n v="1425744945"/>
    <b v="0"/>
    <n v="7"/>
    <b v="0"/>
    <s v="technology/web"/>
    <n v="0.23"/>
    <n v="16.428571428571427"/>
    <x v="2"/>
    <x v="7"/>
  </r>
  <r>
    <n v="594"/>
    <x v="594"/>
    <s v="Creating a fitness site that will change the fitness game forever!"/>
    <n v="25000"/>
    <n v="26"/>
    <x v="2"/>
    <x v="0"/>
    <s v="USD"/>
    <n v="1460832206"/>
    <n v="1458240206"/>
    <b v="0"/>
    <n v="2"/>
    <b v="0"/>
    <s v="technology/web"/>
    <n v="1.0399999999999999E-3"/>
    <n v="13"/>
    <x v="2"/>
    <x v="7"/>
  </r>
  <r>
    <n v="595"/>
    <x v="595"/>
    <s v="MyBestInterest.org elminates election research by quickly identifying the candidates that will best represent your interests."/>
    <n v="100000"/>
    <n v="426"/>
    <x v="2"/>
    <x v="0"/>
    <s v="USD"/>
    <n v="1430703638"/>
    <n v="1426815638"/>
    <b v="0"/>
    <n v="8"/>
    <b v="0"/>
    <s v="technology/web"/>
    <n v="4.2599999999999999E-3"/>
    <n v="53.25"/>
    <x v="2"/>
    <x v="7"/>
  </r>
  <r>
    <n v="596"/>
    <x v="596"/>
    <s v="We present digitaibook,com site which can become a free electronic library with your help,"/>
    <n v="20000"/>
    <n v="6"/>
    <x v="2"/>
    <x v="0"/>
    <s v="USD"/>
    <n v="1478122292"/>
    <n v="1475530292"/>
    <b v="0"/>
    <n v="2"/>
    <b v="0"/>
    <s v="technology/web"/>
    <n v="2.9999999999999997E-4"/>
    <n v="3"/>
    <x v="2"/>
    <x v="7"/>
  </r>
  <r>
    <n v="597"/>
    <x v="597"/>
    <s v="Rolodex is a web application that strives to nurture business to business relationships by connecting users via email."/>
    <n v="7500"/>
    <n v="20"/>
    <x v="2"/>
    <x v="0"/>
    <s v="USD"/>
    <n v="1469980800"/>
    <n v="1466787335"/>
    <b v="0"/>
    <n v="2"/>
    <b v="0"/>
    <s v="technology/web"/>
    <n v="2.6666666666666666E-3"/>
    <n v="10"/>
    <x v="2"/>
    <x v="7"/>
  </r>
  <r>
    <n v="598"/>
    <x v="598"/>
    <s v="This is a project to create a crowd-funding site for Urantia Book readers worldwide."/>
    <n v="2500"/>
    <n v="850"/>
    <x v="2"/>
    <x v="0"/>
    <s v="USD"/>
    <n v="1417737781"/>
    <n v="1415145781"/>
    <b v="0"/>
    <n v="7"/>
    <b v="0"/>
    <s v="technology/web"/>
    <n v="0.34"/>
    <n v="121.42857142857143"/>
    <x v="2"/>
    <x v="7"/>
  </r>
  <r>
    <n v="599"/>
    <x v="599"/>
    <s v="We send care packages to incarcerated individuals throughout the country that include specific items hand picked by the sender."/>
    <n v="50000"/>
    <n v="31"/>
    <x v="2"/>
    <x v="0"/>
    <s v="USD"/>
    <n v="1425827760"/>
    <n v="1423769402"/>
    <b v="0"/>
    <n v="2"/>
    <b v="0"/>
    <s v="technology/web"/>
    <n v="6.2E-4"/>
    <n v="15.5"/>
    <x v="2"/>
    <x v="7"/>
  </r>
  <r>
    <n v="600"/>
    <x v="600"/>
    <s v="Science Technology Engineering and Math + youth = a brighter tomorrow."/>
    <n v="5000"/>
    <n v="100"/>
    <x v="1"/>
    <x v="0"/>
    <s v="USD"/>
    <n v="1431198562"/>
    <n v="1426014562"/>
    <b v="0"/>
    <n v="1"/>
    <b v="0"/>
    <s v="technology/web"/>
    <n v="0.02"/>
    <n v="100"/>
    <x v="2"/>
    <x v="7"/>
  </r>
  <r>
    <n v="601"/>
    <x v="601"/>
    <s v="In today's day and age every website tracks your IP Address and information, it's time to keep your information private and secure."/>
    <n v="10000"/>
    <n v="140"/>
    <x v="1"/>
    <x v="5"/>
    <s v="CAD"/>
    <n v="1419626139"/>
    <n v="1417034139"/>
    <b v="0"/>
    <n v="6"/>
    <b v="0"/>
    <s v="technology/web"/>
    <n v="1.4E-2"/>
    <n v="23.333333333333332"/>
    <x v="2"/>
    <x v="7"/>
  </r>
  <r>
    <n v="602"/>
    <x v="602"/>
    <s v="A &quot;CarFax&quot; type of report for Doctors. We have the right to make informed decisions about who we choose to be our doctor!"/>
    <n v="70000"/>
    <n v="0"/>
    <x v="1"/>
    <x v="0"/>
    <s v="USD"/>
    <n v="1434654215"/>
    <n v="1432062215"/>
    <b v="0"/>
    <n v="0"/>
    <b v="0"/>
    <s v="technology/web"/>
    <n v="0"/>
    <n v="0"/>
    <x v="2"/>
    <x v="7"/>
  </r>
  <r>
    <n v="603"/>
    <x v="603"/>
    <s v="The admin for Randompics has announced they will be shutting down. I want to run, and improve, this great site!"/>
    <n v="15000"/>
    <n v="590.02"/>
    <x v="1"/>
    <x v="0"/>
    <s v="USD"/>
    <n v="1408029623"/>
    <n v="1405437623"/>
    <b v="0"/>
    <n v="13"/>
    <b v="0"/>
    <s v="technology/web"/>
    <n v="3.9334666666666664E-2"/>
    <n v="45.386153846153846"/>
    <x v="2"/>
    <x v="7"/>
  </r>
  <r>
    <n v="604"/>
    <x v="604"/>
    <s v="Bad news is our business. We deliver the news you don't want to and soften the blow with custom designed gifts and personalized verse."/>
    <n v="1500"/>
    <n v="0"/>
    <x v="1"/>
    <x v="0"/>
    <s v="USD"/>
    <n v="1409187056"/>
    <n v="1406595056"/>
    <b v="0"/>
    <n v="0"/>
    <b v="0"/>
    <s v="technology/web"/>
    <n v="0"/>
    <n v="0"/>
    <x v="2"/>
    <x v="7"/>
  </r>
  <r>
    <n v="605"/>
    <x v="605"/>
    <s v="An iPad support care package for your parents / seniors."/>
    <n v="5000"/>
    <n v="131"/>
    <x v="1"/>
    <x v="0"/>
    <s v="USD"/>
    <n v="1440318908"/>
    <n v="1436430908"/>
    <b v="0"/>
    <n v="8"/>
    <b v="0"/>
    <s v="technology/web"/>
    <n v="2.6200000000000001E-2"/>
    <n v="16.375"/>
    <x v="2"/>
    <x v="7"/>
  </r>
  <r>
    <n v="606"/>
    <x v="606"/>
    <s v="No more expensive, difficult and seperated packages for your business management. It's time for an All-in-One solution for your company"/>
    <n v="5000"/>
    <n v="10"/>
    <x v="1"/>
    <x v="9"/>
    <s v="EUR"/>
    <n v="1432479600"/>
    <n v="1428507409"/>
    <b v="0"/>
    <n v="1"/>
    <b v="0"/>
    <s v="technology/web"/>
    <n v="2E-3"/>
    <n v="10"/>
    <x v="2"/>
    <x v="7"/>
  </r>
  <r>
    <n v="607"/>
    <x v="607"/>
    <s v="Gritty, upfront reality going the distance hard with a proven track record of insatiable artist. Broadcasted live on the Web."/>
    <n v="250"/>
    <n v="0"/>
    <x v="1"/>
    <x v="0"/>
    <s v="USD"/>
    <n v="1448225336"/>
    <n v="1445629736"/>
    <b v="0"/>
    <n v="0"/>
    <b v="0"/>
    <s v="technology/web"/>
    <n v="0"/>
    <n v="0"/>
    <x v="2"/>
    <x v="7"/>
  </r>
  <r>
    <n v="608"/>
    <x v="608"/>
    <s v="A website that hosts virtual desktops. Simply log in and the cloud will enhance the power of your local computer or smart device"/>
    <n v="150000"/>
    <n v="1461"/>
    <x v="1"/>
    <x v="0"/>
    <s v="USD"/>
    <n v="1434405980"/>
    <n v="1431813980"/>
    <b v="0"/>
    <n v="5"/>
    <b v="0"/>
    <s v="technology/web"/>
    <n v="9.7400000000000004E-3"/>
    <n v="292.2"/>
    <x v="2"/>
    <x v="7"/>
  </r>
  <r>
    <n v="609"/>
    <x v="609"/>
    <s v="Can we swap, please? - everybody's said it. I want to create a website that enables anybody to trade their items, without money hassle."/>
    <n v="780"/>
    <n v="5"/>
    <x v="1"/>
    <x v="1"/>
    <s v="GBP"/>
    <n v="1448761744"/>
    <n v="1446166144"/>
    <b v="0"/>
    <n v="1"/>
    <b v="0"/>
    <s v="technology/web"/>
    <n v="6.41025641025641E-3"/>
    <n v="5"/>
    <x v="2"/>
    <x v="7"/>
  </r>
  <r>
    <n v="610"/>
    <x v="610"/>
    <s v="We are creating a Christian social network to empower, educate, and connect Christians all over the world."/>
    <n v="13803"/>
    <n v="0"/>
    <x v="1"/>
    <x v="0"/>
    <s v="USD"/>
    <n v="1429732586"/>
    <n v="1427140586"/>
    <b v="0"/>
    <n v="0"/>
    <b v="0"/>
    <s v="technology/web"/>
    <n v="0"/>
    <n v="0"/>
    <x v="2"/>
    <x v="7"/>
  </r>
  <r>
    <n v="611"/>
    <x v="611"/>
    <s v="Finie la peur de vendre ou acheter d'occasion Ã  un inconnu ! Colis ouverts, photographiÃ©s et testÃ©s. Paiements en ligne sÃ©curisÃ©s."/>
    <n v="80000"/>
    <n v="0"/>
    <x v="1"/>
    <x v="6"/>
    <s v="EUR"/>
    <n v="1453210037"/>
    <n v="1448026037"/>
    <b v="0"/>
    <n v="0"/>
    <b v="0"/>
    <s v="technology/web"/>
    <n v="0"/>
    <n v="0"/>
    <x v="2"/>
    <x v="7"/>
  </r>
  <r>
    <n v="612"/>
    <x v="612"/>
    <s v="A Fast and Reliable new Web platform to stream videos from Internet"/>
    <n v="10000"/>
    <n v="0"/>
    <x v="1"/>
    <x v="13"/>
    <s v="EUR"/>
    <n v="1472777146"/>
    <n v="1470185146"/>
    <b v="0"/>
    <n v="0"/>
    <b v="0"/>
    <s v="technology/web"/>
    <n v="0"/>
    <n v="0"/>
    <x v="2"/>
    <x v="7"/>
  </r>
  <r>
    <n v="613"/>
    <x v="613"/>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x v="614"/>
    <s v="Something is wrong when your choices are between a &quot;giant douche and a turd sandwich.&quot;  So, lets make it better."/>
    <n v="10000"/>
    <n v="0"/>
    <x v="1"/>
    <x v="0"/>
    <s v="USD"/>
    <n v="1466731740"/>
    <n v="1464139740"/>
    <b v="0"/>
    <n v="0"/>
    <b v="0"/>
    <s v="technology/web"/>
    <n v="0"/>
    <n v="0"/>
    <x v="2"/>
    <x v="7"/>
  </r>
  <r>
    <n v="615"/>
    <x v="615"/>
    <s v="The aim of PixlDir is to deliver the most simple, and fast experience when it comes to uploading images to the web."/>
    <n v="515"/>
    <n v="0"/>
    <x v="1"/>
    <x v="4"/>
    <s v="NZD"/>
    <n v="1443149759"/>
    <n v="1440557759"/>
    <b v="0"/>
    <n v="0"/>
    <b v="0"/>
    <s v="technology/web"/>
    <n v="0"/>
    <n v="0"/>
    <x v="2"/>
    <x v="7"/>
  </r>
  <r>
    <n v="616"/>
    <x v="616"/>
    <s v="Hormis la similitude envers d'autres rÃ©seaux socials, celui-ci vous permettra d'organiser / participer Ã  des soirÃ©es trÃ¨s facilement !"/>
    <n v="5000"/>
    <n v="0"/>
    <x v="1"/>
    <x v="6"/>
    <s v="EUR"/>
    <n v="1488013307"/>
    <n v="1485421307"/>
    <b v="0"/>
    <n v="0"/>
    <b v="0"/>
    <s v="technology/web"/>
    <n v="0"/>
    <n v="0"/>
    <x v="2"/>
    <x v="7"/>
  </r>
  <r>
    <n v="617"/>
    <x v="617"/>
    <s v="At beSpider you can create and publish you websites within minutes. 100s of pre-build templates, free domain, free cloud base hosting."/>
    <n v="2000"/>
    <n v="60"/>
    <x v="1"/>
    <x v="1"/>
    <s v="GBP"/>
    <n v="1431072843"/>
    <n v="1427184843"/>
    <b v="0"/>
    <n v="3"/>
    <b v="0"/>
    <s v="technology/web"/>
    <n v="0.03"/>
    <n v="20"/>
    <x v="2"/>
    <x v="7"/>
  </r>
  <r>
    <n v="618"/>
    <x v="618"/>
    <s v="With the cost of education seemingly always on the rise, Y2Y aims to ensure that no student will be left behind through peer tutoring."/>
    <n v="400"/>
    <n v="0"/>
    <x v="1"/>
    <x v="0"/>
    <s v="USD"/>
    <n v="1449689203"/>
    <n v="1447097203"/>
    <b v="0"/>
    <n v="0"/>
    <b v="0"/>
    <s v="technology/web"/>
    <n v="0"/>
    <n v="0"/>
    <x v="2"/>
    <x v="7"/>
  </r>
  <r>
    <n v="619"/>
    <x v="619"/>
    <s v="Big Data Sets for researchers interested in improving the quality of life."/>
    <n v="2500000"/>
    <n v="1"/>
    <x v="1"/>
    <x v="0"/>
    <s v="USD"/>
    <n v="1416933390"/>
    <n v="1411745790"/>
    <b v="0"/>
    <n v="1"/>
    <b v="0"/>
    <s v="technology/web"/>
    <n v="3.9999999999999998E-7"/>
    <n v="1"/>
    <x v="2"/>
    <x v="7"/>
  </r>
  <r>
    <n v="620"/>
    <x v="620"/>
    <s v="iShopGreen.ca is an online marketplace that connects consumers and suppliers with green products &amp; services"/>
    <n v="30000"/>
    <n v="300"/>
    <x v="1"/>
    <x v="5"/>
    <s v="CAD"/>
    <n v="1408986738"/>
    <n v="1405098738"/>
    <b v="0"/>
    <n v="1"/>
    <b v="0"/>
    <s v="technology/web"/>
    <n v="0.01"/>
    <n v="300"/>
    <x v="2"/>
    <x v="7"/>
  </r>
  <r>
    <n v="621"/>
    <x v="621"/>
    <s v="Creating a web portal to train law enforcement departments on how to handle dogs and a directory and profile system for our dog's."/>
    <n v="25000"/>
    <n v="261"/>
    <x v="1"/>
    <x v="0"/>
    <s v="USD"/>
    <n v="1467934937"/>
    <n v="1465342937"/>
    <b v="0"/>
    <n v="3"/>
    <b v="0"/>
    <s v="technology/web"/>
    <n v="1.044E-2"/>
    <n v="87"/>
    <x v="2"/>
    <x v="7"/>
  </r>
  <r>
    <n v="622"/>
    <x v="622"/>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x v="623"/>
    <s v="WheelWolf is a subscription based service connecting car lovers to provide a safe and secure platform for swapping and borrowing cars."/>
    <n v="75000"/>
    <n v="0"/>
    <x v="1"/>
    <x v="2"/>
    <s v="AUD"/>
    <n v="1432771997"/>
    <n v="1430179997"/>
    <b v="0"/>
    <n v="0"/>
    <b v="0"/>
    <s v="technology/web"/>
    <n v="0"/>
    <n v="0"/>
    <x v="2"/>
    <x v="7"/>
  </r>
  <r>
    <n v="624"/>
    <x v="624"/>
    <s v="I am designing a fun, high tech dating website, with over 25 cool features. It is innovate as well as user friendly."/>
    <n v="5000"/>
    <n v="0"/>
    <x v="1"/>
    <x v="0"/>
    <s v="USD"/>
    <n v="1431647041"/>
    <n v="1429055041"/>
    <b v="0"/>
    <n v="0"/>
    <b v="0"/>
    <s v="technology/web"/>
    <n v="0"/>
    <n v="0"/>
    <x v="2"/>
    <x v="7"/>
  </r>
  <r>
    <n v="625"/>
    <x v="625"/>
    <s v="SkyRooms.IO is a social network for business people that actually equips them to do work together. Resume, video conferencing and PM."/>
    <n v="25000"/>
    <n v="0"/>
    <x v="1"/>
    <x v="5"/>
    <s v="CAD"/>
    <n v="1490560177"/>
    <n v="1487971777"/>
    <b v="0"/>
    <n v="0"/>
    <b v="0"/>
    <s v="technology/web"/>
    <n v="0"/>
    <n v="0"/>
    <x v="2"/>
    <x v="7"/>
  </r>
  <r>
    <n v="626"/>
    <x v="626"/>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x v="627"/>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x v="628"/>
    <s v="Funding of website design &amp; materials for education about firearms, firearm safety &amp; firearm related apparel"/>
    <n v="5000"/>
    <n v="0"/>
    <x v="1"/>
    <x v="0"/>
    <s v="USD"/>
    <n v="1405269457"/>
    <n v="1402677457"/>
    <b v="0"/>
    <n v="0"/>
    <b v="0"/>
    <s v="technology/web"/>
    <n v="0"/>
    <n v="0"/>
    <x v="2"/>
    <x v="7"/>
  </r>
  <r>
    <n v="629"/>
    <x v="629"/>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x v="630"/>
    <s v="Land development network for an eco-conscious collective. Community portal features ideas on lean design, green building, urban ecology"/>
    <n v="11999"/>
    <n v="10"/>
    <x v="1"/>
    <x v="0"/>
    <s v="USD"/>
    <n v="1441516200"/>
    <n v="1438959121"/>
    <b v="0"/>
    <n v="1"/>
    <b v="0"/>
    <s v="technology/web"/>
    <n v="8.3340278356529708E-4"/>
    <n v="10"/>
    <x v="2"/>
    <x v="7"/>
  </r>
  <r>
    <n v="631"/>
    <x v="631"/>
    <s v="A Powerful Multimedia-Rich Software that aims at making online publishing very simple."/>
    <n v="50000"/>
    <n v="690"/>
    <x v="1"/>
    <x v="5"/>
    <s v="CAD"/>
    <n v="1464460329"/>
    <n v="1461954729"/>
    <b v="0"/>
    <n v="9"/>
    <b v="0"/>
    <s v="technology/web"/>
    <n v="1.38E-2"/>
    <n v="76.666666666666671"/>
    <x v="2"/>
    <x v="7"/>
  </r>
  <r>
    <n v="632"/>
    <x v="632"/>
    <s v="Our goal is to create a system, students can find universities that best match their interests."/>
    <n v="20000"/>
    <n v="0"/>
    <x v="1"/>
    <x v="9"/>
    <s v="EUR"/>
    <n v="1448470165"/>
    <n v="1445874565"/>
    <b v="0"/>
    <n v="0"/>
    <b v="0"/>
    <s v="technology/web"/>
    <n v="0"/>
    <n v="0"/>
    <x v="2"/>
    <x v="7"/>
  </r>
  <r>
    <n v="633"/>
    <x v="633"/>
    <s v="Uivo lets police and fire department personnel quickly contact you in the event of an emergency involving your property."/>
    <n v="10000"/>
    <n v="1245"/>
    <x v="1"/>
    <x v="0"/>
    <s v="USD"/>
    <n v="1466204400"/>
    <n v="1463469062"/>
    <b v="0"/>
    <n v="25"/>
    <b v="0"/>
    <s v="technology/web"/>
    <n v="0.1245"/>
    <n v="49.8"/>
    <x v="2"/>
    <x v="7"/>
  </r>
  <r>
    <n v="634"/>
    <x v="634"/>
    <s v="We help companies to explain what they do in simple, grandma-would-understand terms."/>
    <n v="5000"/>
    <n v="1"/>
    <x v="1"/>
    <x v="0"/>
    <s v="USD"/>
    <n v="1424989029"/>
    <n v="1422397029"/>
    <b v="0"/>
    <n v="1"/>
    <b v="0"/>
    <s v="technology/web"/>
    <n v="2.0000000000000001E-4"/>
    <n v="1"/>
    <x v="2"/>
    <x v="7"/>
  </r>
  <r>
    <n v="635"/>
    <x v="635"/>
    <s v="Network used for building technology development teams."/>
    <n v="25000"/>
    <n v="2"/>
    <x v="1"/>
    <x v="0"/>
    <s v="USD"/>
    <n v="1428804762"/>
    <n v="1426212762"/>
    <b v="0"/>
    <n v="1"/>
    <b v="0"/>
    <s v="technology/web"/>
    <n v="8.0000000000000007E-5"/>
    <n v="2"/>
    <x v="2"/>
    <x v="7"/>
  </r>
  <r>
    <n v="636"/>
    <x v="636"/>
    <s v="With no central location for keto knowledge, keto advice will be a community run knowledge base."/>
    <n v="2000"/>
    <n v="4"/>
    <x v="1"/>
    <x v="1"/>
    <s v="GBP"/>
    <n v="1433587620"/>
    <n v="1430996150"/>
    <b v="0"/>
    <n v="1"/>
    <b v="0"/>
    <s v="technology/web"/>
    <n v="2E-3"/>
    <n v="4"/>
    <x v="2"/>
    <x v="7"/>
  </r>
  <r>
    <n v="637"/>
    <x v="637"/>
    <s v="It will enable deprived children to make artistic work for selling online/illustrating their work in our exhibitions around the world."/>
    <n v="100000"/>
    <n v="0"/>
    <x v="1"/>
    <x v="1"/>
    <s v="GBP"/>
    <n v="1488063840"/>
    <n v="1485558318"/>
    <b v="0"/>
    <n v="0"/>
    <b v="0"/>
    <s v="technology/web"/>
    <n v="0"/>
    <n v="0"/>
    <x v="2"/>
    <x v="7"/>
  </r>
  <r>
    <n v="638"/>
    <x v="638"/>
    <s v="O0"/>
    <n v="200000"/>
    <n v="18"/>
    <x v="1"/>
    <x v="12"/>
    <s v="EUR"/>
    <n v="1490447662"/>
    <n v="1485267262"/>
    <b v="0"/>
    <n v="6"/>
    <b v="0"/>
    <s v="technology/web"/>
    <n v="9.0000000000000006E-5"/>
    <n v="3"/>
    <x v="2"/>
    <x v="7"/>
  </r>
  <r>
    <n v="639"/>
    <x v="639"/>
    <s v="Development of a Safe and Educational Social Media site for kids."/>
    <n v="1000000"/>
    <n v="1"/>
    <x v="1"/>
    <x v="0"/>
    <s v="USD"/>
    <n v="1413208795"/>
    <n v="1408024795"/>
    <b v="0"/>
    <n v="1"/>
    <b v="0"/>
    <s v="technology/web"/>
    <n v="9.9999999999999995E-7"/>
    <n v="1"/>
    <x v="2"/>
    <x v="7"/>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x v="643"/>
    <s v="Stylish new phone carrier allows instant access to your smart phone while freeing up your hands."/>
    <n v="25000"/>
    <n v="26452"/>
    <x v="0"/>
    <x v="0"/>
    <s v="USD"/>
    <n v="1433085875"/>
    <n v="1428333875"/>
    <b v="0"/>
    <n v="152"/>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x v="645"/>
    <s v="Ever wanted to own something made out of carbon fiber? Now you can!"/>
    <n v="2000"/>
    <n v="5574"/>
    <x v="0"/>
    <x v="0"/>
    <s v="USD"/>
    <n v="1470962274"/>
    <n v="1468370274"/>
    <b v="0"/>
    <n v="237"/>
    <b v="1"/>
    <s v="technology/wearables"/>
    <n v="2.7869999999999999"/>
    <n v="23.518987341772153"/>
    <x v="2"/>
    <x v="8"/>
  </r>
  <r>
    <n v="646"/>
    <x v="646"/>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x v="648"/>
    <s v="Get ready for the next product that you canâ€™t live without"/>
    <n v="35000"/>
    <n v="44388"/>
    <x v="0"/>
    <x v="0"/>
    <s v="USD"/>
    <n v="1413304708"/>
    <n v="1410280708"/>
    <b v="0"/>
    <n v="27"/>
    <b v="1"/>
    <s v="technology/wearables"/>
    <n v="1.2682285714285715"/>
    <n v="1644"/>
    <x v="2"/>
    <x v="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x v="650"/>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x v="651"/>
    <s v="Pacha's Pajamas is an epic story told through books, music, videos and now augmented PJs that's uplifting kids everywhere!"/>
    <n v="25000"/>
    <n v="25132"/>
    <x v="0"/>
    <x v="0"/>
    <s v="USD"/>
    <n v="1418430311"/>
    <n v="1415838311"/>
    <b v="0"/>
    <n v="105"/>
    <b v="1"/>
    <s v="technology/wearables"/>
    <n v="1.00528"/>
    <n v="239.35238095238094"/>
    <x v="2"/>
    <x v="8"/>
  </r>
  <r>
    <n v="652"/>
    <x v="652"/>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x v="653"/>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x v="654"/>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r>
  <r>
    <n v="656"/>
    <x v="656"/>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x v="659"/>
    <s v="Sync up your lifestyle"/>
    <n v="3000"/>
    <n v="3017"/>
    <x v="0"/>
    <x v="0"/>
    <s v="USD"/>
    <n v="1440339295"/>
    <n v="1437747295"/>
    <b v="0"/>
    <n v="21"/>
    <b v="1"/>
    <s v="technology/wearables"/>
    <n v="1.0056666666666667"/>
    <n v="143.66666666666666"/>
    <x v="2"/>
    <x v="8"/>
  </r>
  <r>
    <n v="660"/>
    <x v="660"/>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x v="661"/>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x v="662"/>
    <s v="A stylish, durable safety light band on your wrist or ankle holds a watch or another modular accessory."/>
    <n v="39000"/>
    <n v="156"/>
    <x v="2"/>
    <x v="0"/>
    <s v="USD"/>
    <n v="1421404247"/>
    <n v="1418812247"/>
    <b v="0"/>
    <n v="4"/>
    <b v="0"/>
    <s v="technology/wearables"/>
    <n v="4.0000000000000001E-3"/>
    <n v="39"/>
    <x v="2"/>
    <x v="8"/>
  </r>
  <r>
    <n v="663"/>
    <x v="663"/>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x v="664"/>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x v="665"/>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x v="666"/>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x v="667"/>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x v="668"/>
    <s v="A card holding companion to your phone that acts as a placing device for all your devices.  Grips to any material too."/>
    <n v="15000"/>
    <n v="684"/>
    <x v="2"/>
    <x v="0"/>
    <s v="USD"/>
    <n v="1431374222"/>
    <n v="1427486222"/>
    <b v="0"/>
    <n v="25"/>
    <b v="0"/>
    <s v="technology/wearables"/>
    <n v="4.5600000000000002E-2"/>
    <n v="27.36"/>
    <x v="2"/>
    <x v="8"/>
  </r>
  <r>
    <n v="669"/>
    <x v="669"/>
    <s v="Beautiful automatic watches, made for every moment._x000a_Sports, business, casual.....it fits every moment of your life."/>
    <n v="200000"/>
    <n v="43015"/>
    <x v="2"/>
    <x v="11"/>
    <s v="SEK"/>
    <n v="1467817258"/>
    <n v="1465225258"/>
    <b v="0"/>
    <n v="28"/>
    <b v="0"/>
    <s v="technology/wearables"/>
    <n v="0.21507499999999999"/>
    <n v="1536.25"/>
    <x v="2"/>
    <x v="8"/>
  </r>
  <r>
    <n v="670"/>
    <x v="670"/>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x v="671"/>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x v="672"/>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x v="673"/>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x v="674"/>
    <s v="Listen to sounds by feeling an array of vibrational patterns against your body."/>
    <n v="50000"/>
    <n v="15"/>
    <x v="2"/>
    <x v="0"/>
    <s v="USD"/>
    <n v="1407811627"/>
    <n v="1402627627"/>
    <b v="0"/>
    <n v="2"/>
    <b v="0"/>
    <s v="technology/wearables"/>
    <n v="2.9999999999999997E-4"/>
    <n v="7.5"/>
    <x v="2"/>
    <x v="8"/>
  </r>
  <r>
    <n v="675"/>
    <x v="675"/>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x v="676"/>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x v="677"/>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x v="678"/>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x v="679"/>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x v="680"/>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x v="681"/>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x v="682"/>
    <s v="The Deception Belt is an innovative belt with app capability, designed to assist any user gain control over their appetite."/>
    <n v="50000"/>
    <n v="53"/>
    <x v="2"/>
    <x v="0"/>
    <s v="USD"/>
    <n v="1489512122"/>
    <n v="1486923722"/>
    <b v="0"/>
    <n v="4"/>
    <b v="0"/>
    <s v="technology/wearables"/>
    <n v="1.06E-3"/>
    <n v="13.25"/>
    <x v="2"/>
    <x v="8"/>
  </r>
  <r>
    <n v="683"/>
    <x v="683"/>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x v="684"/>
    <s v="Arcus gives your fingers super powers."/>
    <n v="320000"/>
    <n v="23948"/>
    <x v="2"/>
    <x v="0"/>
    <s v="USD"/>
    <n v="1406257200"/>
    <n v="1403176891"/>
    <b v="0"/>
    <n v="135"/>
    <b v="0"/>
    <s v="technology/wearables"/>
    <n v="7.4837500000000001E-2"/>
    <n v="177.39259259259259"/>
    <x v="2"/>
    <x v="8"/>
  </r>
  <r>
    <n v="685"/>
    <x v="685"/>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x v="686"/>
    <s v="La tua giornata sportiva monitorata nel tuo polso??!!!_x000a_Rendiamolo possibile... VIVI DI CUORE --- All MADE in ITALY"/>
    <n v="500000"/>
    <n v="0"/>
    <x v="2"/>
    <x v="13"/>
    <s v="EUR"/>
    <n v="1438618170"/>
    <n v="1436026170"/>
    <b v="0"/>
    <n v="0"/>
    <b v="0"/>
    <s v="technology/wearables"/>
    <n v="0"/>
    <n v="0"/>
    <x v="2"/>
    <x v="8"/>
  </r>
  <r>
    <n v="687"/>
    <x v="687"/>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x v="688"/>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x v="689"/>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x v="690"/>
    <s v="A radiation shield for your fitness tracker, smartwatch or other wearable smart device"/>
    <n v="20000"/>
    <n v="2468"/>
    <x v="2"/>
    <x v="0"/>
    <s v="USD"/>
    <n v="1473400800"/>
    <n v="1469718841"/>
    <b v="0"/>
    <n v="34"/>
    <b v="0"/>
    <s v="technology/wearables"/>
    <n v="0.1234"/>
    <n v="72.588235294117652"/>
    <x v="2"/>
    <x v="8"/>
  </r>
  <r>
    <n v="691"/>
    <x v="691"/>
    <s v="Personalizing your Apple Watch has never been easier. Ten different colors to match any lifestyle. Time is precious, protect it."/>
    <n v="50000"/>
    <n v="260"/>
    <x v="2"/>
    <x v="0"/>
    <s v="USD"/>
    <n v="1435711246"/>
    <n v="1433292046"/>
    <b v="0"/>
    <n v="10"/>
    <b v="0"/>
    <s v="technology/wearables"/>
    <n v="5.1999999999999998E-3"/>
    <n v="26"/>
    <x v="2"/>
    <x v="8"/>
  </r>
  <r>
    <n v="692"/>
    <x v="692"/>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x v="693"/>
    <s v="Prana is the first wearable combining breath and posture tracking to make your sitting time count."/>
    <n v="100000"/>
    <n v="35338"/>
    <x v="2"/>
    <x v="0"/>
    <s v="USD"/>
    <n v="1430421827"/>
    <n v="1427829827"/>
    <b v="0"/>
    <n v="296"/>
    <b v="0"/>
    <s v="technology/wearables"/>
    <n v="0.35338000000000003"/>
    <n v="119.38513513513513"/>
    <x v="2"/>
    <x v="8"/>
  </r>
  <r>
    <n v="694"/>
    <x v="694"/>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x v="695"/>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x v="696"/>
    <s v="Show your fidelity by wearing the Trustee rings! Show where you are (at)!"/>
    <n v="175000"/>
    <n v="1"/>
    <x v="2"/>
    <x v="9"/>
    <s v="EUR"/>
    <n v="1406326502"/>
    <n v="1403734502"/>
    <b v="0"/>
    <n v="1"/>
    <b v="0"/>
    <s v="technology/wearables"/>
    <n v="5.7142857142857145E-6"/>
    <n v="1"/>
    <x v="2"/>
    <x v="8"/>
  </r>
  <r>
    <n v="697"/>
    <x v="697"/>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x v="698"/>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x v="699"/>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x v="700"/>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x v="701"/>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x v="702"/>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x v="703"/>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x v="704"/>
    <s v="Turn you helmet into the safest helmet and don't worry about a thing,you will always have the right fit!!"/>
    <n v="55000"/>
    <n v="481"/>
    <x v="2"/>
    <x v="5"/>
    <s v="CAD"/>
    <n v="1487565468"/>
    <n v="1482381468"/>
    <b v="0"/>
    <n v="4"/>
    <b v="0"/>
    <s v="technology/wearables"/>
    <n v="8.7454545454545458E-3"/>
    <n v="120.25"/>
    <x v="2"/>
    <x v="8"/>
  </r>
  <r>
    <n v="705"/>
    <x v="705"/>
    <s v="The closest thing ever to the Holy Grail of wearables technology"/>
    <n v="100000"/>
    <n v="977"/>
    <x v="2"/>
    <x v="9"/>
    <s v="EUR"/>
    <n v="1484999278"/>
    <n v="1482407278"/>
    <b v="0"/>
    <n v="5"/>
    <b v="0"/>
    <s v="technology/wearables"/>
    <n v="9.7699999999999992E-3"/>
    <n v="195.4"/>
    <x v="2"/>
    <x v="8"/>
  </r>
  <r>
    <n v="706"/>
    <x v="706"/>
    <s v="Driver Alert System es un sistema de seguridad para el conductor, que le avisa en caso de perder la posicion vertical mientras conduce."/>
    <n v="100000"/>
    <n v="0"/>
    <x v="2"/>
    <x v="3"/>
    <s v="EUR"/>
    <n v="1481740740"/>
    <n v="1478130783"/>
    <b v="0"/>
    <n v="0"/>
    <b v="0"/>
    <s v="technology/wearables"/>
    <n v="0"/>
    <n v="0"/>
    <x v="2"/>
    <x v="8"/>
  </r>
  <r>
    <n v="707"/>
    <x v="707"/>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x v="708"/>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x v="709"/>
    <s v="A &quot;handheld&quot; light, which eases the way you illuminate objects and/or paths."/>
    <n v="15000"/>
    <n v="61"/>
    <x v="2"/>
    <x v="0"/>
    <s v="USD"/>
    <n v="1417741159"/>
    <n v="1415149159"/>
    <b v="0"/>
    <n v="2"/>
    <b v="0"/>
    <s v="technology/wearables"/>
    <n v="4.0666666666666663E-3"/>
    <n v="30.5"/>
    <x v="2"/>
    <x v="8"/>
  </r>
  <r>
    <n v="710"/>
    <x v="710"/>
    <s v="Shirts, so technologically advanced, they connect mentally to their audience upon sight."/>
    <n v="1200"/>
    <n v="0"/>
    <x v="2"/>
    <x v="5"/>
    <s v="CAD"/>
    <n v="1408495440"/>
    <n v="1405640302"/>
    <b v="0"/>
    <n v="0"/>
    <b v="0"/>
    <s v="technology/wearables"/>
    <n v="0"/>
    <n v="0"/>
    <x v="2"/>
    <x v="8"/>
  </r>
  <r>
    <n v="711"/>
    <x v="711"/>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x v="712"/>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x v="713"/>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x v="714"/>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x v="715"/>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x v="716"/>
    <s v="Translate sight into touch with a wrist-mounted wearable. A revolution for visually impaired people everywhere."/>
    <n v="7000"/>
    <n v="715"/>
    <x v="2"/>
    <x v="0"/>
    <s v="USD"/>
    <n v="1417392000"/>
    <n v="1414511307"/>
    <b v="0"/>
    <n v="16"/>
    <b v="0"/>
    <s v="technology/wearables"/>
    <n v="0.10214285714285715"/>
    <n v="44.6875"/>
    <x v="2"/>
    <x v="8"/>
  </r>
  <r>
    <n v="717"/>
    <x v="717"/>
    <s v="Cool air flowing under clothing keeps you cool."/>
    <n v="100000"/>
    <n v="305"/>
    <x v="2"/>
    <x v="0"/>
    <s v="USD"/>
    <n v="1409949002"/>
    <n v="1407357002"/>
    <b v="0"/>
    <n v="4"/>
    <b v="0"/>
    <s v="technology/wearables"/>
    <n v="3.0500000000000002E-3"/>
    <n v="76.25"/>
    <x v="2"/>
    <x v="8"/>
  </r>
  <r>
    <n v="718"/>
    <x v="718"/>
    <s v="When every second matters, BioToo temporary tattoos get critical information to emergency personnel to help them help you."/>
    <n v="12000"/>
    <n v="90"/>
    <x v="2"/>
    <x v="0"/>
    <s v="USD"/>
    <n v="1487397540"/>
    <n v="1484684247"/>
    <b v="0"/>
    <n v="4"/>
    <b v="0"/>
    <s v="technology/wearables"/>
    <n v="7.4999999999999997E-3"/>
    <n v="22.5"/>
    <x v="2"/>
    <x v="8"/>
  </r>
  <r>
    <n v="719"/>
    <x v="719"/>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x v="720"/>
    <s v="Without Utterance, a crushingly intimate literary memoir told from the inside of losing language, self, and world."/>
    <n v="1900"/>
    <n v="2735"/>
    <x v="0"/>
    <x v="0"/>
    <s v="USD"/>
    <n v="1327851291"/>
    <n v="1325432091"/>
    <b v="0"/>
    <n v="41"/>
    <b v="1"/>
    <s v="publishing/nonfiction"/>
    <n v="1.4394736842105262"/>
    <n v="66.707317073170728"/>
    <x v="3"/>
    <x v="9"/>
  </r>
  <r>
    <n v="721"/>
    <x v="721"/>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x v="722"/>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x v="723"/>
    <s v="The Definitive (and Slightly Ridiculous) Guide to Enjoying the 2015 Pro Football Season"/>
    <n v="5000"/>
    <n v="5469"/>
    <x v="0"/>
    <x v="0"/>
    <s v="USD"/>
    <n v="1438228740"/>
    <n v="1435606549"/>
    <b v="0"/>
    <n v="100"/>
    <b v="1"/>
    <s v="publishing/nonfiction"/>
    <n v="1.0938000000000001"/>
    <n v="54.69"/>
    <x v="3"/>
    <x v="9"/>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x v="727"/>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x v="728"/>
    <s v="A big idea non-fiction book by an impatient three-time author and insomniac willing to bet on himself."/>
    <n v="7500"/>
    <n v="7917.45"/>
    <x v="0"/>
    <x v="0"/>
    <s v="USD"/>
    <n v="1313957157"/>
    <n v="1310069157"/>
    <b v="0"/>
    <n v="130"/>
    <b v="1"/>
    <s v="publishing/nonfiction"/>
    <n v="1.05566"/>
    <n v="60.903461538461535"/>
    <x v="3"/>
    <x v="9"/>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r>
  <r>
    <n v="730"/>
    <x v="730"/>
    <s v="A Massive but Cheerful Online Digital Archive of Surfing"/>
    <n v="20000"/>
    <n v="26438"/>
    <x v="0"/>
    <x v="0"/>
    <s v="USD"/>
    <n v="1323280391"/>
    <n v="1320688391"/>
    <b v="0"/>
    <n v="265"/>
    <b v="1"/>
    <s v="publishing/nonfiction"/>
    <n v="1.3219000000000001"/>
    <n v="99.766037735849054"/>
    <x v="3"/>
    <x v="9"/>
  </r>
  <r>
    <n v="731"/>
    <x v="731"/>
    <s v="Be part of the excitement by supporting our first season offering unique perspectives of Portland from the water."/>
    <n v="5000"/>
    <n v="6300"/>
    <x v="0"/>
    <x v="0"/>
    <s v="USD"/>
    <n v="1327212000"/>
    <n v="1322852747"/>
    <b v="0"/>
    <n v="71"/>
    <b v="1"/>
    <s v="publishing/nonfiction"/>
    <n v="1.26"/>
    <n v="88.732394366197184"/>
    <x v="3"/>
    <x v="9"/>
  </r>
  <r>
    <n v="732"/>
    <x v="732"/>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x v="733"/>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x v="734"/>
    <s v="Sideswiped is my story of growing in and trusting God through the mess and mysteries of life."/>
    <n v="8500"/>
    <n v="10670"/>
    <x v="0"/>
    <x v="5"/>
    <s v="CAD"/>
    <n v="1431147600"/>
    <n v="1428465420"/>
    <b v="0"/>
    <n v="57"/>
    <b v="1"/>
    <s v="publishing/nonfiction"/>
    <n v="1.2552941176470589"/>
    <n v="187.19298245614036"/>
    <x v="3"/>
    <x v="9"/>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x v="736"/>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x v="737"/>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x v="738"/>
    <s v="The true story of a child's struggle with hunger, poverty, and war in El Salvador."/>
    <n v="1500"/>
    <n v="1601"/>
    <x v="0"/>
    <x v="0"/>
    <s v="USD"/>
    <n v="1417409940"/>
    <n v="1414765794"/>
    <b v="0"/>
    <n v="41"/>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x v="740"/>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x v="741"/>
    <s v="A revolutionary digital mapping project of the Vilna Ghetto"/>
    <n v="13000"/>
    <n v="13293.8"/>
    <x v="0"/>
    <x v="0"/>
    <s v="USD"/>
    <n v="1370964806"/>
    <n v="1367940806"/>
    <b v="0"/>
    <n v="94"/>
    <b v="1"/>
    <s v="publishing/nonfiction"/>
    <n v="1.0226"/>
    <n v="141.42340425531913"/>
    <x v="3"/>
    <x v="9"/>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n v="744"/>
    <x v="744"/>
    <s v="Join others to help create a world that is possible -- in your workplace, community and society!"/>
    <n v="5000"/>
    <n v="5116"/>
    <x v="0"/>
    <x v="0"/>
    <s v="USD"/>
    <n v="1355439503"/>
    <n v="1352847503"/>
    <b v="0"/>
    <n v="62"/>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x v="746"/>
    <s v="This is a book of letters. Letters to our body parts."/>
    <n v="2987"/>
    <n v="3318"/>
    <x v="0"/>
    <x v="0"/>
    <s v="USD"/>
    <n v="1348372740"/>
    <n v="1346806909"/>
    <b v="0"/>
    <n v="97"/>
    <b v="1"/>
    <s v="publishing/nonfiction"/>
    <n v="1.1108135252761968"/>
    <n v="34.206185567010309"/>
    <x v="3"/>
    <x v="9"/>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x v="748"/>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x v="749"/>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x v="750"/>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x v="751"/>
    <s v="A young cancer survivor embarks on a cross country railroad adventure while writing her memoir through letters."/>
    <n v="3000"/>
    <n v="3555"/>
    <x v="0"/>
    <x v="0"/>
    <s v="USD"/>
    <n v="1312470475"/>
    <n v="1308496075"/>
    <b v="0"/>
    <n v="62"/>
    <b v="1"/>
    <s v="publishing/nonfiction"/>
    <n v="1.1850000000000001"/>
    <n v="57.338709677419352"/>
    <x v="3"/>
    <x v="9"/>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x v="755"/>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x v="756"/>
    <s v="A mixed media (poetry, photo, prose and sound) text focusing on/inspired by rural life in former Communist republics. "/>
    <n v="700"/>
    <n v="824"/>
    <x v="0"/>
    <x v="0"/>
    <s v="USD"/>
    <n v="1303147459"/>
    <n v="1297880659"/>
    <b v="0"/>
    <n v="22"/>
    <b v="1"/>
    <s v="publishing/nonfiction"/>
    <n v="1.177142857142857"/>
    <n v="37.454545454545453"/>
    <x v="3"/>
    <x v="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x v="758"/>
    <s v="I am publishing my book, Waiting on Humanity and need some finishing funds to do so."/>
    <n v="2500"/>
    <n v="2550"/>
    <x v="0"/>
    <x v="0"/>
    <s v="USD"/>
    <n v="1286568268"/>
    <n v="1283976268"/>
    <b v="0"/>
    <n v="19"/>
    <b v="1"/>
    <s v="publishing/nonfiction"/>
    <n v="1.02"/>
    <n v="134.21052631578948"/>
    <x v="3"/>
    <x v="9"/>
  </r>
  <r>
    <n v="759"/>
    <x v="759"/>
    <s v="Help me search for the lost ruins of the UK. A unique guide to  lesser known and somewhat known ruins of Britain."/>
    <n v="5000"/>
    <n v="5096"/>
    <x v="0"/>
    <x v="1"/>
    <s v="GBP"/>
    <n v="1404892539"/>
    <n v="1401436539"/>
    <b v="0"/>
    <n v="99"/>
    <b v="1"/>
    <s v="publishing/nonfiction"/>
    <n v="1.0192000000000001"/>
    <n v="51.474747474747474"/>
    <x v="3"/>
    <x v="9"/>
  </r>
  <r>
    <n v="760"/>
    <x v="760"/>
    <s v="I am publishing my 5th book, I am looking to publish a book of short stories, all based on random thoughts that flash through my mind."/>
    <n v="2200"/>
    <n v="0"/>
    <x v="2"/>
    <x v="0"/>
    <s v="USD"/>
    <n v="1480188013"/>
    <n v="1477592413"/>
    <b v="0"/>
    <n v="0"/>
    <b v="0"/>
    <s v="publishing/fiction"/>
    <n v="0"/>
    <n v="0"/>
    <x v="3"/>
    <x v="10"/>
  </r>
  <r>
    <n v="761"/>
    <x v="761"/>
    <s v="The day Chuck died was the day everything changed. Now he has to save the afterlife from extinction or die again trying."/>
    <n v="5000"/>
    <n v="235"/>
    <x v="2"/>
    <x v="0"/>
    <s v="USD"/>
    <n v="1391364126"/>
    <n v="1388772126"/>
    <b v="0"/>
    <n v="6"/>
    <b v="0"/>
    <s v="publishing/fiction"/>
    <n v="4.7E-2"/>
    <n v="39.166666666666664"/>
    <x v="3"/>
    <x v="10"/>
  </r>
  <r>
    <n v="762"/>
    <x v="762"/>
    <s v="An original-well-done eBook. Mainly about fiction, action, adventure, and mystery. A story that you've never read!"/>
    <n v="3500"/>
    <n v="0"/>
    <x v="2"/>
    <x v="14"/>
    <s v="MXN"/>
    <n v="1480831200"/>
    <n v="1479328570"/>
    <b v="0"/>
    <n v="0"/>
    <b v="0"/>
    <s v="publishing/fiction"/>
    <n v="0"/>
    <n v="0"/>
    <x v="3"/>
    <x v="10"/>
  </r>
  <r>
    <n v="763"/>
    <x v="763"/>
    <s v="Highland Sabre explores a possible yet terrifying explanation for the mystery big cats said to prowl the British countryside."/>
    <n v="4290"/>
    <n v="5"/>
    <x v="2"/>
    <x v="1"/>
    <s v="GBP"/>
    <n v="1376563408"/>
    <n v="1373971408"/>
    <b v="0"/>
    <n v="1"/>
    <b v="0"/>
    <s v="publishing/fiction"/>
    <n v="1.1655011655011655E-3"/>
    <n v="5"/>
    <x v="3"/>
    <x v="10"/>
  </r>
  <r>
    <n v="764"/>
    <x v="764"/>
    <s v="[JOE]KES is a book full of over 200 original, sometimes funny, pun-ish Joekes. If you hate the book, use it as a coster!"/>
    <n v="5000"/>
    <n v="0"/>
    <x v="2"/>
    <x v="0"/>
    <s v="USD"/>
    <n v="1441858161"/>
    <n v="1439266161"/>
    <b v="0"/>
    <n v="0"/>
    <b v="0"/>
    <s v="publishing/fiction"/>
    <n v="0"/>
    <n v="0"/>
    <x v="3"/>
    <x v="10"/>
  </r>
  <r>
    <n v="765"/>
    <x v="765"/>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x v="766"/>
    <s v="I am writing about my nonna's life in Southern Italy and what it was like to grow up in a Fascist regime before immigrating to Canada."/>
    <n v="4000"/>
    <n v="0"/>
    <x v="2"/>
    <x v="5"/>
    <s v="CAD"/>
    <n v="1424112483"/>
    <n v="1421520483"/>
    <b v="0"/>
    <n v="0"/>
    <b v="0"/>
    <s v="publishing/fiction"/>
    <n v="0"/>
    <n v="0"/>
    <x v="3"/>
    <x v="10"/>
  </r>
  <r>
    <n v="767"/>
    <x v="767"/>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x v="768"/>
    <s v="Haunted by a wrong decision and hunted by a Tall Dark Stranger, a misguided teen struggles to find her way home ..or will she make it?"/>
    <n v="2500"/>
    <n v="0"/>
    <x v="2"/>
    <x v="0"/>
    <s v="USD"/>
    <n v="1387169890"/>
    <n v="1384577890"/>
    <b v="0"/>
    <n v="0"/>
    <b v="0"/>
    <s v="publishing/fiction"/>
    <n v="0"/>
    <n v="0"/>
    <x v="3"/>
    <x v="10"/>
  </r>
  <r>
    <n v="769"/>
    <x v="769"/>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x v="770"/>
    <s v="Daniel was an ordinary boy, until unordinary events began to occur. Danny had never been exposed to supernatural activity until now..."/>
    <n v="17500"/>
    <n v="0"/>
    <x v="2"/>
    <x v="0"/>
    <s v="USD"/>
    <n v="1361750369"/>
    <n v="1358294369"/>
    <b v="0"/>
    <n v="0"/>
    <b v="0"/>
    <s v="publishing/fiction"/>
    <n v="0"/>
    <n v="0"/>
    <x v="3"/>
    <x v="10"/>
  </r>
  <r>
    <n v="771"/>
    <x v="771"/>
    <s v="A satire gift, the stress cube has original artwork, comes on a custom mahogany stand and has a funny exercise booklet."/>
    <n v="38000"/>
    <n v="10"/>
    <x v="2"/>
    <x v="0"/>
    <s v="USD"/>
    <n v="1454183202"/>
    <n v="1449863202"/>
    <b v="0"/>
    <n v="1"/>
    <b v="0"/>
    <s v="publishing/fiction"/>
    <n v="2.631578947368421E-4"/>
    <n v="10"/>
    <x v="3"/>
    <x v="10"/>
  </r>
  <r>
    <n v="772"/>
    <x v="772"/>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x v="773"/>
    <s v="The Mortis Chronicles is a hard hitting, thought provoking and action packed indie published series. You know you want to read!"/>
    <n v="3759"/>
    <n v="32"/>
    <x v="2"/>
    <x v="1"/>
    <s v="GBP"/>
    <n v="1431298860"/>
    <n v="1428341985"/>
    <b v="0"/>
    <n v="2"/>
    <b v="0"/>
    <s v="publishing/fiction"/>
    <n v="8.5129023676509714E-3"/>
    <n v="16"/>
    <x v="3"/>
    <x v="10"/>
  </r>
  <r>
    <n v="774"/>
    <x v="774"/>
    <s v="Arabella seeks studio time to professionally read her novel, making it available to listeners as an audio book on audible.com"/>
    <n v="500"/>
    <n v="351"/>
    <x v="2"/>
    <x v="0"/>
    <s v="USD"/>
    <n v="1393181018"/>
    <n v="1390589018"/>
    <b v="0"/>
    <n v="9"/>
    <b v="0"/>
    <s v="publishing/fiction"/>
    <n v="0.70199999999999996"/>
    <n v="39"/>
    <x v="3"/>
    <x v="10"/>
  </r>
  <r>
    <n v="775"/>
    <x v="775"/>
    <s v="Scorned is the first in a series that I have been working on for two years and it's time to get it published."/>
    <n v="10000"/>
    <n v="170"/>
    <x v="2"/>
    <x v="0"/>
    <s v="USD"/>
    <n v="1323998795"/>
    <n v="1321406795"/>
    <b v="0"/>
    <n v="5"/>
    <b v="0"/>
    <s v="publishing/fiction"/>
    <n v="1.7000000000000001E-2"/>
    <n v="34"/>
    <x v="3"/>
    <x v="10"/>
  </r>
  <r>
    <n v="776"/>
    <x v="776"/>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x v="777"/>
    <s v="One Minute Gone is a murder mystery drawn from real people and events. Read Chapter One at http://davidhansardblog.wordpress.com."/>
    <n v="3000"/>
    <n v="21"/>
    <x v="2"/>
    <x v="0"/>
    <s v="USD"/>
    <n v="1375313577"/>
    <n v="1372721577"/>
    <b v="0"/>
    <n v="3"/>
    <b v="0"/>
    <s v="publishing/fiction"/>
    <n v="7.0000000000000001E-3"/>
    <n v="7"/>
    <x v="3"/>
    <x v="10"/>
  </r>
  <r>
    <n v="778"/>
    <x v="778"/>
    <s v="Laughter, tears and good times in the warm glow of Summer s Love. The perfect recipe for the winter blahs."/>
    <n v="500"/>
    <n v="2"/>
    <x v="2"/>
    <x v="0"/>
    <s v="USD"/>
    <n v="1398876680"/>
    <n v="1396284680"/>
    <b v="0"/>
    <n v="1"/>
    <b v="0"/>
    <s v="publishing/fiction"/>
    <n v="4.0000000000000001E-3"/>
    <n v="2"/>
    <x v="3"/>
    <x v="10"/>
  </r>
  <r>
    <n v="779"/>
    <x v="779"/>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x v="780"/>
    <s v="We are finishing up recording our new record and we would like help with its physical CD release."/>
    <n v="1000"/>
    <n v="1040"/>
    <x v="0"/>
    <x v="0"/>
    <s v="USD"/>
    <n v="1304439025"/>
    <n v="1301847025"/>
    <b v="0"/>
    <n v="27"/>
    <b v="1"/>
    <s v="music/rock"/>
    <n v="1.04"/>
    <n v="38.518518518518519"/>
    <x v="4"/>
    <x v="11"/>
  </r>
  <r>
    <n v="781"/>
    <x v="781"/>
    <s v="&quot;WE ARE ON A MISSION TO TOUR THE UNITED STATES NON-STOP. TO DO SO WE NEED TO PURCHASE A NEW VAN.&quot;"/>
    <n v="800"/>
    <n v="1065.23"/>
    <x v="0"/>
    <x v="0"/>
    <s v="USD"/>
    <n v="1370649674"/>
    <n v="1368057674"/>
    <b v="0"/>
    <n v="25"/>
    <b v="1"/>
    <s v="music/rock"/>
    <n v="1.3315375"/>
    <n v="42.609200000000001"/>
    <x v="4"/>
    <x v="11"/>
  </r>
  <r>
    <n v="782"/>
    <x v="782"/>
    <s v="After almost three years of being out of music, I've decided to finally make the solo record I've wanted to do for years."/>
    <n v="700"/>
    <n v="700"/>
    <x v="0"/>
    <x v="0"/>
    <s v="USD"/>
    <n v="1345918302"/>
    <n v="1343326302"/>
    <b v="0"/>
    <n v="14"/>
    <b v="1"/>
    <s v="music/rock"/>
    <n v="1"/>
    <n v="50"/>
    <x v="4"/>
    <x v="11"/>
  </r>
  <r>
    <n v="783"/>
    <x v="783"/>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x v="786"/>
    <s v="In June, Columbus rock veterans, Watershed, will release and tour behind a new album, BRICK AND MORTAR."/>
    <n v="5000"/>
    <n v="7140"/>
    <x v="0"/>
    <x v="0"/>
    <s v="USD"/>
    <n v="1336751220"/>
    <n v="1331774434"/>
    <b v="0"/>
    <n v="44"/>
    <b v="1"/>
    <s v="music/rock"/>
    <n v="1.4279999999999999"/>
    <n v="162.27272727272728"/>
    <x v="4"/>
    <x v="11"/>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n v="788"/>
    <x v="788"/>
    <s v="With all of our money going towards our new full-length album and merch, we need your help so we don't end up stranded on tour."/>
    <n v="1000"/>
    <n v="2035.05"/>
    <x v="0"/>
    <x v="0"/>
    <s v="USD"/>
    <n v="1341633540"/>
    <n v="1338336588"/>
    <b v="0"/>
    <n v="34"/>
    <b v="1"/>
    <s v="music/rock"/>
    <n v="2.03505"/>
    <n v="59.85441176470588"/>
    <x v="4"/>
    <x v="11"/>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x v="792"/>
    <s v="Rock n' Roll about the intersection of lies and belief: the Believable Lie."/>
    <n v="2500"/>
    <n v="2511.11"/>
    <x v="0"/>
    <x v="0"/>
    <s v="USD"/>
    <n v="1383861483"/>
    <n v="1381265883"/>
    <b v="0"/>
    <n v="60"/>
    <b v="1"/>
    <s v="music/rock"/>
    <n v="1.0044440000000001"/>
    <n v="41.851833333333339"/>
    <x v="4"/>
    <x v="11"/>
  </r>
  <r>
    <n v="793"/>
    <x v="793"/>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x v="798"/>
    <s v="We have some great new songs and want to record a special edition 4 song EP as our next Eric Stuart Band release"/>
    <n v="3500"/>
    <n v="4021"/>
    <x v="0"/>
    <x v="0"/>
    <s v="USD"/>
    <n v="1412086187"/>
    <n v="1409494187"/>
    <b v="0"/>
    <n v="87"/>
    <b v="1"/>
    <s v="music/rock"/>
    <n v="1.1488571428571428"/>
    <n v="46.218390804597703"/>
    <x v="4"/>
    <x v="11"/>
  </r>
  <r>
    <n v="799"/>
    <x v="799"/>
    <s v="Los Angeles-based recording artist Ryan Caskey joined forces with producer Eddie Hedges to record alternative rock masterworks."/>
    <n v="5000"/>
    <n v="5001"/>
    <x v="0"/>
    <x v="0"/>
    <s v="USD"/>
    <n v="1335542446"/>
    <n v="1332950446"/>
    <b v="0"/>
    <n v="28"/>
    <b v="1"/>
    <s v="music/rock"/>
    <n v="1.0002"/>
    <n v="178.60714285714286"/>
    <x v="4"/>
    <x v="11"/>
  </r>
  <r>
    <n v="800"/>
    <x v="800"/>
    <s v="Scotland's premier classic rock and metal festival, 3 days, 3-4 stages, family friendly,  for people of all ages"/>
    <n v="1500"/>
    <n v="2282"/>
    <x v="0"/>
    <x v="1"/>
    <s v="GBP"/>
    <n v="1410431054"/>
    <n v="1407839054"/>
    <b v="0"/>
    <n v="56"/>
    <b v="1"/>
    <s v="music/rock"/>
    <n v="1.5213333333333334"/>
    <n v="40.75"/>
    <x v="4"/>
    <x v="11"/>
  </r>
  <r>
    <n v="801"/>
    <x v="801"/>
    <s v="ALL WE WANT TO DO IS DRIVE AROUND AMERICA AND PLAY A BUNCH OF SHOWS, BUT WE DON'T HAVE ANY MONEY..."/>
    <n v="2000"/>
    <n v="2230.4299999999998"/>
    <x v="0"/>
    <x v="0"/>
    <s v="USD"/>
    <n v="1309547120"/>
    <n v="1306955120"/>
    <b v="0"/>
    <n v="51"/>
    <b v="1"/>
    <s v="music/rock"/>
    <n v="1.1152149999999998"/>
    <n v="43.733921568627444"/>
    <x v="4"/>
    <x v="11"/>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x v="804"/>
    <s v="Hope and Inspiration.  That is what this project is all about. In the midst of a dark and broken world our stories can speak life."/>
    <n v="5500"/>
    <n v="5500"/>
    <x v="0"/>
    <x v="0"/>
    <s v="USD"/>
    <n v="1311393540"/>
    <n v="1309919526"/>
    <b v="0"/>
    <n v="18"/>
    <b v="1"/>
    <s v="music/rock"/>
    <n v="1"/>
    <n v="305.55555555555554"/>
    <x v="4"/>
    <x v="11"/>
  </r>
  <r>
    <n v="805"/>
    <x v="805"/>
    <s v="Be a part of Virtual CH's debut Video and Record release.  Help fund their debut music video and record mixing expenses."/>
    <n v="3000"/>
    <n v="3150"/>
    <x v="0"/>
    <x v="0"/>
    <s v="USD"/>
    <n v="1310857200"/>
    <n v="1306525512"/>
    <b v="0"/>
    <n v="54"/>
    <b v="1"/>
    <s v="music/rock"/>
    <n v="1.05"/>
    <n v="58.333333333333336"/>
    <x v="4"/>
    <x v="11"/>
  </r>
  <r>
    <n v="806"/>
    <x v="806"/>
    <s v="Help Golden Animals finish their NEW Album!"/>
    <n v="8000"/>
    <n v="8355"/>
    <x v="0"/>
    <x v="0"/>
    <s v="USD"/>
    <n v="1315413339"/>
    <n v="1312821339"/>
    <b v="0"/>
    <n v="71"/>
    <b v="1"/>
    <s v="music/rock"/>
    <n v="1.0443750000000001"/>
    <n v="117.67605633802818"/>
    <x v="4"/>
    <x v="11"/>
  </r>
  <r>
    <n v="807"/>
    <x v="807"/>
    <s v="Join the Sic Vita family and lend a hand as we create a new album!"/>
    <n v="4000"/>
    <n v="4205"/>
    <x v="0"/>
    <x v="0"/>
    <s v="USD"/>
    <n v="1488333600"/>
    <n v="1485270311"/>
    <b v="0"/>
    <n v="57"/>
    <b v="1"/>
    <s v="music/rock"/>
    <n v="1.05125"/>
    <n v="73.771929824561397"/>
    <x v="4"/>
    <x v="11"/>
  </r>
  <r>
    <n v="808"/>
    <x v="808"/>
    <s v="The Micronite Filters have a blood curdling sonic adventure ready for psychedelic swirled vinyl for the best possible auditory journey."/>
    <n v="4500"/>
    <n v="4500"/>
    <x v="0"/>
    <x v="5"/>
    <s v="CAD"/>
    <n v="1419224340"/>
    <n v="1416363886"/>
    <b v="0"/>
    <n v="43"/>
    <b v="1"/>
    <s v="music/rock"/>
    <n v="1"/>
    <n v="104.65116279069767"/>
    <x v="4"/>
    <x v="11"/>
  </r>
  <r>
    <n v="809"/>
    <x v="809"/>
    <s v="Acknowledged songwriter looking to record album of new songs to secure a Publishing Contract"/>
    <n v="4000"/>
    <n v="4151"/>
    <x v="0"/>
    <x v="0"/>
    <s v="USD"/>
    <n v="1390161630"/>
    <n v="1387569630"/>
    <b v="0"/>
    <n v="52"/>
    <b v="1"/>
    <s v="music/rock"/>
    <n v="1.03775"/>
    <n v="79.82692307692308"/>
    <x v="4"/>
    <x v="11"/>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r>
  <r>
    <n v="811"/>
    <x v="811"/>
    <s v="We need your financial support to cover the tour costs!  (Sound, lights, travel, stage design)"/>
    <n v="1000"/>
    <n v="1040"/>
    <x v="0"/>
    <x v="0"/>
    <s v="USD"/>
    <n v="1373475120"/>
    <n v="1371569202"/>
    <b v="0"/>
    <n v="12"/>
    <b v="1"/>
    <s v="music/rock"/>
    <n v="1.04"/>
    <n v="86.666666666666671"/>
    <x v="4"/>
    <x v="11"/>
  </r>
  <r>
    <n v="812"/>
    <x v="812"/>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x v="813"/>
    <s v="A pre order campaign to fund the pressing of our second full length vinyl LP"/>
    <n v="1500"/>
    <n v="2399.94"/>
    <x v="0"/>
    <x v="0"/>
    <s v="USD"/>
    <n v="1342825365"/>
    <n v="1340233365"/>
    <b v="0"/>
    <n v="96"/>
    <b v="1"/>
    <s v="music/rock"/>
    <n v="1.59996"/>
    <n v="24.999375000000001"/>
    <x v="4"/>
    <x v="11"/>
  </r>
  <r>
    <n v="814"/>
    <x v="814"/>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x v="815"/>
    <s v="Be a part of helping The Early Reset finish their new 7 song EP."/>
    <n v="4000"/>
    <n v="4280"/>
    <x v="0"/>
    <x v="0"/>
    <s v="USD"/>
    <n v="1414879303"/>
    <n v="1412287303"/>
    <b v="0"/>
    <n v="43"/>
    <b v="1"/>
    <s v="music/rock"/>
    <n v="1.07"/>
    <n v="99.534883720930239"/>
    <x v="4"/>
    <x v="11"/>
  </r>
  <r>
    <n v="816"/>
    <x v="816"/>
    <s v="Friends and Family have an album for you. They need your help to release it to the world."/>
    <n v="7000"/>
    <n v="8058.55"/>
    <x v="0"/>
    <x v="0"/>
    <s v="USD"/>
    <n v="1365489000"/>
    <n v="1362776043"/>
    <b v="0"/>
    <n v="205"/>
    <b v="1"/>
    <s v="music/rock"/>
    <n v="1.1512214285714286"/>
    <n v="39.31"/>
    <x v="4"/>
    <x v="11"/>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x v="819"/>
    <s v="We are touring the Southeast in support of our new EP"/>
    <n v="400"/>
    <n v="435"/>
    <x v="0"/>
    <x v="0"/>
    <s v="USD"/>
    <n v="1387601040"/>
    <n v="1386806254"/>
    <b v="0"/>
    <n v="14"/>
    <b v="1"/>
    <s v="music/rock"/>
    <n v="1.0874999999999999"/>
    <n v="31.071428571428573"/>
    <x v="4"/>
    <x v="11"/>
  </r>
  <r>
    <n v="820"/>
    <x v="820"/>
    <s v="Wyatt Lowe &amp; the Ottomatics will be hitting the road this June on a North and Southwest Summer 2014 tour!"/>
    <n v="2000"/>
    <n v="2681"/>
    <x v="0"/>
    <x v="0"/>
    <s v="USD"/>
    <n v="1402290000"/>
    <n v="1399666342"/>
    <b v="0"/>
    <n v="38"/>
    <b v="1"/>
    <s v="music/rock"/>
    <n v="1.3405"/>
    <n v="70.55263157894737"/>
    <x v="4"/>
    <x v="11"/>
  </r>
  <r>
    <n v="821"/>
    <x v="821"/>
    <s v="Bizness Suit - NEW ALBUM - We're going to LA to record the best rock album ever - bluesy funky Rock n Roll with soul"/>
    <n v="17482"/>
    <n v="17482"/>
    <x v="0"/>
    <x v="0"/>
    <s v="USD"/>
    <n v="1430712060"/>
    <n v="1427753265"/>
    <b v="0"/>
    <n v="78"/>
    <b v="1"/>
    <s v="music/rock"/>
    <n v="1"/>
    <n v="224.12820512820514"/>
    <x v="4"/>
    <x v="11"/>
  </r>
  <r>
    <n v="822"/>
    <x v="822"/>
    <s v="Soul Easy recording our first full length CD.  Inspired by lots of friends and lots of good times."/>
    <n v="3000"/>
    <n v="3575"/>
    <x v="0"/>
    <x v="0"/>
    <s v="USD"/>
    <n v="1349477050"/>
    <n v="1346885050"/>
    <b v="0"/>
    <n v="69"/>
    <b v="1"/>
    <s v="music/rock"/>
    <n v="1.1916666666666667"/>
    <n v="51.811594202898547"/>
    <x v="4"/>
    <x v="11"/>
  </r>
  <r>
    <n v="823"/>
    <x v="823"/>
    <s v="Eyes For Fire is finally ready to release their Debut Album but we need YOU to help us put the final touches on it."/>
    <n v="800"/>
    <n v="1436"/>
    <x v="0"/>
    <x v="0"/>
    <s v="USD"/>
    <n v="1427062852"/>
    <n v="1424474452"/>
    <b v="0"/>
    <n v="33"/>
    <b v="1"/>
    <s v="music/rock"/>
    <n v="1.7949999999999999"/>
    <n v="43.515151515151516"/>
    <x v="4"/>
    <x v="11"/>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x v="825"/>
    <s v="Kickstarting Kill Freeman independently. Help fund the New Record, Video and Live Shows."/>
    <n v="12500"/>
    <n v="12554"/>
    <x v="0"/>
    <x v="0"/>
    <s v="USD"/>
    <n v="1351495284"/>
    <n v="1349335284"/>
    <b v="0"/>
    <n v="99"/>
    <b v="1"/>
    <s v="music/rock"/>
    <n v="1.0043200000000001"/>
    <n v="126.8080808080808"/>
    <x v="4"/>
    <x v="11"/>
  </r>
  <r>
    <n v="826"/>
    <x v="826"/>
    <s v="Protect The Dream is preparing to record their debut album 8 years in the making. Lets make it happen Kickstarter!"/>
    <n v="5500"/>
    <n v="5580"/>
    <x v="0"/>
    <x v="0"/>
    <s v="USD"/>
    <n v="1332719730"/>
    <n v="1330908930"/>
    <b v="0"/>
    <n v="49"/>
    <b v="1"/>
    <s v="music/rock"/>
    <n v="1.0145454545454546"/>
    <n v="113.87755102040816"/>
    <x v="4"/>
    <x v="11"/>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s v="music/rock"/>
    <n v="1.07"/>
    <n v="36.60526315789474"/>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783333333333334"/>
    <n v="60.65625"/>
    <x v="4"/>
    <x v="11"/>
  </r>
  <r>
    <n v="831"/>
    <x v="831"/>
    <s v="7Horse is a new band with a self-funded album and a show they want to rock in your town!"/>
    <n v="1500"/>
    <n v="3500"/>
    <x v="0"/>
    <x v="0"/>
    <s v="USD"/>
    <n v="1335540694"/>
    <n v="1332948694"/>
    <b v="0"/>
    <n v="20"/>
    <b v="1"/>
    <s v="music/rock"/>
    <n v="2.3333333333333335"/>
    <n v="175"/>
    <x v="4"/>
    <x v="11"/>
  </r>
  <r>
    <n v="832"/>
    <x v="832"/>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x v="833"/>
    <s v="This is an American rock album."/>
    <n v="6000"/>
    <n v="6100"/>
    <x v="0"/>
    <x v="0"/>
    <s v="USD"/>
    <n v="1397941475"/>
    <n v="1395349475"/>
    <b v="0"/>
    <n v="41"/>
    <b v="1"/>
    <s v="music/rock"/>
    <n v="1.0166666666666666"/>
    <n v="148.78048780487805"/>
    <x v="4"/>
    <x v="11"/>
  </r>
  <r>
    <n v="834"/>
    <x v="834"/>
    <s v="We were selected out of 4,000 bands to play on VANS Warped Tour! Amazing opportunity, but touring costs $$$!  We REALLY need your help!"/>
    <n v="5500"/>
    <n v="7206"/>
    <x v="0"/>
    <x v="0"/>
    <s v="USD"/>
    <n v="1372651140"/>
    <n v="1369770292"/>
    <b v="0"/>
    <n v="75"/>
    <b v="1"/>
    <s v="music/rock"/>
    <n v="1.3101818181818181"/>
    <n v="96.08"/>
    <x v="4"/>
    <x v="11"/>
  </r>
  <r>
    <n v="835"/>
    <x v="835"/>
    <s v="Help composer and musician Samuel B. Lupowitz release his first solo piano rock effort featuring the hard-grooving Ego Band."/>
    <n v="2000"/>
    <n v="2345"/>
    <x v="0"/>
    <x v="0"/>
    <s v="USD"/>
    <n v="1337396400"/>
    <n v="1333709958"/>
    <b v="0"/>
    <n v="40"/>
    <b v="1"/>
    <s v="music/rock"/>
    <n v="1.1725000000000001"/>
    <n v="58.625"/>
    <x v="4"/>
    <x v="11"/>
  </r>
  <r>
    <n v="836"/>
    <x v="836"/>
    <s v="An album you can bring home to mom."/>
    <n v="5000"/>
    <n v="5046.5200000000004"/>
    <x v="0"/>
    <x v="0"/>
    <s v="USD"/>
    <n v="1381108918"/>
    <n v="1378516918"/>
    <b v="0"/>
    <n v="46"/>
    <b v="1"/>
    <s v="music/rock"/>
    <n v="1.009304"/>
    <n v="109.70695652173914"/>
    <x v="4"/>
    <x v="11"/>
  </r>
  <r>
    <n v="837"/>
    <x v="837"/>
    <s v="Take 147 is currently in the process of recording the debut album called, &quot;Nothin' to Lose&quot;."/>
    <n v="2500"/>
    <n v="3045"/>
    <x v="0"/>
    <x v="0"/>
    <s v="USD"/>
    <n v="1398988662"/>
    <n v="1396396662"/>
    <b v="0"/>
    <n v="62"/>
    <b v="1"/>
    <s v="music/rock"/>
    <n v="1.218"/>
    <n v="49.112903225806448"/>
    <x v="4"/>
    <x v="11"/>
  </r>
  <r>
    <n v="838"/>
    <x v="838"/>
    <s v="The Paper Melody wants YOU to be a part of the next chapter! Be a part of the process of our brand new EP and Music Videos!"/>
    <n v="2000"/>
    <n v="2908"/>
    <x v="0"/>
    <x v="0"/>
    <s v="USD"/>
    <n v="1326835985"/>
    <n v="1324243985"/>
    <b v="0"/>
    <n v="61"/>
    <b v="1"/>
    <s v="music/rock"/>
    <n v="1.454"/>
    <n v="47.672131147540981"/>
    <x v="4"/>
    <x v="11"/>
  </r>
  <r>
    <n v="839"/>
    <x v="839"/>
    <s v="The Waffle Stompers need your support to keep doing what we love--go on tour, make music and music videos."/>
    <n v="5000"/>
    <n v="5830.83"/>
    <x v="0"/>
    <x v="0"/>
    <s v="USD"/>
    <n v="1348337956"/>
    <n v="1345745956"/>
    <b v="0"/>
    <n v="96"/>
    <b v="1"/>
    <s v="music/rock"/>
    <n v="1.166166"/>
    <n v="60.737812499999997"/>
    <x v="4"/>
    <x v="11"/>
  </r>
  <r>
    <n v="840"/>
    <x v="840"/>
    <s v="Carl King / Sir Millard Mulch / Dr. Zoltan Ã˜belisk is making a new 45-minute instrumental sci-fi album!"/>
    <n v="10000"/>
    <n v="12041.66"/>
    <x v="0"/>
    <x v="0"/>
    <s v="USD"/>
    <n v="1474694787"/>
    <n v="1472102787"/>
    <b v="0"/>
    <n v="190"/>
    <b v="1"/>
    <s v="music/metal"/>
    <n v="1.2041660000000001"/>
    <n v="63.37715789473684"/>
    <x v="4"/>
    <x v="12"/>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x v="842"/>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x v="843"/>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x v="844"/>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x v="845"/>
    <s v="Help Legend of Zelda tribute band Master Sword complete their latest heavy metal album: Shadow and Steel!"/>
    <n v="5000"/>
    <n v="6019.01"/>
    <x v="0"/>
    <x v="0"/>
    <s v="USD"/>
    <n v="1473047940"/>
    <n v="1469595396"/>
    <b v="0"/>
    <n v="177"/>
    <b v="1"/>
    <s v="music/metal"/>
    <n v="1.203802"/>
    <n v="34.005706214689269"/>
    <x v="4"/>
    <x v="12"/>
  </r>
  <r>
    <n v="846"/>
    <x v="846"/>
    <s v="Pre-order and help me fund new merchandise so we can make the album release something amazing."/>
    <n v="1100"/>
    <n v="1342.01"/>
    <x v="0"/>
    <x v="1"/>
    <s v="GBP"/>
    <n v="1394460000"/>
    <n v="1393233855"/>
    <b v="0"/>
    <n v="47"/>
    <b v="1"/>
    <s v="music/metal"/>
    <n v="1.2200090909090908"/>
    <n v="28.553404255319148"/>
    <x v="4"/>
    <x v="12"/>
  </r>
  <r>
    <n v="847"/>
    <x v="847"/>
    <s v="MUSIC WITH MEANING!  MUSIC THAT MATTERS!!!"/>
    <n v="10"/>
    <n v="10"/>
    <x v="0"/>
    <x v="0"/>
    <s v="USD"/>
    <n v="1436555376"/>
    <n v="1433963376"/>
    <b v="0"/>
    <n v="1"/>
    <b v="1"/>
    <s v="music/metal"/>
    <n v="1"/>
    <n v="10"/>
    <x v="4"/>
    <x v="12"/>
  </r>
  <r>
    <n v="848"/>
    <x v="848"/>
    <s v="God Am, a Grunge/Doom metal band, who have been trying to fund the production of our EP to bring you a unique aural assault."/>
    <n v="300"/>
    <n v="300"/>
    <x v="0"/>
    <x v="0"/>
    <s v="USD"/>
    <n v="1429038033"/>
    <n v="1426446033"/>
    <b v="0"/>
    <n v="16"/>
    <b v="1"/>
    <s v="music/metal"/>
    <n v="1"/>
    <n v="18.75"/>
    <x v="4"/>
    <x v="12"/>
  </r>
  <r>
    <n v="849"/>
    <x v="849"/>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x v="850"/>
    <s v="Help Chicago-based instrumental group Sioum complete the production of their 2nd full-length album."/>
    <n v="4000"/>
    <n v="6207"/>
    <x v="0"/>
    <x v="0"/>
    <s v="USD"/>
    <n v="1461560340"/>
    <n v="1458762717"/>
    <b v="0"/>
    <n v="133"/>
    <b v="1"/>
    <s v="music/metal"/>
    <n v="1.55175"/>
    <n v="46.669172932330824"/>
    <x v="4"/>
    <x v="12"/>
  </r>
  <r>
    <n v="851"/>
    <x v="851"/>
    <s v="Salut, nous c'est M.F.Crew, on a besoin de vous pour produire notre premier album &quot;First Ride&quot; ! :)"/>
    <n v="2000"/>
    <n v="2609"/>
    <x v="0"/>
    <x v="6"/>
    <s v="EUR"/>
    <n v="1469994300"/>
    <n v="1464815253"/>
    <b v="0"/>
    <n v="70"/>
    <b v="1"/>
    <s v="music/metal"/>
    <n v="1.3045"/>
    <n v="37.271428571428572"/>
    <x v="4"/>
    <x v="12"/>
  </r>
  <r>
    <n v="852"/>
    <x v="852"/>
    <s v="Limited edition 2x12&quot; vinyl pressing of our latest album &quot;Who Do You Think We Are?&quot;"/>
    <n v="3500"/>
    <n v="3674"/>
    <x v="0"/>
    <x v="0"/>
    <s v="USD"/>
    <n v="1477342800"/>
    <n v="1476386395"/>
    <b v="0"/>
    <n v="62"/>
    <b v="1"/>
    <s v="music/metal"/>
    <n v="1.0497142857142858"/>
    <n v="59.258064516129032"/>
    <x v="4"/>
    <x v="12"/>
  </r>
  <r>
    <n v="853"/>
    <x v="853"/>
    <s v="Help release a CD of sloggoth's first album &quot;sloggoth&quot;.  All contributors of $5 or more get a CD when the goal is met!"/>
    <n v="300"/>
    <n v="300"/>
    <x v="0"/>
    <x v="0"/>
    <s v="USD"/>
    <n v="1424116709"/>
    <n v="1421524709"/>
    <b v="0"/>
    <n v="10"/>
    <b v="1"/>
    <s v="music/metal"/>
    <n v="1"/>
    <n v="30"/>
    <x v="4"/>
    <x v="12"/>
  </r>
  <r>
    <n v="854"/>
    <x v="854"/>
    <s v="Writing and Recording Sophomore record, and funding Tour to support Spring 2017 album release."/>
    <n v="27800"/>
    <n v="32865.300000000003"/>
    <x v="0"/>
    <x v="0"/>
    <s v="USD"/>
    <n v="1482901546"/>
    <n v="1480309546"/>
    <b v="0"/>
    <n v="499"/>
    <b v="1"/>
    <s v="music/metal"/>
    <n v="1.1822050359712231"/>
    <n v="65.8623246492986"/>
    <x v="4"/>
    <x v="12"/>
  </r>
  <r>
    <n v="855"/>
    <x v="855"/>
    <s v="AtteroTerra's &quot;Pray for Apocalypse&quot; is fully completed, and only being held up by funding."/>
    <n v="1450"/>
    <n v="1500"/>
    <x v="0"/>
    <x v="0"/>
    <s v="USD"/>
    <n v="1469329217"/>
    <n v="1466737217"/>
    <b v="0"/>
    <n v="47"/>
    <b v="1"/>
    <s v="music/metal"/>
    <n v="1.0344827586206897"/>
    <n v="31.914893617021278"/>
    <x v="4"/>
    <x v="12"/>
  </r>
  <r>
    <n v="856"/>
    <x v="856"/>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x v="857"/>
    <s v="Modern Post-Hardcore/Electro music (Hardstyle, EDM, Trap, Dubstep, Dembow, House)."/>
    <n v="1200"/>
    <n v="1200"/>
    <x v="0"/>
    <x v="3"/>
    <s v="EUR"/>
    <n v="1448463431"/>
    <n v="1444831031"/>
    <b v="0"/>
    <n v="24"/>
    <b v="1"/>
    <s v="music/metal"/>
    <n v="1"/>
    <n v="50"/>
    <x v="4"/>
    <x v="12"/>
  </r>
  <r>
    <n v="858"/>
    <x v="858"/>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x v="859"/>
    <s v="We are heading to the studio to create our second album and we want you to be right there with us!"/>
    <n v="4000"/>
    <n v="4187"/>
    <x v="0"/>
    <x v="0"/>
    <s v="USD"/>
    <n v="1433376000"/>
    <n v="1430768468"/>
    <b v="0"/>
    <n v="98"/>
    <b v="1"/>
    <s v="music/metal"/>
    <n v="1.0467500000000001"/>
    <n v="42.724489795918366"/>
    <x v="4"/>
    <x v="12"/>
  </r>
  <r>
    <n v="860"/>
    <x v="860"/>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x v="861"/>
    <s v="&quot;In My Own Eye&quot; a cabaret not to be missed  Building a Business Preserving the Art of Cabaret Theatre 4 the Next Generation"/>
    <n v="4500"/>
    <n v="101"/>
    <x v="2"/>
    <x v="0"/>
    <s v="USD"/>
    <n v="1474067404"/>
    <n v="1471475404"/>
    <b v="0"/>
    <n v="2"/>
    <b v="0"/>
    <s v="music/jazz"/>
    <n v="2.2444444444444444E-2"/>
    <n v="50.5"/>
    <x v="4"/>
    <x v="13"/>
  </r>
  <r>
    <n v="862"/>
    <x v="862"/>
    <s v="I want to work with the great John Goodsall and Percy Jones from Brand X to create the ultimate new jazz album."/>
    <n v="50000"/>
    <n v="170"/>
    <x v="2"/>
    <x v="1"/>
    <s v="GBP"/>
    <n v="1384179548"/>
    <n v="1381583948"/>
    <b v="0"/>
    <n v="4"/>
    <b v="0"/>
    <s v="music/jazz"/>
    <n v="3.3999999999999998E-3"/>
    <n v="42.5"/>
    <x v="4"/>
    <x v="13"/>
  </r>
  <r>
    <n v="863"/>
    <x v="863"/>
    <s v="I'm making the move from a side man in local groups to the leader with this debut jazz CD project."/>
    <n v="2000"/>
    <n v="90"/>
    <x v="2"/>
    <x v="0"/>
    <s v="USD"/>
    <n v="1329014966"/>
    <n v="1326422966"/>
    <b v="0"/>
    <n v="5"/>
    <b v="0"/>
    <s v="music/jazz"/>
    <n v="4.4999999999999998E-2"/>
    <n v="18"/>
    <x v="4"/>
    <x v="13"/>
  </r>
  <r>
    <n v="864"/>
    <x v="864"/>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x v="865"/>
    <s v="My name is Lindsay Main, and My artist name is &quot;Memphis Lady&quot;. Im looking to make my first cd, will all my own original songs on it."/>
    <n v="2200"/>
    <n v="45"/>
    <x v="2"/>
    <x v="0"/>
    <s v="USD"/>
    <n v="1358361197"/>
    <n v="1353177197"/>
    <b v="0"/>
    <n v="2"/>
    <b v="0"/>
    <s v="music/jazz"/>
    <n v="2.0454545454545454E-2"/>
    <n v="22.5"/>
    <x v="4"/>
    <x v="13"/>
  </r>
  <r>
    <n v="866"/>
    <x v="866"/>
    <s v="Drivetime heads to Cali for summer tour supported by @Smoothjazz.com &amp; @JJZPhilly  #Spaghettini #The Roxy"/>
    <n v="3500"/>
    <n v="640"/>
    <x v="2"/>
    <x v="0"/>
    <s v="USD"/>
    <n v="1425136200"/>
    <n v="1421853518"/>
    <b v="0"/>
    <n v="11"/>
    <b v="0"/>
    <s v="music/jazz"/>
    <n v="0.18285714285714286"/>
    <n v="58.18181818181818"/>
    <x v="4"/>
    <x v="13"/>
  </r>
  <r>
    <n v="867"/>
    <x v="867"/>
    <s v="MichÃ© Fambro records the long-awaited Jazz Crooner album.  Favorite standards, and soon-to-be classic originals in one memorable album."/>
    <n v="5000"/>
    <n v="1201"/>
    <x v="2"/>
    <x v="0"/>
    <s v="USD"/>
    <n v="1259643540"/>
    <n v="1254450706"/>
    <b v="0"/>
    <n v="11"/>
    <b v="0"/>
    <s v="music/jazz"/>
    <n v="0.2402"/>
    <n v="109.18181818181819"/>
    <x v="4"/>
    <x v="13"/>
  </r>
  <r>
    <n v="868"/>
    <x v="868"/>
    <s v="I AM A SINGER/SONGWRITER RECORDING MY DEBUT ALBUM OF ORIGINAL MATERIAL TITLED &quot;MY LIFE UNFOLDING&quot;.....MUSIC IS SO MUCH A PART OF ME!"/>
    <n v="45000"/>
    <n v="50"/>
    <x v="2"/>
    <x v="0"/>
    <s v="USD"/>
    <n v="1389055198"/>
    <n v="1386463198"/>
    <b v="0"/>
    <n v="1"/>
    <b v="0"/>
    <s v="music/jazz"/>
    <n v="1.1111111111111111E-3"/>
    <n v="50"/>
    <x v="4"/>
    <x v="13"/>
  </r>
  <r>
    <n v="869"/>
    <x v="869"/>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x v="870"/>
    <s v="The Orchestra and it's boy/girl singers perform a plethora of hit songs arranged by Nelson Riddle, for the world's greatest singers."/>
    <n v="20000"/>
    <n v="62"/>
    <x v="2"/>
    <x v="1"/>
    <s v="GBP"/>
    <n v="1377995523"/>
    <n v="1375403523"/>
    <b v="0"/>
    <n v="5"/>
    <b v="0"/>
    <s v="music/jazz"/>
    <n v="3.0999999999999999E-3"/>
    <n v="12.4"/>
    <x v="4"/>
    <x v="13"/>
  </r>
  <r>
    <n v="871"/>
    <x v="871"/>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x v="872"/>
    <s v="The Songs of Africa Ensemble embarks on their first Goodwill Africa Tour, to taste African music &amp; culture firsthand."/>
    <n v="8000"/>
    <n v="65"/>
    <x v="2"/>
    <x v="0"/>
    <s v="USD"/>
    <n v="1299786527"/>
    <n v="1295898527"/>
    <b v="0"/>
    <n v="2"/>
    <b v="0"/>
    <s v="music/jazz"/>
    <n v="8.1250000000000003E-3"/>
    <n v="32.5"/>
    <x v="4"/>
    <x v="13"/>
  </r>
  <r>
    <n v="873"/>
    <x v="873"/>
    <s v="Fall in love with &quot;The Dreamer&quot;, new original music from trumpeter Freddie Dunn!"/>
    <n v="3500"/>
    <n v="45"/>
    <x v="2"/>
    <x v="0"/>
    <s v="USD"/>
    <n v="1352610040"/>
    <n v="1349150440"/>
    <b v="0"/>
    <n v="5"/>
    <b v="0"/>
    <s v="music/jazz"/>
    <n v="1.2857142857142857E-2"/>
    <n v="9"/>
    <x v="4"/>
    <x v="13"/>
  </r>
  <r>
    <n v="874"/>
    <x v="874"/>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x v="875"/>
    <s v="IJD coincides with the Columbus Day. The musicians are Italian-American and they'll showcase music from the Italian American songbook."/>
    <n v="5000"/>
    <n v="0"/>
    <x v="2"/>
    <x v="0"/>
    <s v="USD"/>
    <n v="1442856131"/>
    <n v="1441128131"/>
    <b v="0"/>
    <n v="0"/>
    <b v="0"/>
    <s v="music/jazz"/>
    <n v="0"/>
    <n v="0"/>
    <x v="4"/>
    <x v="13"/>
  </r>
  <r>
    <n v="876"/>
    <x v="876"/>
    <s v="What was the greatest record shop ever?  DOBELLS!"/>
    <n v="3152"/>
    <n v="1286"/>
    <x v="2"/>
    <x v="1"/>
    <s v="GBP"/>
    <n v="1359978927"/>
    <n v="1357127727"/>
    <b v="0"/>
    <n v="45"/>
    <b v="0"/>
    <s v="music/jazz"/>
    <n v="0.40799492385786801"/>
    <n v="28.577777777777779"/>
    <x v="4"/>
    <x v="13"/>
  </r>
  <r>
    <n v="877"/>
    <x v="877"/>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x v="878"/>
    <s v="Join in and help me make my first jazz album. I would really like to make a Christmas album and a smooth jazz CD. Want a FREE CD?"/>
    <n v="5000"/>
    <n v="65"/>
    <x v="2"/>
    <x v="0"/>
    <s v="USD"/>
    <n v="1293082524"/>
    <n v="1290490524"/>
    <b v="0"/>
    <n v="2"/>
    <b v="0"/>
    <s v="music/jazz"/>
    <n v="1.2999999999999999E-2"/>
    <n v="32.5"/>
    <x v="4"/>
    <x v="13"/>
  </r>
  <r>
    <n v="879"/>
    <x v="879"/>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x v="880"/>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x v="881"/>
    <s v="To raise funds to finish the latest album by Chris Reed and the Anime Raiders, called &quot;Deep City Diving&quot;"/>
    <n v="3750"/>
    <n v="30"/>
    <x v="2"/>
    <x v="0"/>
    <s v="USD"/>
    <n v="1326520886"/>
    <n v="1322632886"/>
    <b v="0"/>
    <n v="1"/>
    <b v="0"/>
    <s v="music/indie rock"/>
    <n v="8.0000000000000002E-3"/>
    <n v="30"/>
    <x v="4"/>
    <x v="14"/>
  </r>
  <r>
    <n v="882"/>
    <x v="882"/>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x v="883"/>
    <s v="Seeking supporters to help me break the 15 year streak since my last record.  Dana Lawrence Music is ready to go back into the studio!"/>
    <n v="5000"/>
    <n v="2001"/>
    <x v="2"/>
    <x v="0"/>
    <s v="USD"/>
    <n v="1456957635"/>
    <n v="1451773635"/>
    <b v="0"/>
    <n v="24"/>
    <b v="0"/>
    <s v="music/indie rock"/>
    <n v="0.4002"/>
    <n v="83.375"/>
    <x v="4"/>
    <x v="14"/>
  </r>
  <r>
    <n v="884"/>
    <x v="884"/>
    <s v="We need to hire an animal trainer to have a chimpanzee actor perform in our music video with us!"/>
    <n v="2000"/>
    <n v="20"/>
    <x v="2"/>
    <x v="0"/>
    <s v="USD"/>
    <n v="1336789860"/>
    <n v="1331666146"/>
    <b v="0"/>
    <n v="2"/>
    <b v="0"/>
    <s v="music/indie rock"/>
    <n v="0.01"/>
    <n v="10"/>
    <x v="4"/>
    <x v="14"/>
  </r>
  <r>
    <n v="885"/>
    <x v="885"/>
    <s v="Cobrette Bardole's widely anticipated sophomore release is ready for tracking and he needs your help to make it a reality!"/>
    <n v="1000"/>
    <n v="750"/>
    <x v="2"/>
    <x v="0"/>
    <s v="USD"/>
    <n v="1483137311"/>
    <n v="1481322911"/>
    <b v="0"/>
    <n v="21"/>
    <b v="0"/>
    <s v="music/indie rock"/>
    <n v="0.75"/>
    <n v="35.714285714285715"/>
    <x v="4"/>
    <x v="14"/>
  </r>
  <r>
    <n v="886"/>
    <x v="886"/>
    <s v="The time has finally come... Sap Laughter is in the process of updating our merchandise setup, and we need your help making it happen!"/>
    <n v="500"/>
    <n v="205"/>
    <x v="2"/>
    <x v="0"/>
    <s v="USD"/>
    <n v="1473972813"/>
    <n v="1471812813"/>
    <b v="0"/>
    <n v="7"/>
    <b v="0"/>
    <s v="music/indie rock"/>
    <n v="0.41"/>
    <n v="29.285714285714285"/>
    <x v="4"/>
    <x v="14"/>
  </r>
  <r>
    <n v="887"/>
    <x v="887"/>
    <s v="Mortimer Nova is attempting to raise enough money to record their new album, Terrible the Fish has Drowned, to release it to the public"/>
    <n v="1000"/>
    <n v="0"/>
    <x v="2"/>
    <x v="0"/>
    <s v="USD"/>
    <n v="1338159655"/>
    <n v="1335567655"/>
    <b v="0"/>
    <n v="0"/>
    <b v="0"/>
    <s v="music/indie rock"/>
    <n v="0"/>
    <n v="0"/>
    <x v="4"/>
    <x v="14"/>
  </r>
  <r>
    <n v="888"/>
    <x v="888"/>
    <s v="Support Ginger Binge sounds. We're an independent 'cosmic Americana' band. We love to play music for you. We are grateful for your help"/>
    <n v="1000"/>
    <n v="72"/>
    <x v="2"/>
    <x v="0"/>
    <s v="USD"/>
    <n v="1314856800"/>
    <n v="1311789885"/>
    <b v="0"/>
    <n v="4"/>
    <b v="0"/>
    <s v="music/indie rock"/>
    <n v="7.1999999999999995E-2"/>
    <n v="18"/>
    <x v="4"/>
    <x v="14"/>
  </r>
  <r>
    <n v="889"/>
    <x v="889"/>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x v="890"/>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x v="891"/>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x v="892"/>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x v="893"/>
    <s v="The Philly music scene is full of amazing talent. This annual music festival is to celebrate those gems within that scene!"/>
    <n v="2000"/>
    <n v="200"/>
    <x v="2"/>
    <x v="0"/>
    <s v="USD"/>
    <n v="1427920363"/>
    <n v="1425331963"/>
    <b v="0"/>
    <n v="5"/>
    <b v="0"/>
    <s v="music/indie rock"/>
    <n v="0.1"/>
    <n v="40"/>
    <x v="4"/>
    <x v="14"/>
  </r>
  <r>
    <n v="894"/>
    <x v="894"/>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x v="895"/>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x v="896"/>
    <s v="The people have spoken...the stars have aligned...Hardsoul Poets are making a new record and we want our fans on the front lines."/>
    <n v="8000"/>
    <n v="3200"/>
    <x v="2"/>
    <x v="0"/>
    <s v="USD"/>
    <n v="1440734400"/>
    <n v="1438549026"/>
    <b v="0"/>
    <n v="72"/>
    <b v="0"/>
    <s v="music/indie rock"/>
    <n v="0.4"/>
    <n v="44.444444444444443"/>
    <x v="4"/>
    <x v="14"/>
  </r>
  <r>
    <n v="897"/>
    <x v="897"/>
    <s v="Park XXVII is putting together an album of up and coming Georgia bands. We need money to fund the recording/production costs of this cd"/>
    <n v="3000"/>
    <n v="0"/>
    <x v="2"/>
    <x v="0"/>
    <s v="USD"/>
    <n v="1354123908"/>
    <n v="1351528308"/>
    <b v="0"/>
    <n v="0"/>
    <b v="0"/>
    <s v="music/indie rock"/>
    <n v="0"/>
    <n v="0"/>
    <x v="4"/>
    <x v="14"/>
  </r>
  <r>
    <n v="898"/>
    <x v="898"/>
    <s v="For each month in 2012, Sonnet will be releasing a Jesus-celebrating, grave-shattering, ear-tickling, mind-provoking song!"/>
    <n v="2500"/>
    <n v="70"/>
    <x v="2"/>
    <x v="0"/>
    <s v="USD"/>
    <n v="1326651110"/>
    <n v="1322763110"/>
    <b v="0"/>
    <n v="2"/>
    <b v="0"/>
    <s v="music/indie rock"/>
    <n v="2.8000000000000001E-2"/>
    <n v="35"/>
    <x v="4"/>
    <x v="14"/>
  </r>
  <r>
    <n v="899"/>
    <x v="899"/>
    <s v="Lets get 48/14 pressed and in your cd players,ipods,blogs, and facebook status'. Lets get it everywhere!"/>
    <n v="750"/>
    <n v="280"/>
    <x v="2"/>
    <x v="0"/>
    <s v="USD"/>
    <n v="1306549362"/>
    <n v="1302661362"/>
    <b v="0"/>
    <n v="8"/>
    <b v="0"/>
    <s v="music/indie rock"/>
    <n v="0.37333333333333335"/>
    <n v="35"/>
    <x v="4"/>
    <x v="14"/>
  </r>
  <r>
    <n v="900"/>
    <x v="900"/>
    <s v="With Project Revive, I aim to protect and nurture the creative impulse through music."/>
    <n v="5000"/>
    <n v="21"/>
    <x v="2"/>
    <x v="0"/>
    <s v="USD"/>
    <n v="1459365802"/>
    <n v="1456777402"/>
    <b v="0"/>
    <n v="2"/>
    <b v="0"/>
    <s v="music/jazz"/>
    <n v="4.1999999999999997E-3"/>
    <n v="10.5"/>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x v="902"/>
    <s v="I'VE STARTED A BRAND NEW ALBUM THAT WILL FEATURE ACID JAZZ, FUNK, ROCK, AND DANCE WITH THE PROMISE OF TOURING NEXT YEAR IN THE USA"/>
    <n v="30000"/>
    <n v="90"/>
    <x v="2"/>
    <x v="0"/>
    <s v="USD"/>
    <n v="1409412600"/>
    <n v="1404947422"/>
    <b v="0"/>
    <n v="3"/>
    <b v="0"/>
    <s v="music/jazz"/>
    <n v="3.0000000000000001E-3"/>
    <n v="30"/>
    <x v="4"/>
    <x v="13"/>
  </r>
  <r>
    <n v="903"/>
    <x v="903"/>
    <s v="The U City Jazz Festival is offered for free to the community and features the best jazz talent from the midwest."/>
    <n v="5000"/>
    <n v="160"/>
    <x v="2"/>
    <x v="0"/>
    <s v="USD"/>
    <n v="1348367100"/>
    <n v="1346180780"/>
    <b v="0"/>
    <n v="4"/>
    <b v="0"/>
    <s v="music/jazz"/>
    <n v="3.2000000000000001E-2"/>
    <n v="40"/>
    <x v="4"/>
    <x v="13"/>
  </r>
  <r>
    <n v="904"/>
    <x v="904"/>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x v="905"/>
    <s v="Working hard to get into the studio to record, produce, and edit my break out CD. I hope to realize my vision!"/>
    <n v="6500"/>
    <n v="196"/>
    <x v="2"/>
    <x v="0"/>
    <s v="USD"/>
    <n v="1295847926"/>
    <n v="1290663926"/>
    <b v="0"/>
    <n v="6"/>
    <b v="0"/>
    <s v="music/jazz"/>
    <n v="3.0153846153846153E-2"/>
    <n v="32.666666666666664"/>
    <x v="4"/>
    <x v="13"/>
  </r>
  <r>
    <n v="906"/>
    <x v="906"/>
    <s v="The DMV's most respected saxophonist pay tribute to Motown."/>
    <n v="15000"/>
    <n v="0"/>
    <x v="2"/>
    <x v="0"/>
    <s v="USD"/>
    <n v="1394681590"/>
    <n v="1392093190"/>
    <b v="0"/>
    <n v="0"/>
    <b v="0"/>
    <s v="music/jazz"/>
    <n v="0"/>
    <n v="0"/>
    <x v="4"/>
    <x v="13"/>
  </r>
  <r>
    <n v="907"/>
    <x v="907"/>
    <s v="Greg Chambers' self-titled CD needs support for post production, replication, and promotion."/>
    <n v="2900"/>
    <n v="0"/>
    <x v="2"/>
    <x v="0"/>
    <s v="USD"/>
    <n v="1315715823"/>
    <n v="1313123823"/>
    <b v="0"/>
    <n v="0"/>
    <b v="0"/>
    <s v="music/jazz"/>
    <n v="0"/>
    <n v="0"/>
    <x v="4"/>
    <x v="13"/>
  </r>
  <r>
    <n v="908"/>
    <x v="908"/>
    <s v="This project is designed to help protect the environment by using Eco-friendly product packaging."/>
    <n v="2500"/>
    <n v="0"/>
    <x v="2"/>
    <x v="0"/>
    <s v="USD"/>
    <n v="1280206740"/>
    <n v="1276283655"/>
    <b v="0"/>
    <n v="0"/>
    <b v="0"/>
    <s v="music/jazz"/>
    <n v="0"/>
    <n v="0"/>
    <x v="4"/>
    <x v="13"/>
  </r>
  <r>
    <n v="909"/>
    <x v="909"/>
    <s v="Woody Woodland and Carol Stone, are back on the scene presenting Philly Jazz Fest â€œRemembering Groverâ€ September 22, 2012."/>
    <n v="16000"/>
    <n v="520"/>
    <x v="2"/>
    <x v="0"/>
    <s v="USD"/>
    <n v="1343016000"/>
    <n v="1340296440"/>
    <b v="0"/>
    <n v="8"/>
    <b v="0"/>
    <s v="music/jazz"/>
    <n v="3.2500000000000001E-2"/>
    <n v="65"/>
    <x v="4"/>
    <x v="13"/>
  </r>
  <r>
    <n v="910"/>
    <x v="910"/>
    <s v="After the success of my first album &quot;A Very Hattie Christmas&quot; I'm coming back with my second album &quot;The Way We Used To Bee&quot;."/>
    <n v="550"/>
    <n v="123"/>
    <x v="2"/>
    <x v="1"/>
    <s v="GBP"/>
    <n v="1488546319"/>
    <n v="1483362319"/>
    <b v="0"/>
    <n v="5"/>
    <b v="0"/>
    <s v="music/jazz"/>
    <n v="0.22363636363636363"/>
    <n v="24.6"/>
    <x v="4"/>
    <x v="13"/>
  </r>
  <r>
    <n v="911"/>
    <x v="911"/>
    <s v="Promoting an &quot;over the top&quot; all inclusive jazz experience featuring top notch performers in a luxurious Latin setting in Lima, Peru."/>
    <n v="100000"/>
    <n v="0"/>
    <x v="2"/>
    <x v="0"/>
    <s v="USD"/>
    <n v="1390522045"/>
    <n v="1388707645"/>
    <b v="0"/>
    <n v="0"/>
    <b v="0"/>
    <s v="music/jazz"/>
    <n v="0"/>
    <n v="0"/>
    <x v="4"/>
    <x v="13"/>
  </r>
  <r>
    <n v="912"/>
    <x v="912"/>
    <s v="My new album will be called Triad, an album of original music performed by me &amp; guest musical artists."/>
    <n v="3500"/>
    <n v="30"/>
    <x v="2"/>
    <x v="0"/>
    <s v="USD"/>
    <n v="1355197047"/>
    <n v="1350009447"/>
    <b v="0"/>
    <n v="2"/>
    <b v="0"/>
    <s v="music/jazz"/>
    <n v="8.5714285714285719E-3"/>
    <n v="15"/>
    <x v="4"/>
    <x v="13"/>
  </r>
  <r>
    <n v="913"/>
    <x v="913"/>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x v="914"/>
    <s v="This project is for the making of a music video. All funds will go towards production costs for this event only."/>
    <n v="1500"/>
    <n v="0"/>
    <x v="2"/>
    <x v="0"/>
    <s v="USD"/>
    <n v="1345918747"/>
    <n v="1343326747"/>
    <b v="0"/>
    <n v="0"/>
    <b v="0"/>
    <s v="music/jazz"/>
    <n v="0"/>
    <n v="0"/>
    <x v="4"/>
    <x v="13"/>
  </r>
  <r>
    <n v="915"/>
    <x v="915"/>
    <s v="â€œThe Deep Brooklyn Suiteâ€ is a series of musical impressions about living and surviving in Brooklyn."/>
    <n v="6500"/>
    <n v="375"/>
    <x v="2"/>
    <x v="0"/>
    <s v="USD"/>
    <n v="1330577940"/>
    <n v="1327853914"/>
    <b v="0"/>
    <n v="9"/>
    <b v="0"/>
    <s v="music/jazz"/>
    <n v="5.7692307692307696E-2"/>
    <n v="41.666666666666664"/>
    <x v="4"/>
    <x v="13"/>
  </r>
  <r>
    <n v="916"/>
    <x v="916"/>
    <s v="Our next audio recording projects are scheduled for November 1 to 3, 2010 here in Kansas City, Missouri! "/>
    <n v="3300"/>
    <n v="0"/>
    <x v="2"/>
    <x v="0"/>
    <s v="USD"/>
    <n v="1287723600"/>
    <n v="1284409734"/>
    <b v="0"/>
    <n v="0"/>
    <b v="0"/>
    <s v="music/jazz"/>
    <n v="0"/>
    <n v="0"/>
    <x v="4"/>
    <x v="13"/>
  </r>
  <r>
    <n v="917"/>
    <x v="917"/>
    <s v="2014 World Cup / Copa do Mundo is creating much controversy. The song and video support and promote music &amp; sports education for all."/>
    <n v="5000"/>
    <n v="30"/>
    <x v="2"/>
    <x v="0"/>
    <s v="USD"/>
    <n v="1405305000"/>
    <n v="1402612730"/>
    <b v="0"/>
    <n v="1"/>
    <b v="0"/>
    <s v="music/jazz"/>
    <n v="6.0000000000000001E-3"/>
    <n v="30"/>
    <x v="4"/>
    <x v="13"/>
  </r>
  <r>
    <n v="918"/>
    <x v="918"/>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x v="919"/>
    <s v="Cool jazz with a New Orleans flavor."/>
    <n v="20000"/>
    <n v="100"/>
    <x v="2"/>
    <x v="0"/>
    <s v="USD"/>
    <n v="1355930645"/>
    <n v="1352906645"/>
    <b v="0"/>
    <n v="1"/>
    <b v="0"/>
    <s v="music/jazz"/>
    <n v="5.0000000000000001E-3"/>
    <n v="100"/>
    <x v="4"/>
    <x v="13"/>
  </r>
  <r>
    <n v="920"/>
    <x v="920"/>
    <s v="Miami club band records powerhouse fusion album. You don't have to be a musician to understand the sound of jazz."/>
    <n v="5500"/>
    <n v="0"/>
    <x v="2"/>
    <x v="0"/>
    <s v="USD"/>
    <n v="1384448822"/>
    <n v="1381853222"/>
    <b v="0"/>
    <n v="0"/>
    <b v="0"/>
    <s v="music/jazz"/>
    <n v="0"/>
    <n v="0"/>
    <x v="4"/>
    <x v="13"/>
  </r>
  <r>
    <n v="921"/>
    <x v="921"/>
    <s v="I'm recording the music of my uncle, Legendary trumpeter Clifford Brown. Had uncle Cliff lived, how might he revisit his music today?"/>
    <n v="15000"/>
    <n v="4635"/>
    <x v="2"/>
    <x v="0"/>
    <s v="USD"/>
    <n v="1323666376"/>
    <n v="1320033976"/>
    <b v="0"/>
    <n v="20"/>
    <b v="0"/>
    <s v="music/jazz"/>
    <n v="0.309"/>
    <n v="231.75"/>
    <x v="4"/>
    <x v="13"/>
  </r>
  <r>
    <n v="922"/>
    <x v="922"/>
    <s v="Our goal is to help educate the world about jazz and its components; how it relates to love, romance, and success."/>
    <n v="27000"/>
    <n v="5680"/>
    <x v="2"/>
    <x v="0"/>
    <s v="USD"/>
    <n v="1412167393"/>
    <n v="1409143393"/>
    <b v="0"/>
    <n v="30"/>
    <b v="0"/>
    <s v="music/jazz"/>
    <n v="0.21037037037037037"/>
    <n v="189.33333333333334"/>
    <x v="4"/>
    <x v="13"/>
  </r>
  <r>
    <n v="923"/>
    <x v="923"/>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x v="924"/>
    <s v="Cultural and jazz instructional classes for youth at Preservation Hall. Preserving traditional New Orleans jazz and it's African roots."/>
    <n v="3000"/>
    <n v="327"/>
    <x v="2"/>
    <x v="0"/>
    <s v="USD"/>
    <n v="1360795069"/>
    <n v="1358203069"/>
    <b v="0"/>
    <n v="15"/>
    <b v="0"/>
    <s v="music/jazz"/>
    <n v="0.109"/>
    <n v="21.8"/>
    <x v="4"/>
    <x v="13"/>
  </r>
  <r>
    <n v="925"/>
    <x v="925"/>
    <s v="This project is a mix of original &amp; standard song selections.  This phase covers recording and package design expenses."/>
    <n v="6000"/>
    <n v="160"/>
    <x v="2"/>
    <x v="0"/>
    <s v="USD"/>
    <n v="1385590111"/>
    <n v="1382994511"/>
    <b v="0"/>
    <n v="5"/>
    <b v="0"/>
    <s v="music/jazz"/>
    <n v="2.6666666666666668E-2"/>
    <n v="32"/>
    <x v="4"/>
    <x v="13"/>
  </r>
  <r>
    <n v="926"/>
    <x v="926"/>
    <s v="we are an ambitious collective of brooklynites striving to fuse a concept album/fim into a multimedia musical theate.Inspired by the 2012shif"/>
    <n v="7000"/>
    <n v="0"/>
    <x v="2"/>
    <x v="0"/>
    <s v="USD"/>
    <n v="1278628800"/>
    <n v="1276043330"/>
    <b v="0"/>
    <n v="0"/>
    <b v="0"/>
    <s v="music/jazz"/>
    <n v="0"/>
    <n v="0"/>
    <x v="4"/>
    <x v="13"/>
  </r>
  <r>
    <n v="927"/>
    <x v="927"/>
    <s v="Studio CD/DVD Solo project of Pianist &amp; Keyboardist Jetro da Silva"/>
    <n v="20000"/>
    <n v="0"/>
    <x v="2"/>
    <x v="0"/>
    <s v="USD"/>
    <n v="1337024695"/>
    <n v="1334432695"/>
    <b v="0"/>
    <n v="0"/>
    <b v="0"/>
    <s v="music/jazz"/>
    <n v="0"/>
    <n v="0"/>
    <x v="4"/>
    <x v="13"/>
  </r>
  <r>
    <n v="928"/>
    <x v="928"/>
    <s v="A real Motown Backup singer on 22 gold and platinum albums headlines her own Jazz CD of Motown songs."/>
    <n v="14500"/>
    <n v="1575"/>
    <x v="2"/>
    <x v="0"/>
    <s v="USD"/>
    <n v="1353196800"/>
    <n v="1348864913"/>
    <b v="0"/>
    <n v="28"/>
    <b v="0"/>
    <s v="music/jazz"/>
    <n v="0.10862068965517241"/>
    <n v="56.25"/>
    <x v="4"/>
    <x v="13"/>
  </r>
  <r>
    <n v="929"/>
    <x v="929"/>
    <s v="I am searching for monetary funding to go into a good recording studio and record experimental intuitive improv jazz."/>
    <n v="500"/>
    <n v="0"/>
    <x v="2"/>
    <x v="0"/>
    <s v="USD"/>
    <n v="1333946569"/>
    <n v="1331358169"/>
    <b v="0"/>
    <n v="0"/>
    <b v="0"/>
    <s v="music/jazz"/>
    <n v="0"/>
    <n v="0"/>
    <x v="4"/>
    <x v="13"/>
  </r>
  <r>
    <n v="930"/>
    <x v="930"/>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x v="931"/>
    <s v="A contemporary jazz project crossing music lines, from jazz to rock walking through some free elements and full of melody!"/>
    <n v="2000"/>
    <n v="131"/>
    <x v="2"/>
    <x v="1"/>
    <s v="GBP"/>
    <n v="1395007200"/>
    <n v="1392021502"/>
    <b v="0"/>
    <n v="7"/>
    <b v="0"/>
    <s v="music/jazz"/>
    <n v="6.5500000000000003E-2"/>
    <n v="18.714285714285715"/>
    <x v="4"/>
    <x v="13"/>
  </r>
  <r>
    <n v="932"/>
    <x v="932"/>
    <s v="Help me to create my 3rd album, a Christmas CD with 16 Holiday/Original favorites!"/>
    <n v="9500"/>
    <n v="1381"/>
    <x v="2"/>
    <x v="0"/>
    <s v="USD"/>
    <n v="1363990545"/>
    <n v="1360106145"/>
    <b v="0"/>
    <n v="30"/>
    <b v="0"/>
    <s v="music/jazz"/>
    <n v="0.14536842105263159"/>
    <n v="46.033333333333331"/>
    <x v="4"/>
    <x v="13"/>
  </r>
  <r>
    <n v="933"/>
    <x v="933"/>
    <s v="I've only been able to release 7/10 songs for this album. I'd like to get into a professional studio and record them all properly."/>
    <n v="2000"/>
    <n v="120"/>
    <x v="2"/>
    <x v="0"/>
    <s v="USD"/>
    <n v="1399867409"/>
    <n v="1394683409"/>
    <b v="0"/>
    <n v="2"/>
    <b v="0"/>
    <s v="music/jazz"/>
    <n v="0.06"/>
    <n v="60"/>
    <x v="4"/>
    <x v="13"/>
  </r>
  <r>
    <n v="934"/>
    <x v="934"/>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x v="935"/>
    <s v="This vocal music and spoken word project uses the  gift of life,love,hope &amp; peace to enable people to see themselves as a masterpiece!"/>
    <n v="3500"/>
    <n v="50"/>
    <x v="2"/>
    <x v="0"/>
    <s v="USD"/>
    <n v="1454054429"/>
    <n v="1451462429"/>
    <b v="0"/>
    <n v="2"/>
    <b v="0"/>
    <s v="music/jazz"/>
    <n v="1.4285714285714285E-2"/>
    <n v="25"/>
    <x v="4"/>
    <x v="13"/>
  </r>
  <r>
    <n v="936"/>
    <x v="936"/>
    <s v="A CD of a live Jazz concert featuring Marti Mendenhall, George Mitchell, Scott Steed and Todd Strait."/>
    <n v="1400"/>
    <n v="0"/>
    <x v="2"/>
    <x v="0"/>
    <s v="USD"/>
    <n v="1326916800"/>
    <n v="1323131689"/>
    <b v="0"/>
    <n v="0"/>
    <b v="0"/>
    <s v="music/jazz"/>
    <n v="0"/>
    <n v="0"/>
    <x v="4"/>
    <x v="13"/>
  </r>
  <r>
    <n v="937"/>
    <x v="937"/>
    <s v="We've been invited to perform at Jazz Festival 2013. We must request funding to successfully manage this special invitation"/>
    <n v="3500"/>
    <n v="40"/>
    <x v="2"/>
    <x v="0"/>
    <s v="USD"/>
    <n v="1383509357"/>
    <n v="1380913757"/>
    <b v="0"/>
    <n v="2"/>
    <b v="0"/>
    <s v="music/jazz"/>
    <n v="1.1428571428571429E-2"/>
    <n v="20"/>
    <x v="4"/>
    <x v="13"/>
  </r>
  <r>
    <n v="938"/>
    <x v="938"/>
    <s v="Creating new avenues of exposure for young Jazz &amp; Soul artists_x000a_to express their Art of Music."/>
    <n v="7000"/>
    <n v="25"/>
    <x v="2"/>
    <x v="0"/>
    <s v="USD"/>
    <n v="1346585448"/>
    <n v="1343993448"/>
    <b v="0"/>
    <n v="1"/>
    <b v="0"/>
    <s v="music/jazz"/>
    <n v="3.5714285714285713E-3"/>
    <n v="25"/>
    <x v="4"/>
    <x v="13"/>
  </r>
  <r>
    <n v="939"/>
    <x v="939"/>
    <s v="Jazz to jazz, New York to France, a piano trio of cutting-edge French jazzmen and a NY-based Japanese jazz pianist. Superbly different!"/>
    <n v="2750"/>
    <n v="40"/>
    <x v="2"/>
    <x v="0"/>
    <s v="USD"/>
    <n v="1372622280"/>
    <n v="1369246738"/>
    <b v="0"/>
    <n v="2"/>
    <b v="0"/>
    <s v="music/jazz"/>
    <n v="1.4545454545454545E-2"/>
    <n v="20"/>
    <x v="4"/>
    <x v="13"/>
  </r>
  <r>
    <n v="940"/>
    <x v="940"/>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x v="941"/>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x v="942"/>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x v="943"/>
    <s v="A mask for home or travel that will give you the best, undisturbed sleep of your life."/>
    <n v="3000"/>
    <n v="289"/>
    <x v="2"/>
    <x v="0"/>
    <s v="USD"/>
    <n v="1480438905"/>
    <n v="1477843305"/>
    <b v="0"/>
    <n v="12"/>
    <b v="0"/>
    <s v="technology/wearables"/>
    <n v="9.633333333333334E-2"/>
    <n v="24.083333333333332"/>
    <x v="2"/>
    <x v="8"/>
  </r>
  <r>
    <n v="944"/>
    <x v="944"/>
    <s v="Find your pet when it's missing, digitally store pet-related information, and locate pet friend establishments and services."/>
    <n v="50000"/>
    <n v="6663"/>
    <x v="2"/>
    <x v="0"/>
    <s v="USD"/>
    <n v="1460988000"/>
    <n v="1458050450"/>
    <b v="0"/>
    <n v="96"/>
    <b v="0"/>
    <s v="technology/wearables"/>
    <n v="0.13325999999999999"/>
    <n v="69.40625"/>
    <x v="2"/>
    <x v="8"/>
  </r>
  <r>
    <n v="945"/>
    <x v="945"/>
    <s v="Make your watch Smart ! CT Band is an ultra-thin, high-tech smart watch-strap awarded twice at CES 2017 las vegas"/>
    <n v="100000"/>
    <n v="2484"/>
    <x v="2"/>
    <x v="6"/>
    <s v="EUR"/>
    <n v="1487462340"/>
    <n v="1482958626"/>
    <b v="0"/>
    <n v="16"/>
    <b v="0"/>
    <s v="technology/wearables"/>
    <n v="2.4840000000000001E-2"/>
    <n v="155.25"/>
    <x v="2"/>
    <x v="8"/>
  </r>
  <r>
    <n v="946"/>
    <x v="946"/>
    <s v="Soft edged-Hard working. The perfect wearable organization for the home and professional shop."/>
    <n v="15000"/>
    <n v="286"/>
    <x v="2"/>
    <x v="0"/>
    <s v="USD"/>
    <n v="1473444048"/>
    <n v="1470852048"/>
    <b v="0"/>
    <n v="5"/>
    <b v="0"/>
    <s v="technology/wearables"/>
    <n v="1.9066666666666666E-2"/>
    <n v="57.2"/>
    <x v="2"/>
    <x v="8"/>
  </r>
  <r>
    <n v="947"/>
    <x v="947"/>
    <s v="The CCP Pack is a bag that charges your smartphones and tablets on the go! Also holds small important items. &quot;Never Without Power&quot;."/>
    <n v="850"/>
    <n v="0"/>
    <x v="2"/>
    <x v="0"/>
    <s v="USD"/>
    <n v="1467312306"/>
    <n v="1462128306"/>
    <b v="0"/>
    <n v="0"/>
    <b v="0"/>
    <s v="technology/wearables"/>
    <n v="0"/>
    <n v="0"/>
    <x v="2"/>
    <x v="8"/>
  </r>
  <r>
    <n v="948"/>
    <x v="948"/>
    <s v="T-Shirt with Led panel controlled by Android app over WiFi. _x000a_Multiple shirts, games, text, video effects support,"/>
    <n v="4000"/>
    <n v="480"/>
    <x v="2"/>
    <x v="9"/>
    <s v="EUR"/>
    <n v="1457812364"/>
    <n v="1455220364"/>
    <b v="0"/>
    <n v="8"/>
    <b v="0"/>
    <s v="technology/wearables"/>
    <n v="0.12"/>
    <n v="60"/>
    <x v="2"/>
    <x v="8"/>
  </r>
  <r>
    <n v="949"/>
    <x v="949"/>
    <s v="Der INBED ist ein innovatives Multisensor-Wearable fÃ¼r die SturzprÃ¤vention motorisch eingeschrÃ¤nkter Personen."/>
    <n v="20000"/>
    <n v="273"/>
    <x v="2"/>
    <x v="12"/>
    <s v="EUR"/>
    <n v="1456016576"/>
    <n v="1450832576"/>
    <b v="0"/>
    <n v="7"/>
    <b v="0"/>
    <s v="technology/wearables"/>
    <n v="1.3650000000000001E-2"/>
    <n v="39"/>
    <x v="2"/>
    <x v="8"/>
  </r>
  <r>
    <n v="950"/>
    <x v="950"/>
    <s v="Rider worn tail light brake light. Adheres to virtually any coat, jacket or vest. Stays on even when you get off."/>
    <n v="5000"/>
    <n v="1402"/>
    <x v="2"/>
    <x v="5"/>
    <s v="CAD"/>
    <n v="1453053661"/>
    <n v="1450461661"/>
    <b v="0"/>
    <n v="24"/>
    <b v="0"/>
    <s v="technology/wearables"/>
    <n v="0.28039999999999998"/>
    <n v="58.416666666666664"/>
    <x v="2"/>
    <x v="8"/>
  </r>
  <r>
    <n v="951"/>
    <x v="951"/>
    <s v="Revolutionizing the way we walk our dogs!"/>
    <n v="50000"/>
    <n v="19195"/>
    <x v="2"/>
    <x v="0"/>
    <s v="USD"/>
    <n v="1465054872"/>
    <n v="1461166872"/>
    <b v="0"/>
    <n v="121"/>
    <b v="0"/>
    <s v="technology/wearables"/>
    <n v="0.38390000000000002"/>
    <n v="158.63636363636363"/>
    <x v="2"/>
    <x v="8"/>
  </r>
  <r>
    <n v="952"/>
    <x v="952"/>
    <s v="Audionoggin: Wireless personal surround sound for the athlete in everyone."/>
    <n v="49000"/>
    <n v="19572"/>
    <x v="2"/>
    <x v="0"/>
    <s v="USD"/>
    <n v="1479483812"/>
    <n v="1476888212"/>
    <b v="0"/>
    <n v="196"/>
    <b v="0"/>
    <s v="technology/wearables"/>
    <n v="0.39942857142857141"/>
    <n v="99.857142857142861"/>
    <x v="2"/>
    <x v="8"/>
  </r>
  <r>
    <n v="953"/>
    <x v="953"/>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x v="954"/>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x v="955"/>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x v="956"/>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x v="957"/>
    <s v="A Leather Smart watch Band, that NEVER needs to be charged for only $37!"/>
    <n v="12000"/>
    <n v="233"/>
    <x v="2"/>
    <x v="0"/>
    <s v="USD"/>
    <n v="1479392133"/>
    <n v="1476710133"/>
    <b v="0"/>
    <n v="7"/>
    <b v="0"/>
    <s v="technology/wearables"/>
    <n v="1.9416666666666665E-2"/>
    <n v="33.285714285714285"/>
    <x v="2"/>
    <x v="8"/>
  </r>
  <r>
    <n v="958"/>
    <x v="958"/>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x v="959"/>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x v="960"/>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x v="961"/>
    <s v="Active, happy &amp; healthy together! _x000a_Thatâ€™s our mission for all dogs and their parents."/>
    <n v="95000"/>
    <n v="40079"/>
    <x v="2"/>
    <x v="0"/>
    <s v="USD"/>
    <n v="1487617200"/>
    <n v="1483634335"/>
    <b v="0"/>
    <n v="110"/>
    <b v="0"/>
    <s v="technology/wearables"/>
    <n v="0.42188421052631581"/>
    <n v="364.35454545454547"/>
    <x v="2"/>
    <x v="8"/>
  </r>
  <r>
    <n v="962"/>
    <x v="962"/>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x v="963"/>
    <s v="WE are molding an educated, motivated, non violent GENERATION!"/>
    <n v="35000"/>
    <n v="377"/>
    <x v="2"/>
    <x v="0"/>
    <s v="USD"/>
    <n v="1476717319"/>
    <n v="1473693319"/>
    <b v="0"/>
    <n v="9"/>
    <b v="0"/>
    <s v="technology/wearables"/>
    <n v="1.0771428571428571E-2"/>
    <n v="41.888888888888886"/>
    <x v="2"/>
    <x v="8"/>
  </r>
  <r>
    <n v="964"/>
    <x v="964"/>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x v="965"/>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x v="966"/>
    <s v="ICE SHIRT; running, multi-sport, cycling, &amp; athletic wear shirts that hold melting ice to cool you on hot days."/>
    <n v="12000"/>
    <n v="1776"/>
    <x v="2"/>
    <x v="0"/>
    <s v="USD"/>
    <n v="1475766932"/>
    <n v="1473174932"/>
    <b v="0"/>
    <n v="30"/>
    <b v="0"/>
    <s v="technology/wearables"/>
    <n v="0.14799999999999999"/>
    <n v="59.2"/>
    <x v="2"/>
    <x v="8"/>
  </r>
  <r>
    <n v="967"/>
    <x v="967"/>
    <s v="Better Beanie is the new therapeutic wearable designed to assist you while keeping your hands free."/>
    <n v="20000"/>
    <n v="3562"/>
    <x v="2"/>
    <x v="0"/>
    <s v="USD"/>
    <n v="1461301574"/>
    <n v="1456121174"/>
    <b v="0"/>
    <n v="81"/>
    <b v="0"/>
    <s v="technology/wearables"/>
    <n v="0.17810000000000001"/>
    <n v="43.97530864197531"/>
    <x v="2"/>
    <x v="8"/>
  </r>
  <r>
    <n v="968"/>
    <x v="968"/>
    <s v="Anyone who want to support of this will be credited. This will be my ultimate build. Full animatronics, from arms, legs, H.U.D, etc"/>
    <n v="8000"/>
    <n v="106"/>
    <x v="2"/>
    <x v="0"/>
    <s v="USD"/>
    <n v="1408134034"/>
    <n v="1405542034"/>
    <b v="0"/>
    <n v="4"/>
    <b v="0"/>
    <s v="technology/wearables"/>
    <n v="1.325E-2"/>
    <n v="26.5"/>
    <x v="2"/>
    <x v="8"/>
  </r>
  <r>
    <n v="969"/>
    <x v="969"/>
    <s v="Geek &amp; Chic Smart Jewelry Collection, Wearables Meet Style!"/>
    <n v="30000"/>
    <n v="14000"/>
    <x v="2"/>
    <x v="14"/>
    <s v="MXN"/>
    <n v="1486624607"/>
    <n v="1483773407"/>
    <b v="0"/>
    <n v="11"/>
    <b v="0"/>
    <s v="technology/wearables"/>
    <n v="0.46666666666666667"/>
    <n v="1272.7272727272727"/>
    <x v="2"/>
    <x v="8"/>
  </r>
  <r>
    <n v="970"/>
    <x v="970"/>
    <s v="Stainless Steel Modular Ring with screw on bezels for WiFi + Bluetooth + NFC Wireless modules with open source IOS and Android Apps"/>
    <n v="5000"/>
    <n v="2296"/>
    <x v="2"/>
    <x v="5"/>
    <s v="CAD"/>
    <n v="1485147540"/>
    <n v="1481951853"/>
    <b v="0"/>
    <n v="14"/>
    <b v="0"/>
    <s v="technology/wearables"/>
    <n v="0.4592"/>
    <n v="164"/>
    <x v="2"/>
    <x v="8"/>
  </r>
  <r>
    <n v="971"/>
    <x v="971"/>
    <s v="Our amazing product is simple and sleek. Our laser system is USB rechargeable for hours of fun. Android / Apple App Controlled."/>
    <n v="100000"/>
    <n v="226"/>
    <x v="2"/>
    <x v="0"/>
    <s v="USD"/>
    <n v="1433178060"/>
    <n v="1429290060"/>
    <b v="0"/>
    <n v="5"/>
    <b v="0"/>
    <s v="technology/wearables"/>
    <n v="2.2599999999999999E-3"/>
    <n v="45.2"/>
    <x v="2"/>
    <x v="8"/>
  </r>
  <r>
    <n v="972"/>
    <x v="972"/>
    <s v="Slackers Patent-Pending Magnetic Clip and Cable System, Amazing Sound, Durability and Value Can't Be Beat...AT ANY PRICE!!"/>
    <n v="20000"/>
    <n v="6925"/>
    <x v="2"/>
    <x v="0"/>
    <s v="USD"/>
    <n v="1409813940"/>
    <n v="1407271598"/>
    <b v="0"/>
    <n v="45"/>
    <b v="0"/>
    <s v="technology/wearables"/>
    <n v="0.34625"/>
    <n v="153.88888888888889"/>
    <x v="2"/>
    <x v="8"/>
  </r>
  <r>
    <n v="973"/>
    <x v="973"/>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x v="974"/>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x v="975"/>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x v="976"/>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x v="977"/>
    <s v="The unique adapter to apply standard watch straps at your Samsung Gear S2 Sport and Sport 3G! Small, functional and handsome."/>
    <n v="2700"/>
    <n v="909"/>
    <x v="2"/>
    <x v="15"/>
    <s v="EUR"/>
    <n v="1456094197"/>
    <n v="1453502197"/>
    <b v="0"/>
    <n v="12"/>
    <b v="0"/>
    <s v="technology/wearables"/>
    <n v="0.33666666666666667"/>
    <n v="75.75"/>
    <x v="2"/>
    <x v="8"/>
  </r>
  <r>
    <n v="978"/>
    <x v="978"/>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x v="979"/>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x v="980"/>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x v="981"/>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x v="982"/>
    <s v="revolutonary ultra-slim 2-in-1 Smart  2-in-1 I-PHONE handle/WALLETtm with 360 rotatiion"/>
    <n v="17500"/>
    <n v="3"/>
    <x v="2"/>
    <x v="0"/>
    <s v="USD"/>
    <n v="1475431486"/>
    <n v="1472839486"/>
    <b v="0"/>
    <n v="3"/>
    <b v="0"/>
    <s v="technology/wearables"/>
    <n v="1.7142857142857143E-4"/>
    <n v="1"/>
    <x v="2"/>
    <x v="8"/>
  </r>
  <r>
    <n v="983"/>
    <x v="983"/>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x v="984"/>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x v="985"/>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x v="986"/>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x v="987"/>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x v="988"/>
    <s v="Itâ€™s original, fashion and unique, Ohyear is the first cover for your earphones that wears your style._x000a_Designed and made in Italy"/>
    <n v="5000"/>
    <n v="0"/>
    <x v="2"/>
    <x v="13"/>
    <s v="EUR"/>
    <n v="1475310825"/>
    <n v="1472718825"/>
    <b v="0"/>
    <n v="0"/>
    <b v="0"/>
    <s v="technology/wearables"/>
    <n v="0"/>
    <n v="0"/>
    <x v="2"/>
    <x v="8"/>
  </r>
  <r>
    <n v="989"/>
    <x v="989"/>
    <s v="The most useful phone charger you will ever buy"/>
    <n v="10000"/>
    <n v="1677"/>
    <x v="2"/>
    <x v="0"/>
    <s v="USD"/>
    <n v="1475101495"/>
    <n v="1472509495"/>
    <b v="0"/>
    <n v="32"/>
    <b v="0"/>
    <s v="technology/wearables"/>
    <n v="0.16769999999999999"/>
    <n v="52.40625"/>
    <x v="2"/>
    <x v="8"/>
  </r>
  <r>
    <n v="990"/>
    <x v="990"/>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x v="992"/>
    <s v="The HOTTEST and COOLEST thing yet! WairConditioning... an entirely new level of comfortability!"/>
    <n v="100000"/>
    <n v="467"/>
    <x v="2"/>
    <x v="0"/>
    <s v="USD"/>
    <n v="1462655519"/>
    <n v="1457475119"/>
    <b v="0"/>
    <n v="4"/>
    <b v="0"/>
    <s v="technology/wearables"/>
    <n v="4.6699999999999997E-3"/>
    <n v="116.75"/>
    <x v="2"/>
    <x v="8"/>
  </r>
  <r>
    <n v="993"/>
    <x v="993"/>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x v="995"/>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x v="996"/>
    <s v="Study the behaviour of technical communities by tracking their movement  through wearables"/>
    <n v="4000"/>
    <n v="65"/>
    <x v="2"/>
    <x v="0"/>
    <s v="USD"/>
    <n v="1406474820"/>
    <n v="1403902060"/>
    <b v="0"/>
    <n v="5"/>
    <b v="0"/>
    <s v="technology/wearables"/>
    <n v="1.6250000000000001E-2"/>
    <n v="13"/>
    <x v="2"/>
    <x v="8"/>
  </r>
  <r>
    <n v="997"/>
    <x v="997"/>
    <s v="The iPhanny keeps your iPhone 6 safe from bending in those dangerous pants pockets."/>
    <n v="5000"/>
    <n v="65"/>
    <x v="2"/>
    <x v="0"/>
    <s v="USD"/>
    <n v="1417145297"/>
    <n v="1414549697"/>
    <b v="0"/>
    <n v="8"/>
    <b v="0"/>
    <s v="technology/wearables"/>
    <n v="1.2999999999999999E-2"/>
    <n v="8.125"/>
    <x v="2"/>
    <x v="8"/>
  </r>
  <r>
    <n v="998"/>
    <x v="998"/>
    <s v="Ollinfit is the first wearable fitness trainer with 3 sensors for superior accuracy, feedback and results."/>
    <n v="60000"/>
    <n v="35135"/>
    <x v="2"/>
    <x v="5"/>
    <s v="CAD"/>
    <n v="1447909401"/>
    <n v="1444017801"/>
    <b v="0"/>
    <n v="229"/>
    <b v="0"/>
    <s v="technology/wearables"/>
    <n v="0.58558333333333334"/>
    <n v="153.42794759825327"/>
    <x v="2"/>
    <x v="8"/>
  </r>
  <r>
    <n v="999"/>
    <x v="999"/>
    <s v="Built in running, cycling, pedometer, and golf features for the edge you need to perform at your very best!"/>
    <n v="150000"/>
    <n v="11683"/>
    <x v="2"/>
    <x v="5"/>
    <s v="CAD"/>
    <n v="1415865720"/>
    <n v="1413270690"/>
    <b v="0"/>
    <n v="40"/>
    <b v="0"/>
    <s v="technology/wearables"/>
    <n v="7.7886666666666673E-2"/>
    <n v="292.07499999999999"/>
    <x v="2"/>
    <x v="8"/>
  </r>
  <r>
    <n v="1000"/>
    <x v="1000"/>
    <s v="Ristola watches made in La Chaux de-Fonds, Switzerland. A new brand of COSC and ISO Certified Professional watches."/>
    <n v="894700"/>
    <n v="19824"/>
    <x v="1"/>
    <x v="0"/>
    <s v="USD"/>
    <n v="1489537560"/>
    <n v="1484357160"/>
    <b v="0"/>
    <n v="6"/>
    <b v="0"/>
    <s v="technology/wearables"/>
    <n v="2.2157147647256063E-2"/>
    <n v="3304"/>
    <x v="2"/>
    <x v="8"/>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n v="1002"/>
    <x v="1002"/>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x v="1003"/>
    <s v="Connected, heating, premium quality and comfortable leather sneakers - hand-crafted in France."/>
    <n v="20000"/>
    <n v="3211"/>
    <x v="1"/>
    <x v="6"/>
    <s v="EUR"/>
    <n v="1489680061"/>
    <n v="1487091661"/>
    <b v="0"/>
    <n v="15"/>
    <b v="0"/>
    <s v="technology/wearables"/>
    <n v="0.16055"/>
    <n v="214.06666666666666"/>
    <x v="2"/>
    <x v="8"/>
  </r>
  <r>
    <n v="1004"/>
    <x v="1004"/>
    <s v="Harnessing wearable technology as a powerful defense for food-allergy children."/>
    <n v="25000"/>
    <n v="20552"/>
    <x v="1"/>
    <x v="0"/>
    <s v="USD"/>
    <n v="1455814827"/>
    <n v="1453222827"/>
    <b v="0"/>
    <n v="95"/>
    <b v="0"/>
    <s v="technology/wearables"/>
    <n v="0.82208000000000003"/>
    <n v="216.33684210526314"/>
    <x v="2"/>
    <x v="8"/>
  </r>
  <r>
    <n v="1005"/>
    <x v="1005"/>
    <s v="The Forcite Alpine helmet records 4K footage and keeps you connected all in one sleek design."/>
    <n v="200000"/>
    <n v="150102"/>
    <x v="1"/>
    <x v="0"/>
    <s v="USD"/>
    <n v="1446217183"/>
    <n v="1443538783"/>
    <b v="0"/>
    <n v="161"/>
    <b v="0"/>
    <s v="technology/wearables"/>
    <n v="0.75051000000000001"/>
    <n v="932.31055900621118"/>
    <x v="2"/>
    <x v="8"/>
  </r>
  <r>
    <n v="1006"/>
    <x v="1006"/>
    <s v="Sweat resistant, colorful, durable, CUSTOMIZABLE, watch bands &amp; protector bands that fit the Moto360 smartwatch."/>
    <n v="4000"/>
    <n v="234"/>
    <x v="1"/>
    <x v="0"/>
    <s v="USD"/>
    <n v="1418368260"/>
    <n v="1417654672"/>
    <b v="0"/>
    <n v="8"/>
    <b v="0"/>
    <s v="technology/wearables"/>
    <n v="5.8500000000000003E-2"/>
    <n v="29.25"/>
    <x v="2"/>
    <x v="8"/>
  </r>
  <r>
    <n v="1007"/>
    <x v="1007"/>
    <s v="Our knee sleeve monitors your muscles and recommends rest time (on a mobile app) when it detects overexertion!"/>
    <n v="30000"/>
    <n v="13296"/>
    <x v="1"/>
    <x v="0"/>
    <s v="USD"/>
    <n v="1481727623"/>
    <n v="1478095223"/>
    <b v="0"/>
    <n v="76"/>
    <b v="0"/>
    <s v="technology/wearables"/>
    <n v="0.44319999999999998"/>
    <n v="174.94736842105263"/>
    <x v="2"/>
    <x v="8"/>
  </r>
  <r>
    <n v="1008"/>
    <x v="1008"/>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x v="1009"/>
    <s v="R-CON is a wearable that measures running form. Instantly know when your form is breaking down and when you are running your strongest."/>
    <n v="50000"/>
    <n v="6565"/>
    <x v="1"/>
    <x v="0"/>
    <s v="USD"/>
    <n v="1466346646"/>
    <n v="1463754646"/>
    <b v="0"/>
    <n v="101"/>
    <b v="0"/>
    <s v="technology/wearables"/>
    <n v="0.1313"/>
    <n v="65"/>
    <x v="2"/>
    <x v="8"/>
  </r>
  <r>
    <n v="1010"/>
    <x v="1010"/>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x v="1011"/>
    <s v="The first action sports training sleeve/leg protector of its kind to offer an unduplicated level of targeted protection!"/>
    <n v="20000"/>
    <n v="75"/>
    <x v="1"/>
    <x v="0"/>
    <s v="USD"/>
    <n v="1418938395"/>
    <n v="1415050395"/>
    <b v="0"/>
    <n v="1"/>
    <b v="0"/>
    <s v="technology/wearables"/>
    <n v="3.7499999999999999E-3"/>
    <n v="75"/>
    <x v="2"/>
    <x v="8"/>
  </r>
  <r>
    <n v="1012"/>
    <x v="1012"/>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x v="1013"/>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x v="1014"/>
    <s v="CHEMION is an eyewear device that lets you show your creativity to the world."/>
    <n v="10000"/>
    <n v="3060"/>
    <x v="1"/>
    <x v="0"/>
    <s v="USD"/>
    <n v="1420070615"/>
    <n v="1415750615"/>
    <b v="0"/>
    <n v="16"/>
    <b v="0"/>
    <s v="technology/wearables"/>
    <n v="0.30599999999999999"/>
    <n v="191.25"/>
    <x v="2"/>
    <x v="8"/>
  </r>
  <r>
    <n v="1015"/>
    <x v="1015"/>
    <s v="SKIN - The wearable music remote control which makes your fitness lifestyle a bit easier"/>
    <n v="9000"/>
    <n v="240"/>
    <x v="1"/>
    <x v="16"/>
    <s v="CHF"/>
    <n v="1448489095"/>
    <n v="1445893495"/>
    <b v="0"/>
    <n v="6"/>
    <b v="0"/>
    <s v="technology/wearables"/>
    <n v="2.6666666666666668E-2"/>
    <n v="40"/>
    <x v="2"/>
    <x v="8"/>
  </r>
  <r>
    <n v="1016"/>
    <x v="1016"/>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x v="1017"/>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x v="1018"/>
    <s v="Owl is a fitness tracker along with an accompanying iOS app, that is both fun and interactive for children."/>
    <n v="20000"/>
    <n v="621"/>
    <x v="1"/>
    <x v="0"/>
    <s v="USD"/>
    <n v="1468496933"/>
    <n v="1465904933"/>
    <b v="0"/>
    <n v="7"/>
    <b v="0"/>
    <s v="technology/wearables"/>
    <n v="3.1050000000000001E-2"/>
    <n v="88.714285714285708"/>
    <x v="2"/>
    <x v="8"/>
  </r>
  <r>
    <n v="1019"/>
    <x v="1019"/>
    <s v="Tempi Is a Wearable Bluetooth Device That Gives Accurate Temperature and Humidity Readings."/>
    <n v="45000"/>
    <n v="21300"/>
    <x v="1"/>
    <x v="0"/>
    <s v="USD"/>
    <n v="1423092149"/>
    <n v="1420500149"/>
    <b v="0"/>
    <n v="400"/>
    <b v="0"/>
    <s v="technology/wearables"/>
    <n v="0.47333333333333333"/>
    <n v="53.25"/>
    <x v="2"/>
    <x v="8"/>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x v="1021"/>
    <s v="Rick and Morty concept album written by Allie Goertz + music video directed by Paul B. Cummings!"/>
    <n v="3000"/>
    <n v="10554.11"/>
    <x v="0"/>
    <x v="0"/>
    <s v="USD"/>
    <n v="1445054400"/>
    <n v="1443074571"/>
    <b v="1"/>
    <n v="478"/>
    <b v="1"/>
    <s v="music/electronic music"/>
    <n v="3.5180366666666667"/>
    <n v="22.079728033472804"/>
    <x v="4"/>
    <x v="15"/>
  </r>
  <r>
    <n v="1022"/>
    <x v="1022"/>
    <s v="Help get four new bootlegs onto vinyl in the second installment of my series!"/>
    <n v="2000"/>
    <n v="2298"/>
    <x v="0"/>
    <x v="0"/>
    <s v="USD"/>
    <n v="1431876677"/>
    <n v="1429284677"/>
    <b v="1"/>
    <n v="74"/>
    <b v="1"/>
    <s v="music/electronic music"/>
    <n v="1.149"/>
    <n v="31.054054054054053"/>
    <x v="4"/>
    <x v="15"/>
  </r>
  <r>
    <n v="1023"/>
    <x v="1023"/>
    <s v="A collaborative, electronic journey helmed by producer Christopher Bingham and guitarist Carlos Montero."/>
    <n v="2000"/>
    <n v="4743"/>
    <x v="0"/>
    <x v="1"/>
    <s v="GBP"/>
    <n v="1434837861"/>
    <n v="1432245861"/>
    <b v="0"/>
    <n v="131"/>
    <b v="1"/>
    <s v="music/electronic music"/>
    <n v="2.3715000000000002"/>
    <n v="36.206106870229007"/>
    <x v="4"/>
    <x v="15"/>
  </r>
  <r>
    <n v="1024"/>
    <x v="1024"/>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x v="1025"/>
    <s v="Jake Kaufman and Jessie Seely present THE WORLD'S FIRST VIRTUAL REALITY ROCK OPERA."/>
    <n v="70000"/>
    <n v="76949.820000000007"/>
    <x v="0"/>
    <x v="0"/>
    <s v="USD"/>
    <n v="1426532437"/>
    <n v="1423944037"/>
    <b v="1"/>
    <n v="1071"/>
    <b v="1"/>
    <s v="music/electronic music"/>
    <n v="1.099283142857143"/>
    <n v="71.848571428571432"/>
    <x v="4"/>
    <x v="15"/>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x v="1029"/>
    <s v="We want to recreate last years massive Valborgparty in Lund but this time even bigger!"/>
    <n v="10000"/>
    <n v="11176"/>
    <x v="0"/>
    <x v="11"/>
    <s v="SEK"/>
    <n v="1428184740"/>
    <n v="1423501507"/>
    <b v="0"/>
    <n v="141"/>
    <b v="1"/>
    <s v="music/electronic music"/>
    <n v="1.1175999999999999"/>
    <n v="79.262411347517727"/>
    <x v="4"/>
    <x v="15"/>
  </r>
  <r>
    <n v="1030"/>
    <x v="1030"/>
    <s v="Help fund the latest Gothsicles mega-album, I FEEL SICLE!"/>
    <n v="2000"/>
    <n v="6842"/>
    <x v="0"/>
    <x v="0"/>
    <s v="USD"/>
    <n v="1473680149"/>
    <n v="1472470549"/>
    <b v="0"/>
    <n v="159"/>
    <b v="1"/>
    <s v="music/electronic music"/>
    <n v="3.4209999999999998"/>
    <n v="43.031446540880502"/>
    <x v="4"/>
    <x v="15"/>
  </r>
  <r>
    <n v="1031"/>
    <x v="1031"/>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x v="1032"/>
    <s v="Ideal for living rooms and open spaces."/>
    <n v="5400"/>
    <n v="5858.84"/>
    <x v="0"/>
    <x v="0"/>
    <s v="USD"/>
    <n v="1466697625"/>
    <n v="1464105625"/>
    <b v="0"/>
    <n v="96"/>
    <b v="1"/>
    <s v="music/electronic music"/>
    <n v="1.0849703703703704"/>
    <n v="61.029583333333335"/>
    <x v="4"/>
    <x v="1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x v="1034"/>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x v="1036"/>
    <s v="Help this Soulful &amp; Cinematic Glitch-Pop Songwriter Bring her Music to the World!  (And your Ears:)"/>
    <n v="4500"/>
    <n v="5056.22"/>
    <x v="0"/>
    <x v="0"/>
    <s v="USD"/>
    <n v="1357545600"/>
    <n v="1354790790"/>
    <b v="0"/>
    <n v="211"/>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x v="1040"/>
    <s v="We produce radio broadcasts and live streams that promote the value of human freedom, reason, individual rights &amp; free markets."/>
    <n v="85000"/>
    <n v="250"/>
    <x v="1"/>
    <x v="0"/>
    <s v="USD"/>
    <n v="1472317209"/>
    <n v="1469725209"/>
    <b v="0"/>
    <n v="1"/>
    <b v="0"/>
    <s v="journalism/audio"/>
    <n v="2.9411764705882353E-3"/>
    <n v="250"/>
    <x v="5"/>
    <x v="16"/>
  </r>
  <r>
    <n v="1041"/>
    <x v="1041"/>
    <s v="I am trying to document what it is like to plunge head first into the music/audio industry as an intern."/>
    <n v="50"/>
    <n v="0"/>
    <x v="1"/>
    <x v="0"/>
    <s v="USD"/>
    <n v="1406769992"/>
    <n v="1405041992"/>
    <b v="0"/>
    <n v="0"/>
    <b v="0"/>
    <s v="journalism/audio"/>
    <n v="0"/>
    <n v="0"/>
    <x v="5"/>
    <x v="16"/>
  </r>
  <r>
    <n v="1042"/>
    <x v="1042"/>
    <s v="Hello! I'm Ben and I have been wanting to start a podcast for a while. I am looking to kickstart the process and get into the game!"/>
    <n v="650"/>
    <n v="10"/>
    <x v="1"/>
    <x v="0"/>
    <s v="USD"/>
    <n v="1410516000"/>
    <n v="1406824948"/>
    <b v="0"/>
    <n v="1"/>
    <b v="0"/>
    <s v="journalism/audio"/>
    <n v="1.5384615384615385E-2"/>
    <n v="10"/>
    <x v="5"/>
    <x v="16"/>
  </r>
  <r>
    <n v="1043"/>
    <x v="1043"/>
    <s v="We're seeking funding for a special 10th Anniversary PRINT EDITION! Receive your own copy for only $8"/>
    <n v="100000"/>
    <n v="8537"/>
    <x v="1"/>
    <x v="0"/>
    <s v="USD"/>
    <n v="1432101855"/>
    <n v="1429509855"/>
    <b v="0"/>
    <n v="292"/>
    <b v="0"/>
    <s v="journalism/audio"/>
    <n v="8.5370000000000001E-2"/>
    <n v="29.236301369863014"/>
    <x v="5"/>
    <x v="16"/>
  </r>
  <r>
    <n v="1044"/>
    <x v="1044"/>
    <s v="Hi. I'm looking to raise some funds to get some microphones, some interfaces to hook XLR to my iPad/iPhone/iMac. Plus some other stuff."/>
    <n v="7000"/>
    <n v="6"/>
    <x v="1"/>
    <x v="0"/>
    <s v="USD"/>
    <n v="1425587220"/>
    <n v="1420668801"/>
    <b v="0"/>
    <n v="2"/>
    <b v="0"/>
    <s v="journalism/audio"/>
    <n v="8.571428571428571E-4"/>
    <n v="3"/>
    <x v="5"/>
    <x v="16"/>
  </r>
  <r>
    <n v="1045"/>
    <x v="1045"/>
    <s v="In Case Of Emergency is a radio talk show for preppers, beginning preppers, and with preparedness in mind."/>
    <n v="10000"/>
    <n v="266"/>
    <x v="1"/>
    <x v="0"/>
    <s v="USD"/>
    <n v="1408827550"/>
    <n v="1406235550"/>
    <b v="0"/>
    <n v="8"/>
    <b v="0"/>
    <s v="journalism/audio"/>
    <n v="2.6599999999999999E-2"/>
    <n v="33.25"/>
    <x v="5"/>
    <x v="16"/>
  </r>
  <r>
    <n v="1046"/>
    <x v="1046"/>
    <s v="All Things Horses is slowly becoming the greatest podcast on the internet and we are looking to upgrade the studio and software."/>
    <n v="3000"/>
    <n v="0"/>
    <x v="1"/>
    <x v="12"/>
    <s v="EUR"/>
    <n v="1451161560"/>
    <n v="1447273560"/>
    <b v="0"/>
    <n v="0"/>
    <b v="0"/>
    <s v="journalism/audio"/>
    <n v="0"/>
    <n v="0"/>
    <x v="5"/>
    <x v="16"/>
  </r>
  <r>
    <n v="1047"/>
    <x v="1047"/>
    <s v="I wish to start a new podcast called Voices of Texas, and I want to interview interesting people of Texas each week."/>
    <n v="2000"/>
    <n v="1"/>
    <x v="1"/>
    <x v="0"/>
    <s v="USD"/>
    <n v="1415219915"/>
    <n v="1412624315"/>
    <b v="0"/>
    <n v="1"/>
    <b v="0"/>
    <s v="journalism/audio"/>
    <n v="5.0000000000000001E-4"/>
    <n v="1"/>
    <x v="5"/>
    <x v="16"/>
  </r>
  <r>
    <n v="1048"/>
    <x v="1048"/>
    <s v="#MyLifeMatters features compelling stories of students &amp; young adults who overcame challenges to take ownership of their lives."/>
    <n v="15000"/>
    <n v="212"/>
    <x v="1"/>
    <x v="0"/>
    <s v="USD"/>
    <n v="1474766189"/>
    <n v="1471310189"/>
    <b v="0"/>
    <n v="4"/>
    <b v="0"/>
    <s v="journalism/audio"/>
    <n v="1.4133333333333333E-2"/>
    <n v="53"/>
    <x v="5"/>
    <x v="16"/>
  </r>
  <r>
    <n v="1049"/>
    <x v="1049"/>
    <s v="------"/>
    <n v="12000"/>
    <n v="0"/>
    <x v="1"/>
    <x v="0"/>
    <s v="USD"/>
    <n v="1455272445"/>
    <n v="1452680445"/>
    <b v="0"/>
    <n v="0"/>
    <b v="0"/>
    <s v="journalism/audio"/>
    <n v="0"/>
    <n v="0"/>
    <x v="5"/>
    <x v="16"/>
  </r>
  <r>
    <n v="1050"/>
    <x v="1050"/>
    <s v="Secularism is on the rise and I hear you.Talk to me."/>
    <n v="2500"/>
    <n v="0"/>
    <x v="1"/>
    <x v="0"/>
    <s v="USD"/>
    <n v="1442257677"/>
    <n v="1439665677"/>
    <b v="0"/>
    <n v="0"/>
    <b v="0"/>
    <s v="journalism/audio"/>
    <n v="0"/>
    <n v="0"/>
    <x v="5"/>
    <x v="16"/>
  </r>
  <r>
    <n v="1051"/>
    <x v="1051"/>
    <s v="Inspired by some great podcasters as well as my desire to learn from many people about many topics, plus just to inform people."/>
    <n v="500"/>
    <n v="0"/>
    <x v="1"/>
    <x v="0"/>
    <s v="USD"/>
    <n v="1409098825"/>
    <n v="1406679625"/>
    <b v="0"/>
    <n v="0"/>
    <b v="0"/>
    <s v="journalism/audio"/>
    <n v="0"/>
    <n v="0"/>
    <x v="5"/>
    <x v="16"/>
  </r>
  <r>
    <n v="1052"/>
    <x v="1052"/>
    <s v="Production costs for middle aged comics sharing cross USA country road trip experience via www.bigdaddyroadshow.com Podcasts.ComedySHOW"/>
    <n v="4336"/>
    <n v="0"/>
    <x v="1"/>
    <x v="0"/>
    <s v="USD"/>
    <n v="1465243740"/>
    <n v="1461438495"/>
    <b v="0"/>
    <n v="0"/>
    <b v="0"/>
    <s v="journalism/audio"/>
    <n v="0"/>
    <n v="0"/>
    <x v="5"/>
    <x v="16"/>
  </r>
  <r>
    <n v="1053"/>
    <x v="1053"/>
    <s v="How well do you know the stranger walking past you or the neighbor up the street? Extraordinary stories told by everyday people."/>
    <n v="1500"/>
    <n v="15"/>
    <x v="1"/>
    <x v="0"/>
    <s v="USD"/>
    <n v="1488773332"/>
    <n v="1486613332"/>
    <b v="0"/>
    <n v="1"/>
    <b v="0"/>
    <s v="journalism/audio"/>
    <n v="0.01"/>
    <n v="15"/>
    <x v="5"/>
    <x v="16"/>
  </r>
  <r>
    <n v="1054"/>
    <x v="1054"/>
    <s v="Drawing on the momentum created by his &quot;Radio Deadly&quot; program, Michale Graves has created a new pop-culture talk radio show on WVNJ"/>
    <n v="2500"/>
    <n v="0"/>
    <x v="1"/>
    <x v="0"/>
    <s v="USD"/>
    <n v="1407708000"/>
    <n v="1405110399"/>
    <b v="0"/>
    <n v="0"/>
    <b v="0"/>
    <s v="journalism/audio"/>
    <n v="0"/>
    <n v="0"/>
    <x v="5"/>
    <x v="16"/>
  </r>
  <r>
    <n v="1055"/>
    <x v="1055"/>
    <s v="This project is to fund Season 3 of the SHPC.  Our plan is to produce 24 more spectacular episodes to share with the world."/>
    <n v="3500"/>
    <n v="0"/>
    <x v="1"/>
    <x v="0"/>
    <s v="USD"/>
    <n v="1457394545"/>
    <n v="1454802545"/>
    <b v="0"/>
    <n v="0"/>
    <b v="0"/>
    <s v="journalism/audio"/>
    <n v="0"/>
    <n v="0"/>
    <x v="5"/>
    <x v="16"/>
  </r>
  <r>
    <n v="1056"/>
    <x v="1056"/>
    <s v="a podcast about everyday life, friends talking about music, movies, tv, relationships. conversations we have all had and can relate to"/>
    <n v="10000"/>
    <n v="0"/>
    <x v="1"/>
    <x v="0"/>
    <s v="USD"/>
    <n v="1429892177"/>
    <n v="1424711777"/>
    <b v="0"/>
    <n v="0"/>
    <b v="0"/>
    <s v="journalism/audio"/>
    <n v="0"/>
    <n v="0"/>
    <x v="5"/>
    <x v="16"/>
  </r>
  <r>
    <n v="1057"/>
    <x v="1057"/>
    <s v="Sayin it Plain is a Independent Radio Show created to inform the public and empower the community."/>
    <n v="10000"/>
    <n v="0"/>
    <x v="1"/>
    <x v="0"/>
    <s v="USD"/>
    <n v="1480888483"/>
    <n v="1478292883"/>
    <b v="0"/>
    <n v="0"/>
    <b v="0"/>
    <s v="journalism/audio"/>
    <n v="0"/>
    <n v="0"/>
    <x v="5"/>
    <x v="16"/>
  </r>
  <r>
    <n v="1058"/>
    <x v="1058"/>
    <s v="An investigative series on 790 KABC Radio on the ravages of addiction and what options millions of people have for hopeful recovery."/>
    <n v="40000"/>
    <n v="0"/>
    <x v="1"/>
    <x v="0"/>
    <s v="USD"/>
    <n v="1427328000"/>
    <n v="1423777043"/>
    <b v="0"/>
    <n v="0"/>
    <b v="0"/>
    <s v="journalism/audio"/>
    <n v="0"/>
    <n v="0"/>
    <x v="5"/>
    <x v="16"/>
  </r>
  <r>
    <n v="1059"/>
    <x v="1059"/>
    <s v="Turning myself into a vocal artist."/>
    <n v="1100"/>
    <n v="0"/>
    <x v="1"/>
    <x v="0"/>
    <s v="USD"/>
    <n v="1426269456"/>
    <n v="1423681056"/>
    <b v="0"/>
    <n v="0"/>
    <b v="0"/>
    <s v="journalism/audio"/>
    <n v="0"/>
    <n v="0"/>
    <x v="5"/>
    <x v="16"/>
  </r>
  <r>
    <n v="1060"/>
    <x v="1060"/>
    <s v="Reality Check is a weekly Internet Radio Show. Along with my co-host and engineer we discuss the issues of the day relevant to you!."/>
    <n v="5000"/>
    <n v="50"/>
    <x v="1"/>
    <x v="0"/>
    <s v="USD"/>
    <n v="1429134893"/>
    <n v="1426542893"/>
    <b v="0"/>
    <n v="1"/>
    <b v="0"/>
    <s v="journalism/audio"/>
    <n v="0.01"/>
    <n v="50"/>
    <x v="5"/>
    <x v="16"/>
  </r>
  <r>
    <n v="1061"/>
    <x v="1061"/>
    <s v="T.O., Adi &amp; Mercedes discuss their point of views, women's issues &amp; Hollywood Hotties."/>
    <n v="4000"/>
    <n v="0"/>
    <x v="1"/>
    <x v="0"/>
    <s v="USD"/>
    <n v="1462150800"/>
    <n v="1456987108"/>
    <b v="0"/>
    <n v="0"/>
    <b v="0"/>
    <s v="journalism/audio"/>
    <n v="0"/>
    <n v="0"/>
    <x v="5"/>
    <x v="16"/>
  </r>
  <r>
    <n v="1062"/>
    <x v="1062"/>
    <s v="SEE US ON PATREON www.badgirlartwork.com"/>
    <n v="199"/>
    <n v="190"/>
    <x v="1"/>
    <x v="0"/>
    <s v="USD"/>
    <n v="1468351341"/>
    <n v="1467746541"/>
    <b v="0"/>
    <n v="4"/>
    <b v="0"/>
    <s v="journalism/audio"/>
    <n v="0.95477386934673369"/>
    <n v="47.5"/>
    <x v="5"/>
    <x v="16"/>
  </r>
  <r>
    <n v="1063"/>
    <x v="1063"/>
    <s v="Now on audiobook! The truth about Benghazi is revealed with this historical epic courtroom drama performed by professional voice actors"/>
    <n v="1000"/>
    <n v="0"/>
    <x v="1"/>
    <x v="0"/>
    <s v="USD"/>
    <n v="1472604262"/>
    <n v="1470012262"/>
    <b v="0"/>
    <n v="0"/>
    <b v="0"/>
    <s v="journalism/audio"/>
    <n v="0"/>
    <n v="0"/>
    <x v="5"/>
    <x v="16"/>
  </r>
  <r>
    <n v="1064"/>
    <x v="1064"/>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x v="1065"/>
    <s v="Need funds for an Australian fps mp shooter pc game called Diggers Fall were china invades Aus, cost for advertising and settings menu."/>
    <n v="3000"/>
    <n v="81"/>
    <x v="2"/>
    <x v="2"/>
    <s v="AUD"/>
    <n v="1392800922"/>
    <n v="1390381722"/>
    <b v="0"/>
    <n v="5"/>
    <b v="0"/>
    <s v="games/video games"/>
    <n v="2.7E-2"/>
    <n v="16.2"/>
    <x v="6"/>
    <x v="17"/>
  </r>
  <r>
    <n v="1066"/>
    <x v="1066"/>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x v="1067"/>
    <s v="Canâ€™t make up your mind about something? Simply type in your two options and let the fighters of fate decide for you!"/>
    <n v="500"/>
    <n v="130"/>
    <x v="2"/>
    <x v="0"/>
    <s v="USD"/>
    <n v="1387657931"/>
    <n v="1385065931"/>
    <b v="0"/>
    <n v="10"/>
    <b v="0"/>
    <s v="games/video games"/>
    <n v="0.26"/>
    <n v="13"/>
    <x v="6"/>
    <x v="17"/>
  </r>
  <r>
    <n v="1068"/>
    <x v="1068"/>
    <s v="THE QUEST TO SAVE HIP HOP is an old school beat em up st game that has a focus on old school hip hop and new age hip hop coming to pc."/>
    <n v="30000"/>
    <n v="45"/>
    <x v="2"/>
    <x v="0"/>
    <s v="USD"/>
    <n v="1460274864"/>
    <n v="1457686464"/>
    <b v="0"/>
    <n v="4"/>
    <b v="0"/>
    <s v="games/video games"/>
    <n v="1.5E-3"/>
    <n v="11.25"/>
    <x v="6"/>
    <x v="17"/>
  </r>
  <r>
    <n v="1069"/>
    <x v="1069"/>
    <s v="A run-n-gun zombie survival game where you scavenge for items to make the night a little less scary."/>
    <n v="2200"/>
    <n v="850"/>
    <x v="2"/>
    <x v="0"/>
    <s v="USD"/>
    <n v="1385447459"/>
    <n v="1382679059"/>
    <b v="0"/>
    <n v="21"/>
    <b v="0"/>
    <s v="games/video games"/>
    <n v="0.38636363636363635"/>
    <n v="40.476190476190474"/>
    <x v="6"/>
    <x v="17"/>
  </r>
  <r>
    <n v="1070"/>
    <x v="1070"/>
    <s v="A deck building game where you build your campaign plans, raise cash and gain power in a drive to win the White House."/>
    <n v="10000"/>
    <n v="70"/>
    <x v="2"/>
    <x v="0"/>
    <s v="USD"/>
    <n v="1349050622"/>
    <n v="1347322622"/>
    <b v="0"/>
    <n v="2"/>
    <b v="0"/>
    <s v="games/video games"/>
    <n v="7.0000000000000001E-3"/>
    <n v="35"/>
    <x v="6"/>
    <x v="17"/>
  </r>
  <r>
    <n v="1071"/>
    <x v="1071"/>
    <s v="I'm making a game where you choose how you want to kill the DJ, so you yourself can decide what music will be played at the party."/>
    <n v="100"/>
    <n v="0"/>
    <x v="2"/>
    <x v="10"/>
    <s v="NOK"/>
    <n v="1447787093"/>
    <n v="1445191493"/>
    <b v="0"/>
    <n v="0"/>
    <b v="0"/>
    <s v="games/video games"/>
    <n v="0"/>
    <n v="0"/>
    <x v="6"/>
    <x v="17"/>
  </r>
  <r>
    <n v="1072"/>
    <x v="1072"/>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x v="1073"/>
    <s v="We want to bring our Game Rainbow Ball to the iphone and to do that we need a little help"/>
    <n v="750"/>
    <n v="10"/>
    <x v="2"/>
    <x v="0"/>
    <s v="USD"/>
    <n v="1318806541"/>
    <n v="1316214541"/>
    <b v="0"/>
    <n v="1"/>
    <b v="0"/>
    <s v="games/video games"/>
    <n v="1.3333333333333334E-2"/>
    <n v="10"/>
    <x v="6"/>
    <x v="17"/>
  </r>
  <r>
    <n v="1074"/>
    <x v="1074"/>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x v="1075"/>
    <s v="Fully 3D, post Apocalyptic themed tower defense video game. New take on the genre."/>
    <n v="1000"/>
    <n v="45"/>
    <x v="2"/>
    <x v="0"/>
    <s v="USD"/>
    <n v="1336340516"/>
    <n v="1333748516"/>
    <b v="0"/>
    <n v="3"/>
    <b v="0"/>
    <s v="games/video games"/>
    <n v="4.4999999999999998E-2"/>
    <n v="15"/>
    <x v="6"/>
    <x v="17"/>
  </r>
  <r>
    <n v="1076"/>
    <x v="1076"/>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x v="1077"/>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x v="1078"/>
    <s v="I am looking to create more games for the iPad/iPhone and want to add leaderboards, which requires new game development software"/>
    <n v="600"/>
    <n v="45"/>
    <x v="2"/>
    <x v="0"/>
    <s v="USD"/>
    <n v="1311309721"/>
    <n v="1307421721"/>
    <b v="0"/>
    <n v="5"/>
    <b v="0"/>
    <s v="games/video games"/>
    <n v="7.4999999999999997E-2"/>
    <n v="9"/>
    <x v="6"/>
    <x v="17"/>
  </r>
  <r>
    <n v="1079"/>
    <x v="1079"/>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x v="1080"/>
    <s v="A fantasy action RPG which follows an elven ex-slave on a journey of magic, revenge, intrigue, and deceit."/>
    <n v="20000"/>
    <n v="1821"/>
    <x v="2"/>
    <x v="0"/>
    <s v="USD"/>
    <n v="1399778333"/>
    <n v="1397186333"/>
    <b v="0"/>
    <n v="98"/>
    <b v="0"/>
    <s v="games/video games"/>
    <n v="9.1050000000000006E-2"/>
    <n v="18.581632653061224"/>
    <x v="6"/>
    <x v="17"/>
  </r>
  <r>
    <n v="1081"/>
    <x v="1081"/>
    <s v="Finishing your last job before you retire until a disaster strikes the cargo ship can you survive The Creature?"/>
    <n v="68000"/>
    <n v="12"/>
    <x v="2"/>
    <x v="0"/>
    <s v="USD"/>
    <n v="1422483292"/>
    <n v="1419891292"/>
    <b v="0"/>
    <n v="4"/>
    <b v="0"/>
    <s v="games/video games"/>
    <n v="1.7647058823529413E-4"/>
    <n v="3"/>
    <x v="6"/>
    <x v="17"/>
  </r>
  <r>
    <n v="1082"/>
    <x v="1082"/>
    <s v="Challenge your trivia skills in this action oriented game against several opponents across time."/>
    <n v="10000"/>
    <n v="56"/>
    <x v="2"/>
    <x v="0"/>
    <s v="USD"/>
    <n v="1344635088"/>
    <n v="1342043088"/>
    <b v="0"/>
    <n v="3"/>
    <b v="0"/>
    <s v="games/video games"/>
    <n v="5.5999999999999999E-3"/>
    <n v="18.666666666666668"/>
    <x v="6"/>
    <x v="17"/>
  </r>
  <r>
    <n v="1083"/>
    <x v="1083"/>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x v="1084"/>
    <s v="I want to start my own channel for gaming"/>
    <n v="550"/>
    <n v="0"/>
    <x v="2"/>
    <x v="0"/>
    <s v="USD"/>
    <n v="1407534804"/>
    <n v="1404942804"/>
    <b v="0"/>
    <n v="0"/>
    <b v="0"/>
    <s v="games/video games"/>
    <n v="0"/>
    <n v="0"/>
    <x v="6"/>
    <x v="17"/>
  </r>
  <r>
    <n v="1085"/>
    <x v="1085"/>
    <s v="The new kid on the block. Re-imagining old games and creating new ones. Ship, Lazer, Rock is first."/>
    <n v="30000"/>
    <n v="1026"/>
    <x v="2"/>
    <x v="5"/>
    <s v="CAD"/>
    <n v="1457967975"/>
    <n v="1455379575"/>
    <b v="0"/>
    <n v="9"/>
    <b v="0"/>
    <s v="games/video games"/>
    <n v="3.4200000000000001E-2"/>
    <n v="114"/>
    <x v="6"/>
    <x v="17"/>
  </r>
  <r>
    <n v="1086"/>
    <x v="1086"/>
    <s v="Humanity's future in the Galaxy"/>
    <n v="18000"/>
    <n v="15"/>
    <x v="2"/>
    <x v="0"/>
    <s v="USD"/>
    <n v="1408913291"/>
    <n v="1406321291"/>
    <b v="0"/>
    <n v="2"/>
    <b v="0"/>
    <s v="games/video games"/>
    <n v="8.3333333333333339E-4"/>
    <n v="7.5"/>
    <x v="6"/>
    <x v="17"/>
  </r>
  <r>
    <n v="1087"/>
    <x v="1087"/>
    <s v="Idle gamers are the group of gamers worth watching play video games. We have a back log of video ideas and want to entertain you."/>
    <n v="1100"/>
    <n v="0"/>
    <x v="2"/>
    <x v="0"/>
    <s v="USD"/>
    <n v="1402852087"/>
    <n v="1400260087"/>
    <b v="0"/>
    <n v="0"/>
    <b v="0"/>
    <s v="games/video games"/>
    <n v="0"/>
    <n v="0"/>
    <x v="6"/>
    <x v="17"/>
  </r>
  <r>
    <n v="1088"/>
    <x v="1088"/>
    <s v="A fresh twist on survival games. Intense, high-stakes 30 minute rounds for up to 10 players."/>
    <n v="45000"/>
    <n v="6382.34"/>
    <x v="2"/>
    <x v="0"/>
    <s v="USD"/>
    <n v="1398366667"/>
    <n v="1395774667"/>
    <b v="0"/>
    <n v="147"/>
    <b v="0"/>
    <s v="games/video games"/>
    <n v="0.14182977777777778"/>
    <n v="43.41727891156463"/>
    <x v="6"/>
    <x v="17"/>
  </r>
  <r>
    <n v="1089"/>
    <x v="1089"/>
    <s v="Farabel is a single player turn-based fantasy strategy game for Mac/PC/Linux"/>
    <n v="15000"/>
    <n v="1174"/>
    <x v="2"/>
    <x v="6"/>
    <s v="EUR"/>
    <n v="1435293175"/>
    <n v="1432701175"/>
    <b v="0"/>
    <n v="49"/>
    <b v="0"/>
    <s v="games/video games"/>
    <n v="7.8266666666666665E-2"/>
    <n v="23.959183673469386"/>
    <x v="6"/>
    <x v="17"/>
  </r>
  <r>
    <n v="1090"/>
    <x v="1090"/>
    <s v="A sci-fi platformer game inspired by a certain blue hedgehog and Italian plumber. Jump, fight, dodge and sprint your way to victory."/>
    <n v="12999"/>
    <n v="5"/>
    <x v="2"/>
    <x v="2"/>
    <s v="AUD"/>
    <n v="1432873653"/>
    <n v="1430281653"/>
    <b v="0"/>
    <n v="1"/>
    <b v="0"/>
    <s v="games/video games"/>
    <n v="3.8464497269020693E-4"/>
    <n v="5"/>
    <x v="6"/>
    <x v="17"/>
  </r>
  <r>
    <n v="1091"/>
    <x v="1091"/>
    <s v="London Revolution is a Minecraft server in development. This is an open world RPG FPS server with questing and ruthless gangs."/>
    <n v="200"/>
    <n v="25"/>
    <x v="2"/>
    <x v="1"/>
    <s v="GBP"/>
    <n v="1460313672"/>
    <n v="1457725272"/>
    <b v="0"/>
    <n v="2"/>
    <b v="0"/>
    <s v="games/video games"/>
    <n v="0.125"/>
    <n v="12.5"/>
    <x v="6"/>
    <x v="17"/>
  </r>
  <r>
    <n v="1092"/>
    <x v="1092"/>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x v="1093"/>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x v="1094"/>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x v="1095"/>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x v="1096"/>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x v="1097"/>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x v="1098"/>
    <s v="Kick, Punch... Fireball is an FPS type arena game set inside the fantasy world."/>
    <n v="25000"/>
    <n v="1803"/>
    <x v="2"/>
    <x v="0"/>
    <s v="USD"/>
    <n v="1397413095"/>
    <n v="1394821095"/>
    <b v="0"/>
    <n v="22"/>
    <b v="0"/>
    <s v="games/video games"/>
    <n v="7.2120000000000004E-2"/>
    <n v="81.954545454545453"/>
    <x v="6"/>
    <x v="17"/>
  </r>
  <r>
    <n v="1099"/>
    <x v="1099"/>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x v="1100"/>
    <s v="A retro style puzzle rpg with a dark story. Your decisions will influence the world and decide the outcome of the story."/>
    <n v="4000"/>
    <n v="100"/>
    <x v="2"/>
    <x v="12"/>
    <s v="EUR"/>
    <n v="1455417571"/>
    <n v="1452825571"/>
    <b v="0"/>
    <n v="10"/>
    <b v="0"/>
    <s v="games/video games"/>
    <n v="2.5000000000000001E-2"/>
    <n v="10"/>
    <x v="6"/>
    <x v="17"/>
  </r>
  <r>
    <n v="1101"/>
    <x v="1101"/>
    <s v="Different strains of marijuana leafs battling to the death to see which one is the top strain."/>
    <n v="100000"/>
    <n v="41"/>
    <x v="2"/>
    <x v="0"/>
    <s v="USD"/>
    <n v="1468519920"/>
    <n v="1466188338"/>
    <b v="0"/>
    <n v="6"/>
    <b v="0"/>
    <s v="games/video games"/>
    <n v="4.0999999999999999E-4"/>
    <n v="6.833333333333333"/>
    <x v="6"/>
    <x v="17"/>
  </r>
  <r>
    <n v="1102"/>
    <x v="1102"/>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x v="1103"/>
    <s v="&quot;I go to work... I classify the bodies and store them accordingly... Sometimes I here noises... Other times is see her..."/>
    <n v="15000"/>
    <n v="243"/>
    <x v="2"/>
    <x v="0"/>
    <s v="USD"/>
    <n v="1466227190"/>
    <n v="1461043190"/>
    <b v="0"/>
    <n v="15"/>
    <b v="0"/>
    <s v="games/video games"/>
    <n v="1.6199999999999999E-2"/>
    <n v="16.2"/>
    <x v="6"/>
    <x v="17"/>
  </r>
  <r>
    <n v="1104"/>
    <x v="1104"/>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x v="1105"/>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x v="1106"/>
    <s v="Collect coins and save civilians while you blast your way through tons of zombies! Unlock new characters and levels!"/>
    <n v="400"/>
    <n v="165"/>
    <x v="2"/>
    <x v="0"/>
    <s v="USD"/>
    <n v="1333557975"/>
    <n v="1330969575"/>
    <b v="0"/>
    <n v="7"/>
    <b v="0"/>
    <s v="games/video games"/>
    <n v="0.41249999999999998"/>
    <n v="23.571428571428573"/>
    <x v="6"/>
    <x v="17"/>
  </r>
  <r>
    <n v="1107"/>
    <x v="1107"/>
    <s v="Enjoy video games, online surfing, and communications in privacy with Kid Cade, from Crestview, Florida. Our company has created a comp"/>
    <n v="10000"/>
    <n v="0"/>
    <x v="2"/>
    <x v="0"/>
    <s v="USD"/>
    <n v="1406148024"/>
    <n v="1403556024"/>
    <b v="0"/>
    <n v="0"/>
    <b v="0"/>
    <s v="games/video games"/>
    <n v="0"/>
    <n v="0"/>
    <x v="6"/>
    <x v="17"/>
  </r>
  <r>
    <n v="1108"/>
    <x v="1108"/>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x v="1109"/>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x v="1110"/>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x v="1111"/>
    <s v="We are bringing a new gaming experience to the field. One that will connect a community of people and servers from around the world."/>
    <n v="2500"/>
    <n v="1"/>
    <x v="2"/>
    <x v="0"/>
    <s v="USD"/>
    <n v="1452228790"/>
    <n v="1449636790"/>
    <b v="0"/>
    <n v="1"/>
    <b v="0"/>
    <s v="games/video games"/>
    <n v="4.0000000000000002E-4"/>
    <n v="1"/>
    <x v="6"/>
    <x v="17"/>
  </r>
  <r>
    <n v="1112"/>
    <x v="1112"/>
    <s v="Tarantino-esque Adventure Game on Steroids Inspired by LucasArts, Gritty Action Movies and 1940's Animation"/>
    <n v="88000"/>
    <n v="31272.92"/>
    <x v="2"/>
    <x v="0"/>
    <s v="USD"/>
    <n v="1421656200"/>
    <n v="1416507211"/>
    <b v="0"/>
    <n v="312"/>
    <b v="0"/>
    <s v="games/video games"/>
    <n v="0.35537409090909089"/>
    <n v="100.23371794871794"/>
    <x v="6"/>
    <x v="17"/>
  </r>
  <r>
    <n v="1113"/>
    <x v="1113"/>
    <s v="A start up YouTube PC Gaming channel named ''Jeansie''. Comprised of witty banter and slightly above average  gaming skills :)"/>
    <n v="1000"/>
    <n v="5"/>
    <x v="2"/>
    <x v="1"/>
    <s v="GBP"/>
    <n v="1408058820"/>
    <n v="1405466820"/>
    <b v="0"/>
    <n v="1"/>
    <b v="0"/>
    <s v="games/video games"/>
    <n v="5.0000000000000001E-3"/>
    <n v="5"/>
    <x v="6"/>
    <x v="17"/>
  </r>
  <r>
    <n v="1114"/>
    <x v="1114"/>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x v="1115"/>
    <s v="Explore the protagonist's mind. Remember. Understand. Plan ahead. Stay ahead of threats. Nurture relations. Earn the fate you choose."/>
    <n v="40000"/>
    <n v="53"/>
    <x v="2"/>
    <x v="0"/>
    <s v="USD"/>
    <n v="1459352495"/>
    <n v="1456764095"/>
    <b v="0"/>
    <n v="4"/>
    <b v="0"/>
    <s v="games/video games"/>
    <n v="1.325E-3"/>
    <n v="13.25"/>
    <x v="6"/>
    <x v="17"/>
  </r>
  <r>
    <n v="1116"/>
    <x v="1116"/>
    <s v="A medieval, post apocolyptic, Online, MMORPG. Class morphing, character customization game."/>
    <n v="500000"/>
    <n v="178.52"/>
    <x v="2"/>
    <x v="0"/>
    <s v="USD"/>
    <n v="1339273208"/>
    <n v="1334089208"/>
    <b v="0"/>
    <n v="10"/>
    <b v="0"/>
    <s v="games/video games"/>
    <n v="3.5704000000000004E-4"/>
    <n v="17.852"/>
    <x v="6"/>
    <x v="17"/>
  </r>
  <r>
    <n v="1117"/>
    <x v="1117"/>
    <s v="Experience the Medieval in your own village. Increase your village into a city and walk through the streets."/>
    <n v="1000"/>
    <n v="83"/>
    <x v="2"/>
    <x v="12"/>
    <s v="EUR"/>
    <n v="1451053313"/>
    <n v="1448461313"/>
    <b v="0"/>
    <n v="8"/>
    <b v="0"/>
    <s v="games/video games"/>
    <n v="8.3000000000000004E-2"/>
    <n v="10.375"/>
    <x v="6"/>
    <x v="17"/>
  </r>
  <r>
    <n v="1118"/>
    <x v="1118"/>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x v="1119"/>
    <s v="Dog people and cat people unit!! Help save Paw Island from the monsters in this milti-player (50-100 Person at a time) online RPG game"/>
    <n v="2100"/>
    <n v="5"/>
    <x v="2"/>
    <x v="0"/>
    <s v="USD"/>
    <n v="1396810864"/>
    <n v="1395687664"/>
    <b v="0"/>
    <n v="1"/>
    <b v="0"/>
    <s v="games/video games"/>
    <n v="2.3809523809523812E-3"/>
    <n v="5"/>
    <x v="6"/>
    <x v="17"/>
  </r>
  <r>
    <n v="1120"/>
    <x v="1120"/>
    <s v="Planet Ninjahwah is a highly anticipated futuristic action adventure game that will blow your mind!!"/>
    <n v="25000"/>
    <n v="0"/>
    <x v="2"/>
    <x v="0"/>
    <s v="USD"/>
    <n v="1319835400"/>
    <n v="1315947400"/>
    <b v="0"/>
    <n v="0"/>
    <b v="0"/>
    <s v="games/video games"/>
    <n v="0"/>
    <n v="0"/>
    <x v="6"/>
    <x v="17"/>
  </r>
  <r>
    <n v="1121"/>
    <x v="1121"/>
    <s v="An action packed, side scrolling, platform jumping, laser shooting ADVENTURE that will be fun for everyone."/>
    <n v="250000"/>
    <n v="29"/>
    <x v="2"/>
    <x v="0"/>
    <s v="USD"/>
    <n v="1457904316"/>
    <n v="1455315916"/>
    <b v="0"/>
    <n v="5"/>
    <b v="0"/>
    <s v="games/video games"/>
    <n v="1.16E-4"/>
    <n v="5.8"/>
    <x v="6"/>
    <x v="17"/>
  </r>
  <r>
    <n v="1122"/>
    <x v="1122"/>
    <s v="Mobile game featuring lots of funny little monsters on the run from their mad creator. Lots of gameplay elements will keep user bussy."/>
    <n v="3200"/>
    <n v="0"/>
    <x v="2"/>
    <x v="1"/>
    <s v="GBP"/>
    <n v="1369932825"/>
    <n v="1368723225"/>
    <b v="0"/>
    <n v="0"/>
    <b v="0"/>
    <s v="games/video games"/>
    <n v="0"/>
    <n v="0"/>
    <x v="6"/>
    <x v="17"/>
  </r>
  <r>
    <n v="1123"/>
    <x v="1123"/>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x v="1124"/>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x v="1125"/>
    <s v="Ultimate Supremacy will be the ultimate in mobile gaming, if you love fighting and strategy games, you will love Ultimate Supremacy."/>
    <n v="3000"/>
    <n v="0"/>
    <x v="2"/>
    <x v="1"/>
    <s v="GBP"/>
    <n v="1443193130"/>
    <n v="1438009130"/>
    <b v="0"/>
    <n v="0"/>
    <b v="0"/>
    <s v="games/mobile games"/>
    <n v="0"/>
    <n v="0"/>
    <x v="6"/>
    <x v="18"/>
  </r>
  <r>
    <n v="1126"/>
    <x v="1126"/>
    <s v="Imagine a science class where the teacher walks in a says &quot;Take out your cell phone and play a game.&quot;"/>
    <n v="2000"/>
    <n v="10"/>
    <x v="2"/>
    <x v="0"/>
    <s v="USD"/>
    <n v="1468482694"/>
    <n v="1465890694"/>
    <b v="0"/>
    <n v="2"/>
    <b v="0"/>
    <s v="games/mobile games"/>
    <n v="5.0000000000000001E-3"/>
    <n v="5"/>
    <x v="6"/>
    <x v="18"/>
  </r>
  <r>
    <n v="1127"/>
    <x v="1127"/>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x v="1128"/>
    <s v="#havingfunFTW"/>
    <n v="1000"/>
    <n v="1"/>
    <x v="2"/>
    <x v="1"/>
    <s v="GBP"/>
    <n v="1407425717"/>
    <n v="1404833717"/>
    <b v="0"/>
    <n v="1"/>
    <b v="0"/>
    <s v="games/mobile games"/>
    <n v="1E-3"/>
    <n v="1"/>
    <x v="6"/>
    <x v="18"/>
  </r>
  <r>
    <n v="1129"/>
    <x v="1129"/>
    <s v="This app will provide you with the ability to use your most favorite profanities while playing a game with your friends."/>
    <n v="20000"/>
    <n v="21"/>
    <x v="2"/>
    <x v="0"/>
    <s v="USD"/>
    <n v="1465107693"/>
    <n v="1462515693"/>
    <b v="0"/>
    <n v="2"/>
    <b v="0"/>
    <s v="games/mobile games"/>
    <n v="1.0499999999999999E-3"/>
    <n v="10.5"/>
    <x v="6"/>
    <x v="18"/>
  </r>
  <r>
    <n v="1130"/>
    <x v="1130"/>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x v="1131"/>
    <s v="Don't drop it like it's hot..Hot Potato is a battle between friends. Compete to keep Mr Potato off the ground. Who will drop him first?"/>
    <n v="40000"/>
    <n v="0"/>
    <x v="2"/>
    <x v="2"/>
    <s v="AUD"/>
    <n v="1450993668"/>
    <n v="1448401668"/>
    <b v="0"/>
    <n v="0"/>
    <b v="0"/>
    <s v="games/mobile games"/>
    <n v="0"/>
    <n v="0"/>
    <x v="6"/>
    <x v="18"/>
  </r>
  <r>
    <n v="1132"/>
    <x v="1132"/>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x v="1133"/>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x v="1134"/>
    <s v="We are creating a new Mario Bro's style game called KFK:Original. It's challenging, fun and totally awesome!!!"/>
    <n v="25000"/>
    <n v="1"/>
    <x v="2"/>
    <x v="2"/>
    <s v="AUD"/>
    <n v="1417235580"/>
    <n v="1416034228"/>
    <b v="0"/>
    <n v="1"/>
    <b v="0"/>
    <s v="games/mobile games"/>
    <n v="4.0000000000000003E-5"/>
    <n v="1"/>
    <x v="6"/>
    <x v="18"/>
  </r>
  <r>
    <n v="1135"/>
    <x v="1135"/>
    <s v="&quot;Trumperama&quot; ist ein Jump 'n' Run Spiel im 8-Bit Stil fÃ¼r Android._x000a_Donald Trump gewinnt die Wahlen und muss gestoppt werden!"/>
    <n v="1000"/>
    <n v="50"/>
    <x v="2"/>
    <x v="12"/>
    <s v="EUR"/>
    <n v="1470527094"/>
    <n v="1467935094"/>
    <b v="0"/>
    <n v="1"/>
    <b v="0"/>
    <s v="games/mobile games"/>
    <n v="0.05"/>
    <n v="50"/>
    <x v="6"/>
    <x v="18"/>
  </r>
  <r>
    <n v="1136"/>
    <x v="1136"/>
    <s v="Arpenter pas moins de 50 stages ne sera pas facile avec une seule vie... peut Ãªtre que les potions vous aiderons Ã  survivre ?"/>
    <n v="4190"/>
    <n v="270"/>
    <x v="2"/>
    <x v="6"/>
    <s v="EUR"/>
    <n v="1450541229"/>
    <n v="1447949229"/>
    <b v="0"/>
    <n v="6"/>
    <b v="0"/>
    <s v="games/mobile games"/>
    <n v="6.4439140811455853E-2"/>
    <n v="45"/>
    <x v="6"/>
    <x v="18"/>
  </r>
  <r>
    <n v="1137"/>
    <x v="1137"/>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x v="1138"/>
    <s v="Have you ever wanted to build your own, ultimate zombie fort in real life? Enjoy a Zombie Apocalypse without the Apocalypse."/>
    <n v="35000"/>
    <n v="125"/>
    <x v="2"/>
    <x v="0"/>
    <s v="USD"/>
    <n v="1485035131"/>
    <n v="1483307131"/>
    <b v="0"/>
    <n v="4"/>
    <b v="0"/>
    <s v="games/mobile games"/>
    <n v="3.5714285714285713E-3"/>
    <n v="31.25"/>
    <x v="6"/>
    <x v="18"/>
  </r>
  <r>
    <n v="1139"/>
    <x v="1139"/>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x v="1140"/>
    <s v="We are creating the next epic Massive Multiplayer Online-Real Time Strategy game and we want you to be a part of it!"/>
    <n v="5000"/>
    <n v="0"/>
    <x v="2"/>
    <x v="1"/>
    <s v="GBP"/>
    <n v="1438859121"/>
    <n v="1436267121"/>
    <b v="0"/>
    <n v="0"/>
    <b v="0"/>
    <s v="games/mobile games"/>
    <n v="0"/>
    <n v="0"/>
    <x v="6"/>
    <x v="18"/>
  </r>
  <r>
    <n v="1141"/>
    <x v="1141"/>
    <s v="I think this will be a great game!"/>
    <n v="500"/>
    <n v="0"/>
    <x v="2"/>
    <x v="12"/>
    <s v="EUR"/>
    <n v="1436460450"/>
    <n v="1433868450"/>
    <b v="0"/>
    <n v="0"/>
    <b v="0"/>
    <s v="games/mobile games"/>
    <n v="0"/>
    <n v="0"/>
    <x v="6"/>
    <x v="18"/>
  </r>
  <r>
    <n v="1142"/>
    <x v="1142"/>
    <s v="If only you could help choose and/or create the Top Chart apps with your ideas..._x000a_Want that to come true? Well here we are."/>
    <n v="4000"/>
    <n v="0"/>
    <x v="2"/>
    <x v="0"/>
    <s v="USD"/>
    <n v="1424131727"/>
    <n v="1421539727"/>
    <b v="0"/>
    <n v="0"/>
    <b v="0"/>
    <s v="games/mobile games"/>
    <n v="0"/>
    <n v="0"/>
    <x v="6"/>
    <x v="18"/>
  </r>
  <r>
    <n v="1143"/>
    <x v="1143"/>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x v="1144"/>
    <s v="We need your help to finish our food truck. We are building a BBQ Food Truck to serve competition style BBQ."/>
    <n v="9300"/>
    <n v="0"/>
    <x v="2"/>
    <x v="0"/>
    <s v="USD"/>
    <n v="1430281320"/>
    <n v="1427689320"/>
    <b v="0"/>
    <n v="0"/>
    <b v="0"/>
    <s v="food/food trucks"/>
    <n v="0"/>
    <n v="0"/>
    <x v="7"/>
    <x v="19"/>
  </r>
  <r>
    <n v="1145"/>
    <x v="1145"/>
    <s v="Emphasizing locally and responsibly raised ingredients, serving delicious food! I need your help."/>
    <n v="80000"/>
    <n v="100"/>
    <x v="2"/>
    <x v="0"/>
    <s v="USD"/>
    <n v="1412272592"/>
    <n v="1407088592"/>
    <b v="0"/>
    <n v="1"/>
    <b v="0"/>
    <s v="food/food trucks"/>
    <n v="1.25E-3"/>
    <n v="100"/>
    <x v="7"/>
    <x v="19"/>
  </r>
  <r>
    <n v="1146"/>
    <x v="1146"/>
    <s v="Bringing the flavor of competition BBQ to small town Auburn with the ease of a big city food truck."/>
    <n v="6000"/>
    <n v="530"/>
    <x v="2"/>
    <x v="0"/>
    <s v="USD"/>
    <n v="1399071173"/>
    <n v="1395787973"/>
    <b v="0"/>
    <n v="12"/>
    <b v="0"/>
    <s v="food/food trucks"/>
    <n v="8.8333333333333333E-2"/>
    <n v="44.166666666666664"/>
    <x v="7"/>
    <x v="19"/>
  </r>
  <r>
    <n v="1147"/>
    <x v="1147"/>
    <s v="amazing gourmet baked potato truck with variable options for everyone, its always been my dream, help me make it come true :)."/>
    <n v="25000"/>
    <n v="0"/>
    <x v="2"/>
    <x v="5"/>
    <s v="CAD"/>
    <n v="1413760783"/>
    <n v="1408576783"/>
    <b v="0"/>
    <n v="0"/>
    <b v="0"/>
    <s v="food/food trucks"/>
    <n v="0"/>
    <n v="0"/>
    <x v="7"/>
    <x v="19"/>
  </r>
  <r>
    <n v="1148"/>
    <x v="1148"/>
    <s v="New local (Louisville, KY.) food truck with a refreshing spin on rolling kitchens."/>
    <n v="15000"/>
    <n v="73"/>
    <x v="2"/>
    <x v="0"/>
    <s v="USD"/>
    <n v="1480568781"/>
    <n v="1477973181"/>
    <b v="0"/>
    <n v="3"/>
    <b v="0"/>
    <s v="food/food trucks"/>
    <n v="4.8666666666666667E-3"/>
    <n v="24.333333333333332"/>
    <x v="7"/>
    <x v="19"/>
  </r>
  <r>
    <n v="1149"/>
    <x v="1149"/>
    <s v="Bringing culturally diverse Floridian cuisine to the people!"/>
    <n v="50000"/>
    <n v="75"/>
    <x v="2"/>
    <x v="0"/>
    <s v="USD"/>
    <n v="1466096566"/>
    <n v="1463504566"/>
    <b v="0"/>
    <n v="2"/>
    <b v="0"/>
    <s v="food/food trucks"/>
    <n v="1.5E-3"/>
    <n v="37.5"/>
    <x v="7"/>
    <x v="19"/>
  </r>
  <r>
    <n v="1150"/>
    <x v="1150"/>
    <s v="Bringing delicious authentic and fusion Taiwanese Food to the West Coast."/>
    <n v="2500"/>
    <n v="252"/>
    <x v="2"/>
    <x v="0"/>
    <s v="USD"/>
    <n v="1452293675"/>
    <n v="1447109675"/>
    <b v="0"/>
    <n v="6"/>
    <b v="0"/>
    <s v="food/food trucks"/>
    <n v="0.1008"/>
    <n v="42"/>
    <x v="7"/>
    <x v="19"/>
  </r>
  <r>
    <n v="1151"/>
    <x v="1151"/>
    <s v="Basically home style foods as huge sandwiches, burgers, and apps. Limitited to NOTHING. Irish,Mexican, cajÃ£n, southern bqq even veggies"/>
    <n v="25000"/>
    <n v="0"/>
    <x v="2"/>
    <x v="0"/>
    <s v="USD"/>
    <n v="1441592863"/>
    <n v="1439000863"/>
    <b v="0"/>
    <n v="0"/>
    <b v="0"/>
    <s v="food/food trucks"/>
    <n v="0"/>
    <n v="0"/>
    <x v="7"/>
    <x v="19"/>
  </r>
  <r>
    <n v="1152"/>
    <x v="1152"/>
    <s v="Peruvian food truck with an LA twist."/>
    <n v="16000"/>
    <n v="911"/>
    <x v="2"/>
    <x v="0"/>
    <s v="USD"/>
    <n v="1431709312"/>
    <n v="1429117312"/>
    <b v="0"/>
    <n v="15"/>
    <b v="0"/>
    <s v="food/food trucks"/>
    <n v="5.6937500000000002E-2"/>
    <n v="60.733333333333334"/>
    <x v="7"/>
    <x v="19"/>
  </r>
  <r>
    <n v="1153"/>
    <x v="1153"/>
    <s v="A mobile concession trailer for snow cones, ice cream, smoothies and more"/>
    <n v="8000"/>
    <n v="50"/>
    <x v="2"/>
    <x v="0"/>
    <s v="USD"/>
    <n v="1434647305"/>
    <n v="1432055305"/>
    <b v="0"/>
    <n v="1"/>
    <b v="0"/>
    <s v="food/food trucks"/>
    <n v="6.2500000000000003E-3"/>
    <n v="50"/>
    <x v="7"/>
    <x v="19"/>
  </r>
  <r>
    <n v="1154"/>
    <x v="1154"/>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x v="1155"/>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x v="1156"/>
    <s v="A Food Truck featuring Deep Fried Natural Casing Beef/Pork mix Hot Dogs, New York Style Rippers. Also serving Fresh Cut Fries."/>
    <n v="6500"/>
    <n v="0"/>
    <x v="2"/>
    <x v="0"/>
    <s v="USD"/>
    <n v="1424742162"/>
    <n v="1422150162"/>
    <b v="0"/>
    <n v="0"/>
    <b v="0"/>
    <s v="food/food trucks"/>
    <n v="0"/>
    <n v="0"/>
    <x v="7"/>
    <x v="19"/>
  </r>
  <r>
    <n v="1157"/>
    <x v="1157"/>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x v="1158"/>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x v="1159"/>
    <s v="Skewed Up food truck is my dream and need help getting it started, presenting some to the bank for my loan, spice up logo, etc."/>
    <n v="6750"/>
    <n v="0"/>
    <x v="2"/>
    <x v="0"/>
    <s v="USD"/>
    <n v="1435679100"/>
    <n v="1433006765"/>
    <b v="0"/>
    <n v="0"/>
    <b v="0"/>
    <s v="food/food trucks"/>
    <n v="0"/>
    <n v="0"/>
    <x v="7"/>
    <x v="19"/>
  </r>
  <r>
    <n v="1160"/>
    <x v="1160"/>
    <s v="Food is a lifestyle...the art, the challenge, and the happiness is the wealth I seek....join me on my journey to success."/>
    <n v="30000"/>
    <n v="1155"/>
    <x v="2"/>
    <x v="0"/>
    <s v="USD"/>
    <n v="1427510586"/>
    <n v="1424922186"/>
    <b v="0"/>
    <n v="19"/>
    <b v="0"/>
    <s v="food/food trucks"/>
    <n v="3.85E-2"/>
    <n v="60.789473684210527"/>
    <x v="7"/>
    <x v="19"/>
  </r>
  <r>
    <n v="1161"/>
    <x v="1161"/>
    <s v="Amazing delicious pizza a real hit a true niche that has not been explored ground floor opportunity in food trucks done by a real chef"/>
    <n v="18000"/>
    <n v="0"/>
    <x v="2"/>
    <x v="0"/>
    <s v="USD"/>
    <n v="1432047989"/>
    <n v="1430233589"/>
    <b v="0"/>
    <n v="0"/>
    <b v="0"/>
    <s v="food/food trucks"/>
    <n v="0"/>
    <n v="0"/>
    <x v="7"/>
    <x v="19"/>
  </r>
  <r>
    <n v="1162"/>
    <x v="1162"/>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x v="1163"/>
    <s v="Cooking is my passion.Lets take my passion to another level,by sending me to a culinary school, I WILL be one of the best chefs ever!"/>
    <n v="5200"/>
    <n v="0"/>
    <x v="2"/>
    <x v="0"/>
    <s v="USD"/>
    <n v="1407604920"/>
    <n v="1405012920"/>
    <b v="0"/>
    <n v="0"/>
    <b v="0"/>
    <s v="food/food trucks"/>
    <n v="0"/>
    <n v="0"/>
    <x v="7"/>
    <x v="19"/>
  </r>
  <r>
    <n v="1164"/>
    <x v="1164"/>
    <s v="Bayou Classic BBQ will be  Mansura,LA _x000a_newest and best mobile food truck_x000a_serving delicious BBQ Georgia style slow_x000a_smoke BBQ!"/>
    <n v="10000"/>
    <n v="0"/>
    <x v="2"/>
    <x v="0"/>
    <s v="USD"/>
    <n v="1466270582"/>
    <n v="1463678582"/>
    <b v="0"/>
    <n v="0"/>
    <b v="0"/>
    <s v="food/food trucks"/>
    <n v="0"/>
    <n v="0"/>
    <x v="7"/>
    <x v="19"/>
  </r>
  <r>
    <n v="1165"/>
    <x v="1165"/>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x v="1166"/>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x v="1167"/>
    <s v="A mobile food truck serving up a Latino-inspired fusion cuisine using fresh, local, &amp; organic ingredients!"/>
    <n v="60000"/>
    <n v="979"/>
    <x v="2"/>
    <x v="0"/>
    <s v="USD"/>
    <n v="1410543495"/>
    <n v="1407865095"/>
    <b v="0"/>
    <n v="16"/>
    <b v="0"/>
    <s v="food/food trucks"/>
    <n v="1.6316666666666667E-2"/>
    <n v="61.1875"/>
    <x v="7"/>
    <x v="19"/>
  </r>
  <r>
    <n v="1168"/>
    <x v="1168"/>
    <s v="Simply fresh farm to table on wheels working close with local farms to ensure the highest of quality of product ."/>
    <n v="18000"/>
    <n v="1020"/>
    <x v="2"/>
    <x v="0"/>
    <s v="USD"/>
    <n v="1474507065"/>
    <n v="1471915065"/>
    <b v="0"/>
    <n v="3"/>
    <b v="0"/>
    <s v="food/food trucks"/>
    <n v="5.6666666666666664E-2"/>
    <n v="340"/>
    <x v="7"/>
    <x v="19"/>
  </r>
  <r>
    <n v="1169"/>
    <x v="1169"/>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x v="1170"/>
    <s v="They are sweet, sticky and incredibly addictive. People are left with a huge smile and a full stomach but still ask for more!!!"/>
    <n v="25000"/>
    <n v="100"/>
    <x v="2"/>
    <x v="1"/>
    <s v="GBP"/>
    <n v="1433021171"/>
    <n v="1430429171"/>
    <b v="0"/>
    <n v="2"/>
    <b v="0"/>
    <s v="food/food trucks"/>
    <n v="4.0000000000000001E-3"/>
    <n v="50"/>
    <x v="7"/>
    <x v="19"/>
  </r>
  <r>
    <n v="1171"/>
    <x v="1171"/>
    <s v="Tulsa's first true biodiesel, alternative energy powered food truck! Oh yeah, and delicious food!"/>
    <n v="25000"/>
    <n v="25"/>
    <x v="2"/>
    <x v="0"/>
    <s v="USD"/>
    <n v="1415909927"/>
    <n v="1414351127"/>
    <b v="0"/>
    <n v="1"/>
    <b v="0"/>
    <s v="food/food trucks"/>
    <n v="1E-3"/>
    <n v="25"/>
    <x v="7"/>
    <x v="19"/>
  </r>
  <r>
    <n v="1172"/>
    <x v="1172"/>
    <s v="Bringing YOUR favorite dog recipes to the streets."/>
    <n v="9000"/>
    <n v="0"/>
    <x v="2"/>
    <x v="0"/>
    <s v="USD"/>
    <n v="1408551752"/>
    <n v="1405959752"/>
    <b v="0"/>
    <n v="0"/>
    <b v="0"/>
    <s v="food/food trucks"/>
    <n v="0"/>
    <n v="0"/>
    <x v="7"/>
    <x v="19"/>
  </r>
  <r>
    <n v="1173"/>
    <x v="1173"/>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x v="1174"/>
    <s v="Help me purchase a parking space to be the Burro's permanant home, I need your help to raise $15,000!"/>
    <n v="15000"/>
    <n v="886"/>
    <x v="2"/>
    <x v="0"/>
    <s v="USD"/>
    <n v="1462738327"/>
    <n v="1460146327"/>
    <b v="0"/>
    <n v="19"/>
    <b v="0"/>
    <s v="food/food trucks"/>
    <n v="5.906666666666667E-2"/>
    <n v="46.631578947368418"/>
    <x v="7"/>
    <x v="19"/>
  </r>
  <r>
    <n v="1175"/>
    <x v="1175"/>
    <s v="&quot;Create-Your-Cone&quot;. Freshly made waffle cones stuffed with your choice of yummy ingredients, or frozen yogurt!"/>
    <n v="20000"/>
    <n v="585"/>
    <x v="2"/>
    <x v="0"/>
    <s v="USD"/>
    <n v="1436981339"/>
    <n v="1434389339"/>
    <b v="0"/>
    <n v="9"/>
    <b v="0"/>
    <s v="food/food trucks"/>
    <n v="2.9250000000000002E-2"/>
    <n v="65"/>
    <x v="7"/>
    <x v="19"/>
  </r>
  <r>
    <n v="1176"/>
    <x v="1176"/>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x v="1177"/>
    <s v="Its CRAZY the UK is still in the dark about funnel cakes! We want to convert a trailer and show the country what they've been missing!"/>
    <n v="6000"/>
    <n v="0"/>
    <x v="2"/>
    <x v="1"/>
    <s v="GBP"/>
    <n v="1413388296"/>
    <n v="1410796296"/>
    <b v="0"/>
    <n v="0"/>
    <b v="0"/>
    <s v="food/food trucks"/>
    <n v="0"/>
    <n v="0"/>
    <x v="7"/>
    <x v="19"/>
  </r>
  <r>
    <n v="1178"/>
    <x v="1178"/>
    <s v="Hi, Thella's is an idea of a local inexpensive burrito truck, where we want take the delicious burritos and tacos to whole new level"/>
    <n v="75000"/>
    <n v="5"/>
    <x v="2"/>
    <x v="0"/>
    <s v="USD"/>
    <n v="1408225452"/>
    <n v="1405633452"/>
    <b v="0"/>
    <n v="1"/>
    <b v="0"/>
    <s v="food/food trucks"/>
    <n v="6.666666666666667E-5"/>
    <n v="5"/>
    <x v="7"/>
    <x v="19"/>
  </r>
  <r>
    <n v="1179"/>
    <x v="1179"/>
    <s v="Mexican Style Food Truck, run by a Red Seal Chef, in a town with NO MEXICAN FOOD! That is a culinary emergency situation!"/>
    <n v="60000"/>
    <n v="3200"/>
    <x v="2"/>
    <x v="5"/>
    <s v="CAD"/>
    <n v="1446052627"/>
    <n v="1443460627"/>
    <b v="0"/>
    <n v="5"/>
    <b v="0"/>
    <s v="food/food trucks"/>
    <n v="5.3333333333333337E-2"/>
    <n v="640"/>
    <x v="7"/>
    <x v="19"/>
  </r>
  <r>
    <n v="1180"/>
    <x v="1180"/>
    <s v="We would like to start a military-themed food truck to serve the Battle Creek/Kalamazoo area."/>
    <n v="50000"/>
    <n v="5875"/>
    <x v="2"/>
    <x v="0"/>
    <s v="USD"/>
    <n v="1403983314"/>
    <n v="1400786514"/>
    <b v="0"/>
    <n v="85"/>
    <b v="0"/>
    <s v="food/food trucks"/>
    <n v="0.11749999999999999"/>
    <n v="69.117647058823536"/>
    <x v="7"/>
    <x v="19"/>
  </r>
  <r>
    <n v="1181"/>
    <x v="1181"/>
    <s v="Bringing the best tacos to the streets of Chicago!"/>
    <n v="50000"/>
    <n v="4"/>
    <x v="2"/>
    <x v="0"/>
    <s v="USD"/>
    <n v="1425197321"/>
    <n v="1422605321"/>
    <b v="0"/>
    <n v="3"/>
    <b v="0"/>
    <s v="food/food trucks"/>
    <n v="8.0000000000000007E-5"/>
    <n v="1.3333333333333333"/>
    <x v="7"/>
    <x v="19"/>
  </r>
  <r>
    <n v="1182"/>
    <x v="1182"/>
    <s v="Two  years ago this business was started to help a local non-profit.  We have since expanded and provide jobs in our small community."/>
    <n v="1000"/>
    <n v="42"/>
    <x v="2"/>
    <x v="0"/>
    <s v="USD"/>
    <n v="1484239320"/>
    <n v="1482609088"/>
    <b v="0"/>
    <n v="4"/>
    <b v="0"/>
    <s v="food/food trucks"/>
    <n v="4.2000000000000003E-2"/>
    <n v="10.5"/>
    <x v="7"/>
    <x v="19"/>
  </r>
  <r>
    <n v="1183"/>
    <x v="1183"/>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x v="1184"/>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x v="1188"/>
    <s v="A photobook of young dancers and their inspiring stories, photographed in beautiful and unique locations."/>
    <n v="2000"/>
    <n v="3211"/>
    <x v="0"/>
    <x v="5"/>
    <s v="CAD"/>
    <n v="1482943740"/>
    <n v="1481129340"/>
    <b v="0"/>
    <n v="85"/>
    <b v="1"/>
    <s v="photography/photobooks"/>
    <n v="1.6054999999999999"/>
    <n v="37.776470588235291"/>
    <x v="8"/>
    <x v="2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x v="1190"/>
    <s v="A pairing of self portraiture and writing to shed light on the reality of life with chronic illness."/>
    <n v="500"/>
    <n v="675"/>
    <x v="0"/>
    <x v="0"/>
    <s v="USD"/>
    <n v="1409500725"/>
    <n v="1406908725"/>
    <b v="0"/>
    <n v="13"/>
    <b v="1"/>
    <s v="photography/photobooks"/>
    <n v="1.35"/>
    <n v="51.92307692307692"/>
    <x v="8"/>
    <x v="20"/>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x v="1192"/>
    <s v="A macro landscape photography art book &amp; limited edition prints. A Make 100 project."/>
    <n v="100"/>
    <n v="290"/>
    <x v="0"/>
    <x v="1"/>
    <s v="GBP"/>
    <n v="1486814978"/>
    <n v="1484222978"/>
    <b v="0"/>
    <n v="15"/>
    <b v="1"/>
    <s v="photography/photobooks"/>
    <n v="2.9"/>
    <n v="19.333333333333332"/>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x v="1196"/>
    <s v="A book of male nudes photographed on location in Ibiza over the last 4 years."/>
    <n v="14500"/>
    <n v="39137"/>
    <x v="0"/>
    <x v="1"/>
    <s v="GBP"/>
    <n v="1450467539"/>
    <n v="1447875539"/>
    <b v="0"/>
    <n v="512"/>
    <b v="1"/>
    <s v="photography/photobooks"/>
    <n v="2.6991034482758622"/>
    <n v="76.439453125"/>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x v="1198"/>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x v="1204"/>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x v="1207"/>
    <s v="A humanistic photo book about ancestral &amp; post-modern Italy."/>
    <n v="16700"/>
    <n v="17396"/>
    <x v="0"/>
    <x v="13"/>
    <s v="EUR"/>
    <n v="1459418400"/>
    <n v="1456827573"/>
    <b v="0"/>
    <n v="14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n v="1210"/>
    <x v="1210"/>
    <s v="En fotobok om livet i det enda andra GÃ¶teborg i vÃ¤rlden"/>
    <n v="20000"/>
    <n v="50863"/>
    <x v="0"/>
    <x v="11"/>
    <s v="SEK"/>
    <n v="1433106000"/>
    <n v="1431124572"/>
    <b v="0"/>
    <n v="103"/>
    <b v="1"/>
    <s v="photography/photobooks"/>
    <n v="2.5431499999999998"/>
    <n v="493.81553398058253"/>
    <x v="8"/>
    <x v="20"/>
  </r>
  <r>
    <n v="1211"/>
    <x v="1211"/>
    <s v="From 2010 to 2015, I took over 15 000 photos in Japan. Here's 500 of them. Landscape, city view, people and so much more!"/>
    <n v="1000"/>
    <n v="1011"/>
    <x v="0"/>
    <x v="5"/>
    <s v="CAD"/>
    <n v="1465505261"/>
    <n v="1464209261"/>
    <b v="0"/>
    <n v="6"/>
    <b v="1"/>
    <s v="photography/photobooks"/>
    <n v="1.0109999999999999"/>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x v="1216"/>
    <s v="A fine art photography book taking a new look at the art of bonsai."/>
    <n v="14000"/>
    <n v="20398"/>
    <x v="0"/>
    <x v="0"/>
    <s v="USD"/>
    <n v="1443826980"/>
    <n v="1441032457"/>
    <b v="0"/>
    <n v="222"/>
    <b v="1"/>
    <s v="photography/photobooks"/>
    <n v="1.4570000000000001"/>
    <n v="91.882882882882882"/>
    <x v="8"/>
    <x v="20"/>
  </r>
  <r>
    <n v="1217"/>
    <x v="1217"/>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x v="1219"/>
    <s v="The Box is a fine art book of Ron Amato's innovative and seductive photography project."/>
    <n v="16350"/>
    <n v="26024"/>
    <x v="0"/>
    <x v="0"/>
    <s v="USD"/>
    <n v="1476961513"/>
    <n v="1474369513"/>
    <b v="0"/>
    <n v="253"/>
    <b v="1"/>
    <s v="photography/photobooks"/>
    <n v="1.5916819571865444"/>
    <n v="102.86166007905139"/>
    <x v="8"/>
    <x v="20"/>
  </r>
  <r>
    <n v="1220"/>
    <x v="1220"/>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x v="1222"/>
    <s v="Project Pilgrim is my effort to work towards normalizing mental health."/>
    <n v="4000"/>
    <n v="11215"/>
    <x v="0"/>
    <x v="5"/>
    <s v="CAD"/>
    <n v="1459483200"/>
    <n v="1456852647"/>
    <b v="0"/>
    <n v="138"/>
    <b v="1"/>
    <s v="photography/photobooks"/>
    <n v="2.80375"/>
    <n v="81.268115942028984"/>
    <x v="8"/>
    <x v="20"/>
  </r>
  <r>
    <n v="1223"/>
    <x v="1223"/>
    <s v="A photography book focusing on the people rather than the nature at Yosemite National Park."/>
    <n v="19800"/>
    <n v="22197"/>
    <x v="0"/>
    <x v="0"/>
    <s v="USD"/>
    <n v="1478754909"/>
    <n v="1476159309"/>
    <b v="0"/>
    <n v="191"/>
    <b v="1"/>
    <s v="photography/photobooks"/>
    <n v="1.1210606060606061"/>
    <n v="116.21465968586388"/>
    <x v="8"/>
    <x v="20"/>
  </r>
  <r>
    <n v="1224"/>
    <x v="1224"/>
    <s v="Modern Celtic influenced CD.  Help me finish what I started before the stroke."/>
    <n v="15000"/>
    <n v="1060"/>
    <x v="1"/>
    <x v="0"/>
    <s v="USD"/>
    <n v="1402060302"/>
    <n v="1396876302"/>
    <b v="0"/>
    <n v="18"/>
    <b v="0"/>
    <s v="music/world music"/>
    <n v="7.0666666666666669E-2"/>
    <n v="58.888888888888886"/>
    <x v="4"/>
    <x v="21"/>
  </r>
  <r>
    <n v="1225"/>
    <x v="1225"/>
    <s v="My first music album is a collection of 9 songs honoring Mexico's prolific composer, Jose Alfredo Jimenez with my artistic vision."/>
    <n v="3000"/>
    <n v="132"/>
    <x v="1"/>
    <x v="0"/>
    <s v="USD"/>
    <n v="1382478278"/>
    <n v="1377294278"/>
    <b v="0"/>
    <n v="3"/>
    <b v="0"/>
    <s v="music/world music"/>
    <n v="4.3999999999999997E-2"/>
    <n v="44"/>
    <x v="4"/>
    <x v="21"/>
  </r>
  <r>
    <n v="1226"/>
    <x v="1226"/>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x v="1227"/>
    <s v="After winning the iStandard Phoenix Producer Showcase (6/25/14)  I have been invited to Beast of the Beats VIII in New York Nov. 6-9"/>
    <n v="2000"/>
    <n v="0"/>
    <x v="1"/>
    <x v="0"/>
    <s v="USD"/>
    <n v="1407394800"/>
    <n v="1404770616"/>
    <b v="0"/>
    <n v="0"/>
    <b v="0"/>
    <s v="music/world music"/>
    <n v="0"/>
    <n v="0"/>
    <x v="4"/>
    <x v="21"/>
  </r>
  <r>
    <n v="1228"/>
    <x v="1228"/>
    <s v="Kat is partnering with Kickstarter to raise the funds to complete her first solo World music CD &quot;Gypsy&quot;!"/>
    <n v="5000"/>
    <n v="1465"/>
    <x v="1"/>
    <x v="0"/>
    <s v="USD"/>
    <n v="1317231008"/>
    <n v="1312047008"/>
    <b v="0"/>
    <n v="24"/>
    <b v="0"/>
    <s v="music/world music"/>
    <n v="0.29299999999999998"/>
    <n v="61.041666666666664"/>
    <x v="4"/>
    <x v="21"/>
  </r>
  <r>
    <n v="1229"/>
    <x v="1229"/>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x v="1230"/>
    <s v="It has been close to a decade since DC Talk began their &quot;Intermission&quot;.  It is time for A Live Concert Tribute &amp; DVD Movie!"/>
    <n v="500000"/>
    <n v="0"/>
    <x v="1"/>
    <x v="0"/>
    <s v="USD"/>
    <n v="1298589630"/>
    <n v="1295997630"/>
    <b v="0"/>
    <n v="0"/>
    <b v="0"/>
    <s v="music/world music"/>
    <n v="0"/>
    <n v="0"/>
    <x v="4"/>
    <x v="21"/>
  </r>
  <r>
    <n v="1231"/>
    <x v="1231"/>
    <s v="a non-profit, free, all-day, all-ages music &amp; arts festival dedicated to promoting non-violent spaces for community engagement"/>
    <n v="5000"/>
    <n v="0"/>
    <x v="1"/>
    <x v="0"/>
    <s v="USD"/>
    <n v="1440723600"/>
    <n v="1436394968"/>
    <b v="0"/>
    <n v="0"/>
    <b v="0"/>
    <s v="music/world music"/>
    <n v="0"/>
    <n v="0"/>
    <x v="4"/>
    <x v="21"/>
  </r>
  <r>
    <n v="1232"/>
    <x v="1232"/>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x v="1233"/>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x v="1234"/>
    <s v="We have been offered shows all over the world, to reach places and people with our music, for the experience of just doing it!"/>
    <n v="50000"/>
    <n v="0"/>
    <x v="1"/>
    <x v="1"/>
    <s v="GBP"/>
    <n v="1422903342"/>
    <n v="1420311342"/>
    <b v="0"/>
    <n v="0"/>
    <b v="0"/>
    <s v="music/world music"/>
    <n v="0"/>
    <n v="0"/>
    <x v="4"/>
    <x v="21"/>
  </r>
  <r>
    <n v="1235"/>
    <x v="1235"/>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x v="1236"/>
    <s v="Raising money to give the musicians their due."/>
    <n v="2500"/>
    <n v="0"/>
    <x v="1"/>
    <x v="0"/>
    <s v="USD"/>
    <n v="1343491200"/>
    <n v="1342801164"/>
    <b v="0"/>
    <n v="0"/>
    <b v="0"/>
    <s v="music/world music"/>
    <n v="0"/>
    <n v="0"/>
    <x v="4"/>
    <x v="21"/>
  </r>
  <r>
    <n v="1237"/>
    <x v="1237"/>
    <s v="We have the songs, concept, need to add songs and mix/package for shows in Hawaii, book dates outside of Maui and advance his message"/>
    <n v="25000"/>
    <n v="0"/>
    <x v="1"/>
    <x v="0"/>
    <s v="USD"/>
    <n v="1345790865"/>
    <n v="1344062865"/>
    <b v="0"/>
    <n v="0"/>
    <b v="0"/>
    <s v="music/world music"/>
    <n v="0"/>
    <n v="0"/>
    <x v="4"/>
    <x v="21"/>
  </r>
  <r>
    <n v="1238"/>
    <x v="1238"/>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x v="1239"/>
    <s v="Please consider helping us with our new CD and Riverdance Tour"/>
    <n v="2500"/>
    <n v="0"/>
    <x v="1"/>
    <x v="0"/>
    <s v="USD"/>
    <n v="1325804767"/>
    <n v="1323212767"/>
    <b v="0"/>
    <n v="0"/>
    <b v="0"/>
    <s v="music/world music"/>
    <n v="0"/>
    <n v="0"/>
    <x v="4"/>
    <x v="21"/>
  </r>
  <r>
    <n v="1240"/>
    <x v="1240"/>
    <s v="Sharing positive vibes of Peace, Love &amp; Unity with the World through conscious Reggae Music!"/>
    <n v="8000"/>
    <n v="241"/>
    <x v="1"/>
    <x v="0"/>
    <s v="USD"/>
    <n v="1373665860"/>
    <n v="1368579457"/>
    <b v="0"/>
    <n v="8"/>
    <b v="0"/>
    <s v="music/world music"/>
    <n v="3.0124999999999999E-2"/>
    <n v="30.125"/>
    <x v="4"/>
    <x v="21"/>
  </r>
  <r>
    <n v="1241"/>
    <x v="1241"/>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x v="1242"/>
    <s v="Cellphonia 9/11 (http://cellphonia.org/911/) is one of the performance pieces in the Music After marathon concert on 9.11.11"/>
    <n v="911"/>
    <n v="5"/>
    <x v="1"/>
    <x v="0"/>
    <s v="USD"/>
    <n v="1315747080"/>
    <n v="1314417502"/>
    <b v="0"/>
    <n v="1"/>
    <b v="0"/>
    <s v="music/world music"/>
    <n v="5.4884742041712408E-3"/>
    <n v="5"/>
    <x v="4"/>
    <x v="21"/>
  </r>
  <r>
    <n v="1243"/>
    <x v="1243"/>
    <s v="California's premier Latino cultural festival - music, theatre, film, workshops, visual arts, cuisine and more!"/>
    <n v="12000"/>
    <n v="1691"/>
    <x v="1"/>
    <x v="0"/>
    <s v="USD"/>
    <n v="1310158800"/>
    <n v="1304888771"/>
    <b v="0"/>
    <n v="38"/>
    <b v="0"/>
    <s v="music/world music"/>
    <n v="0.14091666666666666"/>
    <n v="44.5"/>
    <x v="4"/>
    <x v="21"/>
  </r>
  <r>
    <n v="1244"/>
    <x v="1244"/>
    <s v="THEATRUM MUNDI releases DEBUT ALBUM! Pre-order &quot;The Eyes of the Realm&quot; and help make it happen!"/>
    <n v="2000"/>
    <n v="2076"/>
    <x v="0"/>
    <x v="0"/>
    <s v="USD"/>
    <n v="1366664400"/>
    <n v="1363981723"/>
    <b v="1"/>
    <n v="45"/>
    <b v="1"/>
    <s v="music/rock"/>
    <n v="1.038"/>
    <n v="46.133333333333333"/>
    <x v="4"/>
    <x v="11"/>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x v="1246"/>
    <s v="Candy Warpop, Las Vegas' female-fronted alt-punk rock monster, is raising money to fund the production of their first music video."/>
    <n v="2000"/>
    <n v="2340"/>
    <x v="0"/>
    <x v="0"/>
    <s v="USD"/>
    <n v="1323136949"/>
    <n v="1319245349"/>
    <b v="1"/>
    <n v="31"/>
    <b v="1"/>
    <s v="music/rock"/>
    <n v="1.17"/>
    <n v="75.483870967741936"/>
    <x v="4"/>
    <x v="11"/>
  </r>
  <r>
    <n v="1247"/>
    <x v="1247"/>
    <s v="BRAIN DEAD is going to record their debut EP and they need your help, Bozos!"/>
    <n v="3500"/>
    <n v="4275"/>
    <x v="0"/>
    <x v="0"/>
    <s v="USD"/>
    <n v="1367823655"/>
    <n v="1365231655"/>
    <b v="1"/>
    <n v="50"/>
    <b v="1"/>
    <s v="music/rock"/>
    <n v="1.2214285714285715"/>
    <n v="85.5"/>
    <x v="4"/>
    <x v="11"/>
  </r>
  <r>
    <n v="1248"/>
    <x v="1248"/>
    <s v="The Vandies make pop rock in glorious Portland, Oregon. Help us fund our first full length album!"/>
    <n v="2500"/>
    <n v="3791"/>
    <x v="0"/>
    <x v="0"/>
    <s v="USD"/>
    <n v="1402642740"/>
    <n v="1399563953"/>
    <b v="1"/>
    <n v="59"/>
    <b v="1"/>
    <s v="music/rock"/>
    <n v="1.5164"/>
    <n v="64.254237288135599"/>
    <x v="4"/>
    <x v="11"/>
  </r>
  <r>
    <n v="1249"/>
    <x v="1249"/>
    <s v="&quot;Let's Brighten It Up&quot; will be a seven song EP of originals heavily inspired by music from the 50s and 60s"/>
    <n v="5000"/>
    <n v="5222"/>
    <x v="0"/>
    <x v="0"/>
    <s v="USD"/>
    <n v="1341683211"/>
    <n v="1339091211"/>
    <b v="1"/>
    <n v="81"/>
    <b v="1"/>
    <s v="music/rock"/>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x v="1251"/>
    <s v="A tour of europe with 3 memphis artist, Jack Oblivian, Harlan T Bobo and Shawn Cripps."/>
    <n v="6000"/>
    <n v="6108"/>
    <x v="0"/>
    <x v="0"/>
    <s v="USD"/>
    <n v="1316979167"/>
    <n v="1311795167"/>
    <b v="1"/>
    <n v="74"/>
    <b v="1"/>
    <s v="music/rock"/>
    <n v="1.018"/>
    <n v="82.540540540540547"/>
    <x v="4"/>
    <x v="11"/>
  </r>
  <r>
    <n v="1252"/>
    <x v="1252"/>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x v="1253"/>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x v="1258"/>
    <s v="Mustard Plug needs help funding their new record.  Please help the Grand Rapids, MI band put out their 7th record!"/>
    <n v="12000"/>
    <n v="25577.56"/>
    <x v="0"/>
    <x v="0"/>
    <s v="USD"/>
    <n v="1377960012"/>
    <n v="1375368012"/>
    <b v="1"/>
    <n v="670"/>
    <b v="1"/>
    <s v="music/rock"/>
    <n v="2.1314633333333335"/>
    <n v="38.175462686567165"/>
    <x v="4"/>
    <x v="11"/>
  </r>
  <r>
    <n v="1259"/>
    <x v="1259"/>
    <s v="Falling From One is currently in the studio recording their first CD and they need your help!"/>
    <n v="2500"/>
    <n v="2606"/>
    <x v="0"/>
    <x v="0"/>
    <s v="USD"/>
    <n v="1402286340"/>
    <n v="1399504664"/>
    <b v="1"/>
    <n v="96"/>
    <b v="1"/>
    <s v="music/rock"/>
    <n v="1.0424"/>
    <n v="27.145833333333332"/>
    <x v="4"/>
    <x v="11"/>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x v="1261"/>
    <s v="We just recorded a stellar EP and we're trying to put it out on vinyl.  Can you help these punx out?"/>
    <n v="2000"/>
    <n v="2025"/>
    <x v="0"/>
    <x v="0"/>
    <s v="USD"/>
    <n v="1390983227"/>
    <n v="1388391227"/>
    <b v="1"/>
    <n v="52"/>
    <b v="1"/>
    <s v="music/rock"/>
    <n v="1.0125"/>
    <n v="38.942307692307693"/>
    <x v="4"/>
    <x v="11"/>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x v="1263"/>
    <s v="A fresh batch of chaos from Toledo, Ohio's reggae-rockers, Tropic Bombs!"/>
    <n v="1500"/>
    <n v="1785"/>
    <x v="0"/>
    <x v="0"/>
    <s v="USD"/>
    <n v="1396054800"/>
    <n v="1393034470"/>
    <b v="1"/>
    <n v="41"/>
    <b v="1"/>
    <s v="music/rock"/>
    <n v="1.19"/>
    <n v="43.536585365853661"/>
    <x v="4"/>
    <x v="11"/>
  </r>
  <r>
    <n v="1264"/>
    <x v="1264"/>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x v="1266"/>
    <s v="We are looking to record our first EP produced by Aaron Harris (ISIS/Palms) at Studio West."/>
    <n v="9500"/>
    <n v="9545"/>
    <x v="0"/>
    <x v="0"/>
    <s v="USD"/>
    <n v="1389474145"/>
    <n v="1386882145"/>
    <b v="1"/>
    <n v="50"/>
    <b v="1"/>
    <s v="music/rock"/>
    <n v="1.0047368421052632"/>
    <n v="190.9"/>
    <x v="4"/>
    <x v="11"/>
  </r>
  <r>
    <n v="1267"/>
    <x v="1267"/>
    <s v="A Rock 'n Roll album with plenty of indie guitar swagger. Fresh tunes that are a continuation of my early '90s shoegaze daze."/>
    <n v="22000"/>
    <n v="22396"/>
    <x v="0"/>
    <x v="0"/>
    <s v="USD"/>
    <n v="1374674558"/>
    <n v="1372082558"/>
    <b v="1"/>
    <n v="159"/>
    <b v="1"/>
    <s v="music/rock"/>
    <n v="1.018"/>
    <n v="140.85534591194968"/>
    <x v="4"/>
    <x v="11"/>
  </r>
  <r>
    <n v="1268"/>
    <x v="1268"/>
    <s v="Full Devil Jacket Is releasing their first record in over 12 yrs and we want you to be a part of it!"/>
    <n v="12000"/>
    <n v="14000"/>
    <x v="0"/>
    <x v="0"/>
    <s v="USD"/>
    <n v="1379708247"/>
    <n v="1377116247"/>
    <b v="1"/>
    <n v="182"/>
    <b v="1"/>
    <s v="music/rock"/>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x v="1270"/>
    <s v="We make awake metal using violins in place of guitars and want to record a full length album."/>
    <n v="10000"/>
    <n v="11472"/>
    <x v="0"/>
    <x v="0"/>
    <s v="USD"/>
    <n v="1332704042"/>
    <n v="1327523642"/>
    <b v="1"/>
    <n v="169"/>
    <b v="1"/>
    <s v="music/rock"/>
    <n v="1.1472"/>
    <n v="67.881656804733723"/>
    <x v="4"/>
    <x v="11"/>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x v="1273"/>
    <s v="Run Coyote is raising funds to produce their debut album - &quot;Youth Haunts&quot; - on vinyl LP and CD"/>
    <n v="4000"/>
    <n v="4140"/>
    <x v="0"/>
    <x v="5"/>
    <s v="CAD"/>
    <n v="1409506291"/>
    <n v="1406914291"/>
    <b v="1"/>
    <n v="54"/>
    <b v="1"/>
    <s v="music/rock"/>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x v="1275"/>
    <s v="ONLY A FEW HOURS LEFT TO GET YOUR ADVANCE COPY OF &quot;DANGEROUSLY CLOSE&quot; and to check out our other cool rewards!"/>
    <n v="15000"/>
    <n v="24321.1"/>
    <x v="0"/>
    <x v="0"/>
    <s v="USD"/>
    <n v="1375908587"/>
    <n v="1372884587"/>
    <b v="1"/>
    <n v="389"/>
    <b v="1"/>
    <s v="music/rock"/>
    <n v="1.6214066666666667"/>
    <n v="62.522107969151669"/>
    <x v="4"/>
    <x v="11"/>
  </r>
  <r>
    <n v="1276"/>
    <x v="1276"/>
    <s v="Sponsor this Brooklyn punk band's debut seven-inch, MR. DREAM GOES TO JAIL."/>
    <n v="3000"/>
    <n v="3132.63"/>
    <x v="0"/>
    <x v="0"/>
    <s v="USD"/>
    <n v="1251777600"/>
    <n v="1247504047"/>
    <b v="1"/>
    <n v="68"/>
    <b v="1"/>
    <s v="music/rock"/>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x v="1280"/>
    <s v="Nothing More is recording their forthcoming record and needs to join forces with you to make this album HUGE! "/>
    <n v="15000"/>
    <n v="16636.78"/>
    <x v="0"/>
    <x v="0"/>
    <s v="USD"/>
    <n v="1299003054"/>
    <n v="1291227054"/>
    <b v="1"/>
    <n v="130"/>
    <b v="1"/>
    <s v="music/rock"/>
    <n v="1.1091186666666666"/>
    <n v="127.97523076923076"/>
    <x v="4"/>
    <x v="11"/>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x v="1283"/>
    <s v="Our 3rd album is halfway complete, but we need your help to record, mix and master the final product!"/>
    <n v="1000"/>
    <n v="2110.5"/>
    <x v="0"/>
    <x v="0"/>
    <s v="USD"/>
    <n v="1362974400"/>
    <n v="1360948389"/>
    <b v="1"/>
    <n v="22"/>
    <b v="1"/>
    <s v="music/rock"/>
    <n v="2.1105"/>
    <n v="95.931818181818187"/>
    <x v="4"/>
    <x v="11"/>
  </r>
  <r>
    <n v="1284"/>
    <x v="1284"/>
    <s v="â€œFree Jujube Brownâ€ by Psalmayene 24 is coming home to NYC and we need YOUR support of this moving and inspiring piece"/>
    <n v="2000"/>
    <n v="2020"/>
    <x v="0"/>
    <x v="0"/>
    <s v="USD"/>
    <n v="1483203540"/>
    <n v="1481175482"/>
    <b v="0"/>
    <n v="31"/>
    <b v="1"/>
    <s v="theater/plays"/>
    <n v="1.01"/>
    <n v="65.161290322580641"/>
    <x v="1"/>
    <x v="6"/>
  </r>
  <r>
    <n v="1285"/>
    <x v="1285"/>
    <s v="The world premiere of hysterically funny and heartbreaking story about family, unconditional love and facing the unfaceable"/>
    <n v="2000"/>
    <n v="2033"/>
    <x v="0"/>
    <x v="1"/>
    <s v="GBP"/>
    <n v="1434808775"/>
    <n v="1433512775"/>
    <b v="0"/>
    <n v="63"/>
    <b v="1"/>
    <s v="theater/plays"/>
    <n v="1.0165"/>
    <n v="32.269841269841272"/>
    <x v="1"/>
    <x v="6"/>
  </r>
  <r>
    <n v="1286"/>
    <x v="1286"/>
    <s v="A touring production of FRED's modern adaptation of the classic Victorian comic novel, reaching out to new audiences."/>
    <n v="1500"/>
    <n v="1625"/>
    <x v="0"/>
    <x v="1"/>
    <s v="GBP"/>
    <n v="1424181600"/>
    <n v="1423041227"/>
    <b v="0"/>
    <n v="20"/>
    <b v="1"/>
    <s v="theater/plays"/>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x v="1289"/>
    <s v="A chilling original Edwardian Comedy of errors and foolishness made for the Patrick Henry College stage."/>
    <n v="1500"/>
    <n v="1876"/>
    <x v="0"/>
    <x v="0"/>
    <s v="USD"/>
    <n v="1483499645"/>
    <n v="1480907645"/>
    <b v="0"/>
    <n v="52"/>
    <b v="1"/>
    <s v="theater/plays"/>
    <n v="1.2506666666666666"/>
    <n v="36.07692307692308"/>
    <x v="1"/>
    <x v="6"/>
  </r>
  <r>
    <n v="1290"/>
    <x v="1290"/>
    <s v="Sometimes your Heart has to STOP for your Life to START."/>
    <n v="3500"/>
    <n v="3800"/>
    <x v="0"/>
    <x v="0"/>
    <s v="USD"/>
    <n v="1429772340"/>
    <n v="1427121931"/>
    <b v="0"/>
    <n v="86"/>
    <b v="1"/>
    <s v="theater/plays"/>
    <n v="1.0857142857142856"/>
    <n v="44.186046511627907"/>
    <x v="1"/>
    <x v="6"/>
  </r>
  <r>
    <n v="1291"/>
    <x v="1291"/>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x v="1294"/>
    <s v="We have an award-winning Danish play, now we just need a bathroom set to perform it in. Spend a penny to help us build the set!"/>
    <n v="500"/>
    <n v="610"/>
    <x v="0"/>
    <x v="1"/>
    <s v="GBP"/>
    <n v="1445252400"/>
    <n v="1443696797"/>
    <b v="0"/>
    <n v="22"/>
    <b v="1"/>
    <s v="theater/plays"/>
    <n v="1.22"/>
    <n v="27.727272727272727"/>
    <x v="1"/>
    <x v="6"/>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r>
  <r>
    <n v="1299"/>
    <x v="1299"/>
    <s v="A new work inspired by the classic novel and created by Dallas teens under the direction of professional artists."/>
    <n v="3500"/>
    <n v="4340"/>
    <x v="0"/>
    <x v="0"/>
    <s v="USD"/>
    <n v="1436902359"/>
    <n v="1434310359"/>
    <b v="0"/>
    <n v="32"/>
    <b v="1"/>
    <s v="theater/plays"/>
    <n v="1.24"/>
    <n v="135.625"/>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x v="1302"/>
    <s v="Boys of a Certain Age is a unique and special show that we're trying to remount in New York City in 2017."/>
    <n v="2500"/>
    <n v="2500"/>
    <x v="0"/>
    <x v="0"/>
    <s v="USD"/>
    <n v="1480559011"/>
    <n v="1477963411"/>
    <b v="0"/>
    <n v="50"/>
    <b v="1"/>
    <s v="theater/plays"/>
    <n v="1"/>
    <n v="50"/>
    <x v="1"/>
    <x v="6"/>
  </r>
  <r>
    <n v="1303"/>
    <x v="1303"/>
    <s v="Groundbreaking queer theatre."/>
    <n v="3500"/>
    <n v="4559.13"/>
    <x v="0"/>
    <x v="1"/>
    <s v="GBP"/>
    <n v="1469962800"/>
    <n v="1468578920"/>
    <b v="0"/>
    <n v="108"/>
    <b v="1"/>
    <s v="theater/plays"/>
    <n v="1.3026085714285716"/>
    <n v="42.214166666666671"/>
    <x v="1"/>
    <x v="6"/>
  </r>
  <r>
    <n v="1304"/>
    <x v="1304"/>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x v="1305"/>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x v="1306"/>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x v="1307"/>
    <s v="Get VR to Everyone with Mailable, Ready to Use Viewers"/>
    <n v="50000"/>
    <n v="5757"/>
    <x v="1"/>
    <x v="0"/>
    <s v="USD"/>
    <n v="1455710679"/>
    <n v="1453118679"/>
    <b v="0"/>
    <n v="45"/>
    <b v="0"/>
    <s v="technology/wearables"/>
    <n v="0.11514000000000001"/>
    <n v="127.93333333333334"/>
    <x v="2"/>
    <x v="8"/>
  </r>
  <r>
    <n v="1308"/>
    <x v="1308"/>
    <s v="Boost Band, a wristband that charges any device"/>
    <n v="10000"/>
    <n v="1136"/>
    <x v="1"/>
    <x v="0"/>
    <s v="USD"/>
    <n v="1475937812"/>
    <n v="1472481812"/>
    <b v="0"/>
    <n v="38"/>
    <b v="0"/>
    <s v="technology/wearables"/>
    <n v="0.11360000000000001"/>
    <n v="29.894736842105264"/>
    <x v="2"/>
    <x v="8"/>
  </r>
  <r>
    <n v="1309"/>
    <x v="1309"/>
    <s v="Wicked fun and built for excitement, CORE is the safest and most versatile speaker you've ever worn."/>
    <n v="11500"/>
    <n v="12879"/>
    <x v="1"/>
    <x v="0"/>
    <s v="USD"/>
    <n v="1444943468"/>
    <n v="1441919468"/>
    <b v="0"/>
    <n v="35"/>
    <b v="0"/>
    <s v="technology/wearables"/>
    <n v="1.1199130434782609"/>
    <n v="367.97142857142859"/>
    <x v="2"/>
    <x v="8"/>
  </r>
  <r>
    <n v="1310"/>
    <x v="1310"/>
    <s v="An essential hoodie that holds all sized smart phones and keep your headphone wires tangle free."/>
    <n v="20000"/>
    <n v="3100"/>
    <x v="1"/>
    <x v="0"/>
    <s v="USD"/>
    <n v="1471622450"/>
    <n v="1467734450"/>
    <b v="0"/>
    <n v="24"/>
    <b v="0"/>
    <s v="technology/wearables"/>
    <n v="0.155"/>
    <n v="129.16666666666666"/>
    <x v="2"/>
    <x v="8"/>
  </r>
  <r>
    <n v="1311"/>
    <x v="1311"/>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x v="1312"/>
    <s v="People loved the original Black and Gray GoSolo hats and asked for more. So we received sample for 3 more colors!"/>
    <n v="4600"/>
    <n v="28"/>
    <x v="1"/>
    <x v="0"/>
    <s v="USD"/>
    <n v="1429375922"/>
    <n v="1426783922"/>
    <b v="0"/>
    <n v="1"/>
    <b v="0"/>
    <s v="technology/wearables"/>
    <n v="6.0869565217391303E-3"/>
    <n v="28"/>
    <x v="2"/>
    <x v="8"/>
  </r>
  <r>
    <n v="1313"/>
    <x v="1313"/>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x v="1314"/>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x v="1315"/>
    <s v="Zoom will happen - THANK YOU! Received outside funding due amazing early success!"/>
    <n v="100000"/>
    <n v="40404"/>
    <x v="1"/>
    <x v="0"/>
    <s v="USD"/>
    <n v="1446771600"/>
    <n v="1443700648"/>
    <b v="0"/>
    <n v="248"/>
    <b v="0"/>
    <s v="technology/wearables"/>
    <n v="0.40404000000000001"/>
    <n v="162.91935483870967"/>
    <x v="2"/>
    <x v="8"/>
  </r>
  <r>
    <n v="1316"/>
    <x v="1316"/>
    <s v="Future Belt comes in just 3 sizes, but yet, is designed to fit waists ranging from 25-55 inches. No batteries, no gimmicks."/>
    <n v="75000"/>
    <n v="1"/>
    <x v="1"/>
    <x v="0"/>
    <s v="USD"/>
    <n v="1456700709"/>
    <n v="1453676709"/>
    <b v="0"/>
    <n v="1"/>
    <b v="0"/>
    <s v="technology/wearables"/>
    <n v="1.3333333333333333E-5"/>
    <n v="1"/>
    <x v="2"/>
    <x v="8"/>
  </r>
  <r>
    <n v="1317"/>
    <x v="1317"/>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x v="1318"/>
    <s v="Your Dog's Best Friend._x000a_Revolutionize the way you care about your pups and brings you peace of mind."/>
    <n v="40000"/>
    <n v="6130"/>
    <x v="1"/>
    <x v="0"/>
    <s v="USD"/>
    <n v="1420938172"/>
    <n v="1418346172"/>
    <b v="0"/>
    <n v="135"/>
    <b v="0"/>
    <s v="technology/wearables"/>
    <n v="0.15325"/>
    <n v="45.407407407407405"/>
    <x v="2"/>
    <x v="8"/>
  </r>
  <r>
    <n v="1319"/>
    <x v="1319"/>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x v="1320"/>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x v="1321"/>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x v="1322"/>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x v="1323"/>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x v="1324"/>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x v="1325"/>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x v="1326"/>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x v="1327"/>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x v="1328"/>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x v="1329"/>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x v="1330"/>
    <s v="Outdoor play is essential. Wanderwatch helps to make it fun and safe! Fun for kids, great for parents. Time to Play!"/>
    <n v="35000"/>
    <n v="7873"/>
    <x v="1"/>
    <x v="0"/>
    <s v="USD"/>
    <n v="1467432000"/>
    <n v="1464763109"/>
    <b v="0"/>
    <n v="50"/>
    <b v="0"/>
    <s v="technology/wearables"/>
    <n v="0.22494285714285714"/>
    <n v="157.46"/>
    <x v="2"/>
    <x v="8"/>
  </r>
  <r>
    <n v="1331"/>
    <x v="1331"/>
    <s v="The World's First Wearable Battery Backup - wireless, modular, flexible, and ultra-lightweight! Click, charge, go!!!"/>
    <n v="250000"/>
    <n v="3417"/>
    <x v="1"/>
    <x v="0"/>
    <s v="USD"/>
    <n v="1471435554"/>
    <n v="1468843554"/>
    <b v="0"/>
    <n v="34"/>
    <b v="0"/>
    <s v="technology/wearables"/>
    <n v="1.3668E-2"/>
    <n v="100.5"/>
    <x v="2"/>
    <x v="8"/>
  </r>
  <r>
    <n v="1332"/>
    <x v="1332"/>
    <s v="Long bus queue and no seats around? This light weight seating device can be worn anywhere and at anytime! Belt that converts into seat."/>
    <n v="10115"/>
    <n v="0"/>
    <x v="1"/>
    <x v="16"/>
    <s v="CHF"/>
    <n v="1485480408"/>
    <n v="1482888408"/>
    <b v="0"/>
    <n v="0"/>
    <b v="0"/>
    <s v="technology/wearables"/>
    <n v="0"/>
    <n v="0"/>
    <x v="2"/>
    <x v="8"/>
  </r>
  <r>
    <n v="1333"/>
    <x v="1333"/>
    <s v="Im in the process of creating a biohazard suit that can be worn like an extra layer, unlike these bulky units that are currently in use"/>
    <n v="2500"/>
    <n v="0"/>
    <x v="1"/>
    <x v="2"/>
    <s v="AUD"/>
    <n v="1405478025"/>
    <n v="1402886025"/>
    <b v="0"/>
    <n v="0"/>
    <b v="0"/>
    <s v="technology/wearables"/>
    <n v="0"/>
    <n v="0"/>
    <x v="2"/>
    <x v="8"/>
  </r>
  <r>
    <n v="1334"/>
    <x v="1334"/>
    <s v="A wearable device that allows you to dock and operate your phone hands-free anywhere and everywhere!"/>
    <n v="133000"/>
    <n v="14303"/>
    <x v="1"/>
    <x v="0"/>
    <s v="USD"/>
    <n v="1457721287"/>
    <n v="1455129287"/>
    <b v="0"/>
    <n v="276"/>
    <b v="0"/>
    <s v="technology/wearables"/>
    <n v="0.10754135338345865"/>
    <n v="51.822463768115945"/>
    <x v="2"/>
    <x v="8"/>
  </r>
  <r>
    <n v="1335"/>
    <x v="1335"/>
    <s v="Dial up your performance with UB Fit: 1st wearable resistance technology that allows you to tone muscles while doing a cardio workout"/>
    <n v="25000"/>
    <n v="4940"/>
    <x v="1"/>
    <x v="0"/>
    <s v="USD"/>
    <n v="1449354502"/>
    <n v="1446762502"/>
    <b v="0"/>
    <n v="16"/>
    <b v="0"/>
    <s v="technology/wearables"/>
    <n v="0.1976"/>
    <n v="308.75"/>
    <x v="2"/>
    <x v="8"/>
  </r>
  <r>
    <n v="1336"/>
    <x v="1336"/>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x v="1337"/>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x v="1338"/>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x v="1339"/>
    <s v="World's Smallest customizable Phone &amp; GPS Watch for kids !"/>
    <n v="50000"/>
    <n v="3317"/>
    <x v="1"/>
    <x v="0"/>
    <s v="USD"/>
    <n v="1418056315"/>
    <n v="1414164715"/>
    <b v="0"/>
    <n v="37"/>
    <b v="0"/>
    <s v="technology/wearables"/>
    <n v="6.6339999999999996E-2"/>
    <n v="89.648648648648646"/>
    <x v="2"/>
    <x v="8"/>
  </r>
  <r>
    <n v="1340"/>
    <x v="1340"/>
    <s v="I would like to make nicer, more stylish looking frames for the Google Glass using 3D printing technology."/>
    <n v="1680"/>
    <n v="0"/>
    <x v="1"/>
    <x v="0"/>
    <s v="USD"/>
    <n v="1408112253"/>
    <n v="1405520253"/>
    <b v="0"/>
    <n v="0"/>
    <b v="0"/>
    <s v="technology/wearables"/>
    <n v="0"/>
    <n v="0"/>
    <x v="2"/>
    <x v="8"/>
  </r>
  <r>
    <n v="1341"/>
    <x v="1341"/>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x v="1342"/>
    <s v="Method50 aims to prototype a revolutionary true heads up display to create a new way of living in, playing in, and viewing the world."/>
    <n v="50000"/>
    <n v="100"/>
    <x v="1"/>
    <x v="0"/>
    <s v="USD"/>
    <n v="1437161739"/>
    <n v="1434569739"/>
    <b v="0"/>
    <n v="1"/>
    <b v="0"/>
    <s v="technology/wearables"/>
    <n v="2E-3"/>
    <n v="100"/>
    <x v="2"/>
    <x v="8"/>
  </r>
  <r>
    <n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x v="1344"/>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n v="1346"/>
    <x v="1346"/>
    <s v="An anthology of nonfiction stories written by Nepal's Lesbian, Gay, Bisexual, and Transgender (LGBT) community."/>
    <n v="4900"/>
    <n v="7219"/>
    <x v="0"/>
    <x v="0"/>
    <s v="USD"/>
    <n v="1372297751"/>
    <n v="1369705751"/>
    <b v="0"/>
    <n v="149"/>
    <b v="1"/>
    <s v="publishing/nonfiction"/>
    <n v="1.473265306122449"/>
    <n v="48.449664429530202"/>
    <x v="3"/>
    <x v="9"/>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x v="1351"/>
    <s v="Discover your purpose, live a more fulfilling life, leave a positive footprint on society."/>
    <n v="20000"/>
    <n v="20253"/>
    <x v="0"/>
    <x v="0"/>
    <s v="USD"/>
    <n v="1455299144"/>
    <n v="1452707144"/>
    <b v="0"/>
    <n v="120"/>
    <b v="1"/>
    <s v="publishing/nonfiction"/>
    <n v="1.0126500000000001"/>
    <n v="168.77500000000001"/>
    <x v="3"/>
    <x v="9"/>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x v="1353"/>
    <s v="A book that teaches aspiring writers how to get from a basic idea to a fully rewritten screenplay."/>
    <n v="1000"/>
    <n v="1336"/>
    <x v="0"/>
    <x v="0"/>
    <s v="USD"/>
    <n v="1362960000"/>
    <n v="1359946188"/>
    <b v="0"/>
    <n v="42"/>
    <b v="1"/>
    <s v="publishing/nonfiction"/>
    <n v="1.3360000000000001"/>
    <n v="31.80952380952381"/>
    <x v="3"/>
    <x v="9"/>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x v="1357"/>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x v="1360"/>
    <s v="So Bad, It's Good! is a guide to finding the best films for your bad movie night."/>
    <n v="1500"/>
    <n v="2598"/>
    <x v="0"/>
    <x v="0"/>
    <s v="USD"/>
    <n v="1343943420"/>
    <n v="1341524220"/>
    <b v="0"/>
    <n v="81"/>
    <b v="1"/>
    <s v="publishing/nonfiction"/>
    <n v="1.732"/>
    <n v="32.074074074074076"/>
    <x v="3"/>
    <x v="9"/>
  </r>
  <r>
    <n v="1361"/>
    <x v="1361"/>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x v="1362"/>
    <s v="The never-before-told story of Karl Barth's (first and only) journey to the United States in 1962."/>
    <n v="1000"/>
    <n v="1091"/>
    <x v="0"/>
    <x v="0"/>
    <s v="USD"/>
    <n v="1378592731"/>
    <n v="1373408731"/>
    <b v="0"/>
    <n v="25"/>
    <b v="1"/>
    <s v="publishing/nonfiction"/>
    <n v="1.091"/>
    <n v="43.64"/>
    <x v="3"/>
    <x v="9"/>
  </r>
  <r>
    <n v="1363"/>
    <x v="1363"/>
    <s v="Identifying cancer and disease products we use everyday and are totally unaware of. Then substituting them with healthy alternatives"/>
    <n v="200"/>
    <n v="200"/>
    <x v="0"/>
    <x v="0"/>
    <s v="USD"/>
    <n v="1455523140"/>
    <n v="1453925727"/>
    <b v="0"/>
    <n v="5"/>
    <b v="1"/>
    <s v="publishing/nonfiction"/>
    <n v="1"/>
    <n v="40"/>
    <x v="3"/>
    <x v="9"/>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x v="1366"/>
    <s v="A musical memorial for Alexi Petersen."/>
    <n v="7500"/>
    <n v="9486.69"/>
    <x v="0"/>
    <x v="0"/>
    <s v="USD"/>
    <n v="1417049663"/>
    <n v="1413158063"/>
    <b v="0"/>
    <n v="147"/>
    <b v="1"/>
    <s v="music/rock"/>
    <n v="1.2648920000000001"/>
    <n v="64.535306122448986"/>
    <x v="4"/>
    <x v="11"/>
  </r>
  <r>
    <n v="1367"/>
    <x v="1367"/>
    <s v="House of Rabbits are recording our full-length, debut album! Support independent music, receive great rewards!"/>
    <n v="5000"/>
    <n v="5713"/>
    <x v="0"/>
    <x v="0"/>
    <s v="USD"/>
    <n v="1447463050"/>
    <n v="1444867450"/>
    <b v="0"/>
    <n v="90"/>
    <b v="1"/>
    <s v="music/rock"/>
    <n v="1.1426000000000001"/>
    <n v="63.477777777777774"/>
    <x v="4"/>
    <x v="11"/>
  </r>
  <r>
    <n v="1368"/>
    <x v="1368"/>
    <s v="We are in the final stages of the creation of our 4th record, The Separation Effect. our most passionate record to date."/>
    <n v="5000"/>
    <n v="5535"/>
    <x v="0"/>
    <x v="0"/>
    <s v="USD"/>
    <n v="1434342894"/>
    <n v="1432269294"/>
    <b v="0"/>
    <n v="87"/>
    <b v="1"/>
    <s v="music/rock"/>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x v="1370"/>
    <s v="Songs about the first year of parenthood, often inappropriate for children"/>
    <n v="1500"/>
    <n v="1555"/>
    <x v="0"/>
    <x v="0"/>
    <s v="USD"/>
    <n v="1381881890"/>
    <n v="1380585890"/>
    <b v="0"/>
    <n v="20"/>
    <b v="1"/>
    <s v="music/rock"/>
    <n v="1.0366666666666666"/>
    <n v="77.75"/>
    <x v="4"/>
    <x v="11"/>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01"/>
    <n v="201.94230769230768"/>
    <x v="4"/>
    <x v="11"/>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x v="1376"/>
    <s v="Dead Pirates are planning a second pressing of HIGHMARE LP, who wants one ?"/>
    <n v="3700"/>
    <n v="9342"/>
    <x v="0"/>
    <x v="1"/>
    <s v="GBP"/>
    <n v="1480784606"/>
    <n v="1478189006"/>
    <b v="0"/>
    <n v="168"/>
    <b v="1"/>
    <s v="music/rock"/>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x v="1378"/>
    <s v="A psychedelic post rock masterpiece!"/>
    <n v="2000"/>
    <n v="4067"/>
    <x v="0"/>
    <x v="1"/>
    <s v="GBP"/>
    <n v="1470075210"/>
    <n v="1468779210"/>
    <b v="0"/>
    <n v="133"/>
    <b v="1"/>
    <s v="music/rock"/>
    <n v="2.0335000000000001"/>
    <n v="30.578947368421051"/>
    <x v="4"/>
    <x v="11"/>
  </r>
  <r>
    <n v="1379"/>
    <x v="1379"/>
    <s v="---------The long-awaited debut full-length from Justin Ruddy--------"/>
    <n v="10000"/>
    <n v="11160"/>
    <x v="0"/>
    <x v="0"/>
    <s v="USD"/>
    <n v="1433504876"/>
    <n v="1430912876"/>
    <b v="0"/>
    <n v="151"/>
    <b v="1"/>
    <s v="music/rock"/>
    <n v="1.1160000000000001"/>
    <n v="73.907284768211923"/>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x v="1382"/>
    <s v="We're making a new record -- independently! We've got some great new songs we're really excited to bring to you!"/>
    <n v="8000"/>
    <n v="8349"/>
    <x v="0"/>
    <x v="0"/>
    <s v="USD"/>
    <n v="1367867536"/>
    <n v="1365275536"/>
    <b v="0"/>
    <n v="148"/>
    <b v="1"/>
    <s v="music/rock"/>
    <n v="1.043625"/>
    <n v="56.412162162162161"/>
    <x v="4"/>
    <x v="11"/>
  </r>
  <r>
    <n v="1383"/>
    <x v="1383"/>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x v="1384"/>
    <s v="Outland Warrior is my first solo musical project, featuring songs written by me and recorded at my home studio."/>
    <n v="3500"/>
    <n v="4343"/>
    <x v="0"/>
    <x v="0"/>
    <s v="USD"/>
    <n v="1436117922"/>
    <n v="1433525922"/>
    <b v="0"/>
    <n v="63"/>
    <b v="1"/>
    <s v="music/rock"/>
    <n v="1.2408571428571429"/>
    <n v="68.936507936507937"/>
    <x v="4"/>
    <x v="11"/>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r>
  <r>
    <n v="1386"/>
    <x v="1386"/>
    <s v="We are a classic hard rock/heavy metal band just trying to keep rock alive!"/>
    <n v="400"/>
    <n v="875"/>
    <x v="0"/>
    <x v="0"/>
    <s v="USD"/>
    <n v="1438183889"/>
    <n v="1435591889"/>
    <b v="0"/>
    <n v="14"/>
    <b v="1"/>
    <s v="music/rock"/>
    <n v="2.1875"/>
    <n v="62.5"/>
    <x v="4"/>
    <x v="11"/>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x v="1389"/>
    <s v="Help fund the pressing of DANCEHALL's first record by pre-ordering it in advance!!!"/>
    <n v="500"/>
    <n v="727"/>
    <x v="0"/>
    <x v="1"/>
    <s v="GBP"/>
    <n v="1471087957"/>
    <n v="1468495957"/>
    <b v="0"/>
    <n v="34"/>
    <b v="1"/>
    <s v="music/rock"/>
    <n v="1.454"/>
    <n v="21.382352941176471"/>
    <x v="4"/>
    <x v="11"/>
  </r>
  <r>
    <n v="1390"/>
    <x v="1390"/>
    <s v="Breakout Artist Management will be working with us on a brand new music video and we need your help!"/>
    <n v="2800"/>
    <n v="3055"/>
    <x v="0"/>
    <x v="0"/>
    <s v="USD"/>
    <n v="1430154720"/>
    <n v="1427224606"/>
    <b v="0"/>
    <n v="19"/>
    <b v="1"/>
    <s v="music/rock"/>
    <n v="1.0910714285714285"/>
    <n v="160.78947368421052"/>
    <x v="4"/>
    <x v="11"/>
  </r>
  <r>
    <n v="1391"/>
    <x v="1391"/>
    <s v="With the money donated through this project we intend on investing in sound equipment for live shows"/>
    <n v="500"/>
    <n v="551"/>
    <x v="0"/>
    <x v="0"/>
    <s v="USD"/>
    <n v="1440219540"/>
    <n v="1436369818"/>
    <b v="0"/>
    <n v="13"/>
    <b v="1"/>
    <s v="music/rock"/>
    <n v="1.1020000000000001"/>
    <n v="42.384615384615387"/>
    <x v="4"/>
    <x v="11"/>
  </r>
  <r>
    <n v="1392"/>
    <x v="1392"/>
    <s v="Telesomniac is a rock band from Provo, UT releasing their debut album Thirty-One Flashes in the Dark."/>
    <n v="2500"/>
    <n v="2841"/>
    <x v="0"/>
    <x v="0"/>
    <s v="USD"/>
    <n v="1456976586"/>
    <n v="1454298186"/>
    <b v="0"/>
    <n v="104"/>
    <b v="1"/>
    <s v="music/rock"/>
    <n v="1.1364000000000001"/>
    <n v="27.317307692307693"/>
    <x v="4"/>
    <x v="11"/>
  </r>
  <r>
    <n v="1393"/>
    <x v="1393"/>
    <s v="Rock n' Roll tales of our times"/>
    <n v="10000"/>
    <n v="10235"/>
    <x v="0"/>
    <x v="0"/>
    <s v="USD"/>
    <n v="1470068523"/>
    <n v="1467476523"/>
    <b v="0"/>
    <n v="52"/>
    <b v="1"/>
    <s v="music/rock"/>
    <n v="1.0235000000000001"/>
    <n v="196.82692307692307"/>
    <x v="4"/>
    <x v="11"/>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x v="1395"/>
    <s v="Help Quiet Oaks record their debut album!!!"/>
    <n v="3500"/>
    <n v="3916"/>
    <x v="0"/>
    <x v="0"/>
    <s v="USD"/>
    <n v="1484430481"/>
    <n v="1481838481"/>
    <b v="0"/>
    <n v="82"/>
    <b v="1"/>
    <s v="music/rock"/>
    <n v="1.1188571428571428"/>
    <n v="47.756097560975611"/>
    <x v="4"/>
    <x v="1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x v="1398"/>
    <s v="'StonyCold', a Kansas-based 80's Rock Band, is recording their first all-cover tunes CD, 'Back To the 80's With StonyCold!'"/>
    <n v="4400"/>
    <n v="4826"/>
    <x v="0"/>
    <x v="0"/>
    <s v="USD"/>
    <n v="1467752334"/>
    <n v="1465160334"/>
    <b v="0"/>
    <n v="65"/>
    <b v="1"/>
    <s v="music/rock"/>
    <n v="1.0968181818181819"/>
    <n v="74.246153846153845"/>
    <x v="4"/>
    <x v="11"/>
  </r>
  <r>
    <n v="1399"/>
    <x v="1399"/>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x v="1402"/>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x v="1405"/>
    <s v="Will more people read the Bible if it were translated into Emoticons?"/>
    <n v="25000"/>
    <n v="105"/>
    <x v="2"/>
    <x v="0"/>
    <s v="USD"/>
    <n v="1417195201"/>
    <n v="1414599601"/>
    <b v="1"/>
    <n v="17"/>
    <b v="0"/>
    <s v="publishing/translations"/>
    <n v="4.1999999999999997E-3"/>
    <n v="6.1764705882352944"/>
    <x v="3"/>
    <x v="22"/>
  </r>
  <r>
    <n v="1406"/>
    <x v="1406"/>
    <s v="The White coat and the battle dress uniform"/>
    <n v="12000"/>
    <n v="15"/>
    <x v="2"/>
    <x v="13"/>
    <s v="EUR"/>
    <n v="1449914400"/>
    <n v="1445336607"/>
    <b v="0"/>
    <n v="3"/>
    <b v="0"/>
    <s v="publishing/translations"/>
    <n v="1.25E-3"/>
    <n v="5"/>
    <x v="3"/>
    <x v="22"/>
  </r>
  <r>
    <n v="1407"/>
    <x v="1407"/>
    <s v="I traveled, I took pictures, I met people, I ate. Then I wrote a travel journal that needs editing, translation, and publishing."/>
    <n v="3000"/>
    <n v="15"/>
    <x v="2"/>
    <x v="0"/>
    <s v="USD"/>
    <n v="1407847978"/>
    <n v="1405687978"/>
    <b v="0"/>
    <n v="2"/>
    <b v="0"/>
    <s v="publishing/translations"/>
    <n v="5.0000000000000001E-3"/>
    <n v="7.5"/>
    <x v="3"/>
    <x v="22"/>
  </r>
  <r>
    <n v="1408"/>
    <x v="1408"/>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x v="1409"/>
    <s v="Modern Literal Translation of the 1st Book of the Torah in English and Russian with sub-linear and interlinear layout."/>
    <n v="4000"/>
    <n v="0"/>
    <x v="2"/>
    <x v="0"/>
    <s v="USD"/>
    <n v="1420085535"/>
    <n v="1414897935"/>
    <b v="0"/>
    <n v="0"/>
    <b v="0"/>
    <s v="publishing/translations"/>
    <n v="0"/>
    <n v="0"/>
    <x v="3"/>
    <x v="22"/>
  </r>
  <r>
    <n v="1410"/>
    <x v="1410"/>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x v="1411"/>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x v="1412"/>
    <s v="â€œClimbing Silver!â€- An English translation of the Young Adult Shogi novella"/>
    <n v="7000"/>
    <n v="320"/>
    <x v="2"/>
    <x v="0"/>
    <s v="USD"/>
    <n v="1417656699"/>
    <n v="1415064699"/>
    <b v="0"/>
    <n v="13"/>
    <b v="0"/>
    <s v="publishing/translations"/>
    <n v="4.5714285714285714E-2"/>
    <n v="24.615384615384617"/>
    <x v="3"/>
    <x v="22"/>
  </r>
  <r>
    <n v="1413"/>
    <x v="1413"/>
    <s v="I need funds to publish a book based on a selection of sentences from the Gospel demonstrating that Christianity is a strong religion."/>
    <n v="2000"/>
    <n v="100"/>
    <x v="2"/>
    <x v="13"/>
    <s v="EUR"/>
    <n v="1455964170"/>
    <n v="1450780170"/>
    <b v="0"/>
    <n v="1"/>
    <b v="0"/>
    <s v="publishing/translations"/>
    <n v="0.05"/>
    <n v="100"/>
    <x v="3"/>
    <x v="22"/>
  </r>
  <r>
    <n v="1414"/>
    <x v="1414"/>
    <s v="Create an open source &quot;interlinear&quot; translation fo the Greek New Testament in re-publishable and open source database format."/>
    <n v="500"/>
    <n v="1"/>
    <x v="2"/>
    <x v="0"/>
    <s v="USD"/>
    <n v="1483423467"/>
    <n v="1480831467"/>
    <b v="0"/>
    <n v="1"/>
    <b v="0"/>
    <s v="publishing/translations"/>
    <n v="2E-3"/>
    <n v="1"/>
    <x v="3"/>
    <x v="22"/>
  </r>
  <r>
    <n v="1415"/>
    <x v="1415"/>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x v="1416"/>
    <s v="glenn's  book of quotes is designed to give the readers a thought for the day , lighten the mood  and put a smile  on their faces."/>
    <n v="50000"/>
    <n v="0"/>
    <x v="2"/>
    <x v="0"/>
    <s v="USD"/>
    <n v="1448147619"/>
    <n v="1445552019"/>
    <b v="0"/>
    <n v="0"/>
    <b v="0"/>
    <s v="publishing/translations"/>
    <n v="0"/>
    <n v="0"/>
    <x v="3"/>
    <x v="22"/>
  </r>
  <r>
    <n v="1417"/>
    <x v="1417"/>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x v="1418"/>
    <s v="Â¿Y si hubiera una camino intermedio entre ciencia y religion?_x000a_Descubre la respuesta ayudando a publicar y traducir este libro."/>
    <n v="3000"/>
    <n v="6"/>
    <x v="2"/>
    <x v="3"/>
    <s v="EUR"/>
    <n v="1456397834"/>
    <n v="1453805834"/>
    <b v="0"/>
    <n v="1"/>
    <b v="0"/>
    <s v="publishing/translations"/>
    <n v="2E-3"/>
    <n v="6"/>
    <x v="3"/>
    <x v="22"/>
  </r>
  <r>
    <n v="1419"/>
    <x v="1419"/>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x v="1420"/>
    <s v="Help me butcher Shakespeare in a satirical fashion."/>
    <n v="110"/>
    <n v="3"/>
    <x v="2"/>
    <x v="0"/>
    <s v="USD"/>
    <n v="1467129686"/>
    <n v="1464969686"/>
    <b v="0"/>
    <n v="3"/>
    <b v="0"/>
    <s v="publishing/translations"/>
    <n v="2.7272727272727271E-2"/>
    <n v="1"/>
    <x v="3"/>
    <x v="22"/>
  </r>
  <r>
    <n v="1421"/>
    <x v="1421"/>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x v="1422"/>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x v="1423"/>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x v="1424"/>
    <s v="A short book of practical mantras that can be used every day of the week. Mantras are cogwheels of universal engines."/>
    <n v="7500"/>
    <n v="1527"/>
    <x v="2"/>
    <x v="0"/>
    <s v="USD"/>
    <n v="1479233602"/>
    <n v="1478106802"/>
    <b v="0"/>
    <n v="14"/>
    <b v="0"/>
    <s v="publishing/translations"/>
    <n v="0.2036"/>
    <n v="109.07142857142857"/>
    <x v="3"/>
    <x v="22"/>
  </r>
  <r>
    <n v="1425"/>
    <x v="1425"/>
    <s v="Translation  Thai language to English and other languages of the story (written by me) about&quot; Promote Travel &amp; Business in America&quot;"/>
    <n v="13000"/>
    <n v="0"/>
    <x v="2"/>
    <x v="0"/>
    <s v="USD"/>
    <n v="1430276959"/>
    <n v="1427684959"/>
    <b v="0"/>
    <n v="0"/>
    <b v="0"/>
    <s v="publishing/translations"/>
    <n v="0"/>
    <n v="0"/>
    <x v="3"/>
    <x v="22"/>
  </r>
  <r>
    <n v="1426"/>
    <x v="1426"/>
    <s v="The World of Sharks is an interactive eBook for the iPad and Mac. It shall be translated into english to make it available worldwide."/>
    <n v="1000"/>
    <n v="0"/>
    <x v="2"/>
    <x v="12"/>
    <s v="EUR"/>
    <n v="1440408120"/>
    <n v="1435224120"/>
    <b v="0"/>
    <n v="0"/>
    <b v="0"/>
    <s v="publishing/translations"/>
    <n v="0"/>
    <n v="0"/>
    <x v="3"/>
    <x v="22"/>
  </r>
  <r>
    <n v="1427"/>
    <x v="1427"/>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x v="1428"/>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x v="1429"/>
    <s v="A guy in his 30's tries to live his &quot;American Dream&quot;, but quickly it turns into a nightmare. (A Novel)"/>
    <n v="10000"/>
    <n v="0"/>
    <x v="2"/>
    <x v="0"/>
    <s v="USD"/>
    <n v="1428629242"/>
    <n v="1426037242"/>
    <b v="0"/>
    <n v="0"/>
    <b v="0"/>
    <s v="publishing/translations"/>
    <n v="0"/>
    <n v="0"/>
    <x v="3"/>
    <x v="22"/>
  </r>
  <r>
    <n v="1430"/>
    <x v="1430"/>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x v="1431"/>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x v="1432"/>
    <s v="THE HOLY BIB-EL Translated By Leon Cook. The Creation: CHAPTER 1.  1* In the beginning Gods created The Heavens and The Planet Earth."/>
    <n v="40000"/>
    <n v="0"/>
    <x v="2"/>
    <x v="0"/>
    <s v="USD"/>
    <n v="1437417828"/>
    <n v="1434825828"/>
    <b v="0"/>
    <n v="0"/>
    <b v="0"/>
    <s v="publishing/translations"/>
    <n v="0"/>
    <n v="0"/>
    <x v="3"/>
    <x v="22"/>
  </r>
  <r>
    <n v="1433"/>
    <x v="1433"/>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x v="143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x v="1435"/>
    <s v="English translation of the first book from a sword and sorcery Fantasy trilogy, by Paolo Parente"/>
    <n v="15000"/>
    <n v="15"/>
    <x v="2"/>
    <x v="13"/>
    <s v="EUR"/>
    <n v="1444589020"/>
    <n v="1441997020"/>
    <b v="0"/>
    <n v="2"/>
    <b v="0"/>
    <s v="publishing/translations"/>
    <n v="1E-3"/>
    <n v="7.5"/>
    <x v="3"/>
    <x v="22"/>
  </r>
  <r>
    <n v="1436"/>
    <x v="1436"/>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x v="1437"/>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x v="1438"/>
    <s v="Feltmaking is an acient yet modern craft using wool in creative ways. Our thorough guides should be for people all over the world."/>
    <n v="20000"/>
    <n v="600"/>
    <x v="2"/>
    <x v="8"/>
    <s v="DKK"/>
    <n v="1461765300"/>
    <n v="1459198499"/>
    <b v="0"/>
    <n v="8"/>
    <b v="0"/>
    <s v="publishing/translations"/>
    <n v="0.03"/>
    <n v="75"/>
    <x v="3"/>
    <x v="22"/>
  </r>
  <r>
    <n v="1439"/>
    <x v="1439"/>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x v="1440"/>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x v="1441"/>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x v="1442"/>
    <s v="If people contribute on Kickstarter, I will be able to give this 159-page e-book anthology away free to libraries and e-bookreaders.  I"/>
    <n v="1500"/>
    <n v="0"/>
    <x v="2"/>
    <x v="0"/>
    <s v="USD"/>
    <n v="1464190158"/>
    <n v="1461598158"/>
    <b v="0"/>
    <n v="0"/>
    <b v="0"/>
    <s v="publishing/translations"/>
    <n v="0"/>
    <n v="0"/>
    <x v="3"/>
    <x v="22"/>
  </r>
  <r>
    <n v="1443"/>
    <x v="1443"/>
    <s v="Hello everyone !_x000a_I need your help for translate my saga Fantasy : Icarus at the school of the gods - Book 1&quot;."/>
    <n v="13000"/>
    <n v="0"/>
    <x v="2"/>
    <x v="6"/>
    <s v="EUR"/>
    <n v="1483395209"/>
    <n v="1480803209"/>
    <b v="0"/>
    <n v="0"/>
    <b v="0"/>
    <s v="publishing/translations"/>
    <n v="0"/>
    <n v="0"/>
    <x v="3"/>
    <x v="22"/>
  </r>
  <r>
    <n v="1444"/>
    <x v="1444"/>
    <s v="We as a successfull german stock market newsletter publisher want expand in the US market!"/>
    <n v="4950"/>
    <n v="0"/>
    <x v="2"/>
    <x v="12"/>
    <s v="EUR"/>
    <n v="1442091462"/>
    <n v="1436907462"/>
    <b v="0"/>
    <n v="0"/>
    <b v="0"/>
    <s v="publishing/translations"/>
    <n v="0"/>
    <n v="0"/>
    <x v="3"/>
    <x v="22"/>
  </r>
  <r>
    <n v="1445"/>
    <x v="1445"/>
    <s v="Erstellung einer deutschen Ãœbersetzung ( Lesbarmachung ) des Buches Finnegans Wake von James Joyce. Die Umsetzung erfolgt 1 zu 1."/>
    <n v="130000"/>
    <n v="0"/>
    <x v="2"/>
    <x v="12"/>
    <s v="EUR"/>
    <n v="1434286855"/>
    <n v="1431694855"/>
    <b v="0"/>
    <n v="0"/>
    <b v="0"/>
    <s v="publishing/translations"/>
    <n v="0"/>
    <n v="0"/>
    <x v="3"/>
    <x v="22"/>
  </r>
  <r>
    <n v="1446"/>
    <x v="1446"/>
    <s v="All backers can help us with 1â‚¬ to create the 1st Italian Manual Kickstarter - Per chi vuole finanziare le proprie idee con successo"/>
    <n v="900"/>
    <n v="0"/>
    <x v="2"/>
    <x v="13"/>
    <s v="EUR"/>
    <n v="1461235478"/>
    <n v="1459507478"/>
    <b v="0"/>
    <n v="0"/>
    <b v="0"/>
    <s v="publishing/translations"/>
    <n v="0"/>
    <n v="0"/>
    <x v="3"/>
    <x v="22"/>
  </r>
  <r>
    <n v="1447"/>
    <x v="1447"/>
    <s v="I'm creating a dictionary of multiple Indian languages."/>
    <n v="500000"/>
    <n v="75"/>
    <x v="2"/>
    <x v="0"/>
    <s v="USD"/>
    <n v="1467999134"/>
    <n v="1465407134"/>
    <b v="0"/>
    <n v="3"/>
    <b v="0"/>
    <s v="publishing/translations"/>
    <n v="1.4999999999999999E-4"/>
    <n v="25"/>
    <x v="3"/>
    <x v="22"/>
  </r>
  <r>
    <n v="1448"/>
    <x v="1448"/>
    <s v="For people in schools to the retired._x000a_Aim is to get in to schools,gyms,work places and to travel all over the world doing talks on it."/>
    <n v="200000"/>
    <n v="0"/>
    <x v="2"/>
    <x v="2"/>
    <s v="AUD"/>
    <n v="1432272300"/>
    <n v="1429655318"/>
    <b v="0"/>
    <n v="0"/>
    <b v="0"/>
    <s v="publishing/translations"/>
    <n v="0"/>
    <n v="0"/>
    <x v="3"/>
    <x v="22"/>
  </r>
  <r>
    <n v="1449"/>
    <x v="1449"/>
    <s v="Calling out Backers throughout the world. We are here to provide an intermediate channel to offer U.S. products worldwide. PLEASE READ!"/>
    <n v="8888"/>
    <n v="0"/>
    <x v="2"/>
    <x v="0"/>
    <s v="USD"/>
    <n v="1431286105"/>
    <n v="1427138905"/>
    <b v="0"/>
    <n v="0"/>
    <b v="0"/>
    <s v="publishing/translations"/>
    <n v="0"/>
    <n v="0"/>
    <x v="3"/>
    <x v="22"/>
  </r>
  <r>
    <n v="1450"/>
    <x v="1450"/>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x v="1451"/>
    <s v="Modern Literal Translation of the Torah in English and Russian with sub-linear and interlinear layout."/>
    <n v="18950"/>
    <n v="2"/>
    <x v="1"/>
    <x v="0"/>
    <s v="USD"/>
    <n v="1416355259"/>
    <n v="1413759659"/>
    <b v="0"/>
    <n v="2"/>
    <b v="0"/>
    <s v="publishing/translations"/>
    <n v="1.0554089709762533E-4"/>
    <n v="1"/>
    <x v="3"/>
    <x v="22"/>
  </r>
  <r>
    <n v="1452"/>
    <x v="1452"/>
    <s v="I am gathering rare, out-of-print Judo books for preservation, translation and sharing."/>
    <n v="14000"/>
    <n v="0"/>
    <x v="1"/>
    <x v="0"/>
    <s v="USD"/>
    <n v="1406566363"/>
    <n v="1403974363"/>
    <b v="0"/>
    <n v="0"/>
    <b v="0"/>
    <s v="publishing/translations"/>
    <n v="0"/>
    <n v="0"/>
    <x v="3"/>
    <x v="22"/>
  </r>
  <r>
    <n v="1453"/>
    <x v="1453"/>
    <s v="The ambitious translation of one of the most important books in the history of medicine by Charles Estienne, the classmate of Vesalius"/>
    <n v="25000"/>
    <n v="0"/>
    <x v="1"/>
    <x v="6"/>
    <s v="EUR"/>
    <n v="1492270947"/>
    <n v="1488386547"/>
    <b v="0"/>
    <n v="0"/>
    <b v="0"/>
    <s v="publishing/translations"/>
    <n v="0"/>
    <n v="0"/>
    <x v="3"/>
    <x v="22"/>
  </r>
  <r>
    <n v="1454"/>
    <x v="1454"/>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x v="1455"/>
    <s v="The teachings of Tulku Sanjay Tsering, the body, speech and mind emanation of the esteemed 20th century Dzogchen Master Khenpo Ngaga"/>
    <n v="15000"/>
    <n v="1575"/>
    <x v="1"/>
    <x v="0"/>
    <s v="USD"/>
    <n v="1409924340"/>
    <n v="1405181320"/>
    <b v="0"/>
    <n v="7"/>
    <b v="0"/>
    <s v="publishing/translations"/>
    <n v="0.105"/>
    <n v="225"/>
    <x v="3"/>
    <x v="22"/>
  </r>
  <r>
    <n v="1456"/>
    <x v="1456"/>
    <s v="English Version of my auto-published novel"/>
    <n v="5000"/>
    <n v="145"/>
    <x v="1"/>
    <x v="13"/>
    <s v="EUR"/>
    <n v="1483459365"/>
    <n v="1480867365"/>
    <b v="0"/>
    <n v="3"/>
    <b v="0"/>
    <s v="publishing/translations"/>
    <n v="2.9000000000000001E-2"/>
    <n v="48.333333333333336"/>
    <x v="3"/>
    <x v="22"/>
  </r>
  <r>
    <n v="1457"/>
    <x v="1457"/>
    <s v="Age is more than just a number, I hope your younger than you feel."/>
    <n v="6000"/>
    <n v="0"/>
    <x v="1"/>
    <x v="0"/>
    <s v="USD"/>
    <n v="1447281044"/>
    <n v="1444685444"/>
    <b v="0"/>
    <n v="0"/>
    <b v="0"/>
    <s v="publishing/translations"/>
    <n v="0"/>
    <n v="0"/>
    <x v="3"/>
    <x v="22"/>
  </r>
  <r>
    <n v="1458"/>
    <x v="1458"/>
    <s v="I decided to get help. I respect AA and recognize the value of it's methods but the overwhelming religious language is a big hurdle. ."/>
    <n v="5000"/>
    <n v="0"/>
    <x v="1"/>
    <x v="0"/>
    <s v="USD"/>
    <n v="1407729600"/>
    <n v="1405097760"/>
    <b v="0"/>
    <n v="0"/>
    <b v="0"/>
    <s v="publishing/translations"/>
    <n v="0"/>
    <n v="0"/>
    <x v="3"/>
    <x v="22"/>
  </r>
  <r>
    <n v="1459"/>
    <x v="1459"/>
    <s v="What if you suddenly found out, that your life wasnÂ´t the life you thought you had? What if you were like all the others!"/>
    <n v="37000"/>
    <n v="0"/>
    <x v="1"/>
    <x v="8"/>
    <s v="DKK"/>
    <n v="1449077100"/>
    <n v="1446612896"/>
    <b v="0"/>
    <n v="0"/>
    <b v="0"/>
    <s v="publishing/translations"/>
    <n v="0"/>
    <n v="0"/>
    <x v="3"/>
    <x v="22"/>
  </r>
  <r>
    <n v="1460"/>
    <x v="1460"/>
    <s v="KJV2015 Easier to understand for our kids and family not leaving out one verse or changing a meaning one bit."/>
    <n v="25000000"/>
    <n v="0"/>
    <x v="1"/>
    <x v="0"/>
    <s v="USD"/>
    <n v="1417391100"/>
    <n v="1412371898"/>
    <b v="0"/>
    <n v="0"/>
    <b v="0"/>
    <s v="publishing/translations"/>
    <n v="0"/>
    <n v="0"/>
    <x v="3"/>
    <x v="22"/>
  </r>
  <r>
    <n v="1461"/>
    <x v="1461"/>
    <s v="Series 2 of Relatively Prime, a podcast of stories from the Mathematical Domain"/>
    <n v="15000"/>
    <n v="15186.69"/>
    <x v="0"/>
    <x v="0"/>
    <s v="USD"/>
    <n v="1413849600"/>
    <n v="1410967754"/>
    <b v="1"/>
    <n v="340"/>
    <b v="1"/>
    <s v="publishing/radio &amp; podcasts"/>
    <n v="1.012446"/>
    <n v="44.66673529411765"/>
    <x v="3"/>
    <x v="23"/>
  </r>
  <r>
    <n v="1462"/>
    <x v="1462"/>
    <s v="A new radio show focused on short fiction produced by Louisville Public Media"/>
    <n v="4000"/>
    <n v="4340.7"/>
    <x v="0"/>
    <x v="0"/>
    <s v="USD"/>
    <n v="1365609271"/>
    <n v="1363017271"/>
    <b v="1"/>
    <n v="150"/>
    <b v="1"/>
    <s v="publishing/radio &amp; podcasts"/>
    <n v="1.085175"/>
    <n v="28.937999999999999"/>
    <x v="3"/>
    <x v="23"/>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x v="1464"/>
    <s v="The Best Science Media on the Web"/>
    <n v="5000"/>
    <n v="8160"/>
    <x v="0"/>
    <x v="0"/>
    <s v="USD"/>
    <n v="1361029958"/>
    <n v="1358437958"/>
    <b v="1"/>
    <n v="234"/>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x v="1467"/>
    <s v="We are a new Spanish language podcast telling uniquely Latin American stories."/>
    <n v="40000"/>
    <n v="46032"/>
    <x v="0"/>
    <x v="0"/>
    <s v="USD"/>
    <n v="1332699285"/>
    <n v="1327518885"/>
    <b v="1"/>
    <n v="600"/>
    <b v="1"/>
    <s v="publishing/radio &amp; podcasts"/>
    <n v="1.1508"/>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x v="1473"/>
    <s v="Public Radio Project"/>
    <n v="1500"/>
    <n v="1807.74"/>
    <x v="0"/>
    <x v="0"/>
    <s v="USD"/>
    <n v="1330644639"/>
    <n v="1328052639"/>
    <b v="1"/>
    <n v="47"/>
    <b v="1"/>
    <s v="publishing/radio &amp; podcasts"/>
    <n v="1.20516"/>
    <n v="38.462553191489363"/>
    <x v="3"/>
    <x v="23"/>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x v="1476"/>
    <s v="The Comedy Button is a brand new nerd pop culture podcast with weekly video sketches."/>
    <n v="6000"/>
    <n v="39693.279999999999"/>
    <x v="0"/>
    <x v="0"/>
    <s v="USD"/>
    <n v="1315616422"/>
    <n v="1313024422"/>
    <b v="1"/>
    <n v="916"/>
    <b v="1"/>
    <s v="publishing/radio &amp; podcasts"/>
    <n v="6.6155466666666669"/>
    <n v="43.333275109170302"/>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x v="1481"/>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x v="1482"/>
    <s v="Those who believe, call them Gods._x000a_Those who don't believe, call them aliens._x000a_Either way, you can't stop the war."/>
    <n v="5000"/>
    <n v="5"/>
    <x v="2"/>
    <x v="0"/>
    <s v="USD"/>
    <n v="1347004260"/>
    <n v="1345062936"/>
    <b v="0"/>
    <n v="1"/>
    <b v="0"/>
    <s v="publishing/fiction"/>
    <n v="1E-3"/>
    <n v="5"/>
    <x v="3"/>
    <x v="10"/>
  </r>
  <r>
    <n v="1483"/>
    <x v="1483"/>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x v="1484"/>
    <s v="The mussings of an old wizard"/>
    <n v="2000"/>
    <n v="0"/>
    <x v="2"/>
    <x v="0"/>
    <s v="USD"/>
    <n v="1342882260"/>
    <n v="1337834963"/>
    <b v="0"/>
    <n v="0"/>
    <b v="0"/>
    <s v="publishing/fiction"/>
    <n v="0"/>
    <n v="0"/>
    <x v="3"/>
    <x v="10"/>
  </r>
  <r>
    <n v="1485"/>
    <x v="1485"/>
    <s v="Covenant Kept is a unique story that follows an ordinary woman through an extraordinary spiritual journey. Please help fund me."/>
    <n v="6700"/>
    <n v="150"/>
    <x v="2"/>
    <x v="0"/>
    <s v="USD"/>
    <n v="1434827173"/>
    <n v="1430939173"/>
    <b v="0"/>
    <n v="3"/>
    <b v="0"/>
    <s v="publishing/fiction"/>
    <n v="2.2388059701492536E-2"/>
    <n v="50"/>
    <x v="3"/>
    <x v="10"/>
  </r>
  <r>
    <n v="1486"/>
    <x v="1486"/>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x v="1487"/>
    <s v="A lover becomes an enemy when a line has been crossed. Torn between memories and reality, his mask of sanity is slipping."/>
    <n v="10000"/>
    <n v="0"/>
    <x v="2"/>
    <x v="0"/>
    <s v="USD"/>
    <n v="1470175271"/>
    <n v="1467583271"/>
    <b v="0"/>
    <n v="0"/>
    <b v="0"/>
    <s v="publishing/fiction"/>
    <n v="0"/>
    <n v="0"/>
    <x v="3"/>
    <x v="10"/>
  </r>
  <r>
    <n v="1488"/>
    <x v="1488"/>
    <s v="A blockbuster sci-fi adventure. What would you do if one day your life changed to beyond the imaginable?"/>
    <n v="15000"/>
    <n v="360"/>
    <x v="2"/>
    <x v="2"/>
    <s v="AUD"/>
    <n v="1388928660"/>
    <n v="1386336660"/>
    <b v="0"/>
    <n v="6"/>
    <b v="0"/>
    <s v="publishing/fiction"/>
    <n v="2.4E-2"/>
    <n v="60"/>
    <x v="3"/>
    <x v="10"/>
  </r>
  <r>
    <n v="1489"/>
    <x v="1489"/>
    <s v="My project is a novel, QUIET ENJOYMENT. It is a funny and serious story of one friend helping another deal with AIDS."/>
    <n v="5000"/>
    <n v="0"/>
    <x v="2"/>
    <x v="0"/>
    <s v="USD"/>
    <n v="1352994052"/>
    <n v="1350398452"/>
    <b v="0"/>
    <n v="0"/>
    <b v="0"/>
    <s v="publishing/fiction"/>
    <n v="0"/>
    <n v="0"/>
    <x v="3"/>
    <x v="10"/>
  </r>
  <r>
    <n v="1490"/>
    <x v="1490"/>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x v="1491"/>
    <s v="What do you get when you take outlaws, guns, gold and and old beagle in the old west? Adventure!"/>
    <n v="1200"/>
    <n v="100"/>
    <x v="2"/>
    <x v="0"/>
    <s v="USD"/>
    <n v="1424014680"/>
    <n v="1418922443"/>
    <b v="0"/>
    <n v="1"/>
    <b v="0"/>
    <s v="publishing/fiction"/>
    <n v="8.3333333333333329E-2"/>
    <n v="100"/>
    <x v="3"/>
    <x v="10"/>
  </r>
  <r>
    <n v="1492"/>
    <x v="1492"/>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x v="1493"/>
    <s v="Help illustrate the sequel to the bestselling _x000a_The Transylvania Flying Squad of Detectives"/>
    <n v="2400"/>
    <n v="0"/>
    <x v="2"/>
    <x v="0"/>
    <s v="USD"/>
    <n v="1371415675"/>
    <n v="1368823675"/>
    <b v="0"/>
    <n v="0"/>
    <b v="0"/>
    <s v="publishing/fiction"/>
    <n v="0"/>
    <n v="0"/>
    <x v="3"/>
    <x v="10"/>
  </r>
  <r>
    <n v="1494"/>
    <x v="1494"/>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x v="1495"/>
    <s v="The Adventures of Penelope Hawthorne. Part One: The Spellbook of Dracone."/>
    <n v="2000"/>
    <n v="0"/>
    <x v="2"/>
    <x v="0"/>
    <s v="USD"/>
    <n v="1314471431"/>
    <n v="1311879431"/>
    <b v="0"/>
    <n v="0"/>
    <b v="0"/>
    <s v="publishing/fiction"/>
    <n v="0"/>
    <n v="0"/>
    <x v="3"/>
    <x v="10"/>
  </r>
  <r>
    <n v="1496"/>
    <x v="1496"/>
    <s v="Capturing the awe-inspiring magic of the likes of LoTR, Tainted Steel tells the story of one mans' struggle against Destiny."/>
    <n v="1500"/>
    <n v="0"/>
    <x v="2"/>
    <x v="0"/>
    <s v="USD"/>
    <n v="1410866659"/>
    <n v="1405682659"/>
    <b v="0"/>
    <n v="0"/>
    <b v="0"/>
    <s v="publishing/fiction"/>
    <n v="0"/>
    <n v="0"/>
    <x v="3"/>
    <x v="10"/>
  </r>
  <r>
    <n v="1497"/>
    <x v="1497"/>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x v="1498"/>
    <s v="Is a dead body in her bar enough to make this cop return to the force? She tried to retire . . but can she? A page-turning crime novel."/>
    <n v="3000"/>
    <n v="57"/>
    <x v="2"/>
    <x v="0"/>
    <s v="USD"/>
    <n v="1409787378"/>
    <n v="1405899378"/>
    <b v="0"/>
    <n v="3"/>
    <b v="0"/>
    <s v="publishing/fiction"/>
    <n v="1.9E-2"/>
    <n v="19"/>
    <x v="3"/>
    <x v="10"/>
  </r>
  <r>
    <n v="1499"/>
    <x v="1499"/>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x v="1500"/>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x v="1501"/>
    <s v="A hardcover book of surf, outdoor and nature photos from the British Columbia coast."/>
    <n v="52000"/>
    <n v="86492"/>
    <x v="0"/>
    <x v="5"/>
    <s v="CAD"/>
    <n v="1436364023"/>
    <n v="1433772023"/>
    <b v="1"/>
    <n v="885"/>
    <b v="1"/>
    <s v="photography/photobooks"/>
    <n v="1.6633076923076924"/>
    <n v="97.731073446327684"/>
    <x v="8"/>
    <x v="20"/>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x v="1504"/>
    <s v="A football photography book like no other about the 2014 World Cup in Brazil, by Ryu Voelkel."/>
    <n v="6500"/>
    <n v="18066"/>
    <x v="0"/>
    <x v="1"/>
    <s v="GBP"/>
    <n v="1402389180"/>
    <n v="1399996024"/>
    <b v="1"/>
    <n v="269"/>
    <b v="1"/>
    <s v="photography/photobooks"/>
    <n v="2.7793846153846156"/>
    <n v="67.159851301115239"/>
    <x v="8"/>
    <x v="2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x v="1506"/>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x v="1513"/>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x v="1514"/>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x v="1518"/>
    <s v="A photobook of Robin Schwartz's ongoing series with her daughter Amelia."/>
    <n v="15000"/>
    <n v="30805"/>
    <x v="0"/>
    <x v="0"/>
    <s v="USD"/>
    <n v="1401565252"/>
    <n v="1398973252"/>
    <b v="1"/>
    <n v="236"/>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x v="1520"/>
    <s v="A self-published photography book by Andrew Miksys from his new series about Belarus"/>
    <n v="18000"/>
    <n v="18625"/>
    <x v="0"/>
    <x v="0"/>
    <s v="USD"/>
    <n v="1418961600"/>
    <n v="1415824513"/>
    <b v="1"/>
    <n v="167"/>
    <b v="1"/>
    <s v="photography/photobooks"/>
    <n v="1.0347222222222223"/>
    <n v="111.52694610778443"/>
    <x v="8"/>
    <x v="20"/>
  </r>
  <r>
    <n v="1521"/>
    <x v="1521"/>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x v="1524"/>
    <s v="Limited edition split zine by photographers AdeY and Kersti K. 100 signed and hand numbered copies!"/>
    <n v="3000"/>
    <n v="6210"/>
    <x v="0"/>
    <x v="11"/>
    <s v="SEK"/>
    <n v="1487592090"/>
    <n v="1485000090"/>
    <b v="1"/>
    <n v="28"/>
    <b v="1"/>
    <s v="photography/photobooks"/>
    <n v="2.0699999999999998"/>
    <n v="221.78571428571428"/>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x v="1526"/>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n v="1528"/>
    <x v="1528"/>
    <s v="A book of street photos from around Shibuya that I've made between 2011-2016."/>
    <n v="3000"/>
    <n v="8447"/>
    <x v="0"/>
    <x v="0"/>
    <s v="USD"/>
    <n v="1485907200"/>
    <n v="1483292122"/>
    <b v="1"/>
    <n v="160"/>
    <b v="1"/>
    <s v="photography/photobooks"/>
    <n v="2.8156666666666665"/>
    <n v="52.793750000000003"/>
    <x v="8"/>
    <x v="20"/>
  </r>
  <r>
    <n v="1529"/>
    <x v="1529"/>
    <s v="An empowering photo book that transforms hurtful experiences into strength and solidarity."/>
    <n v="19000"/>
    <n v="19129"/>
    <x v="0"/>
    <x v="0"/>
    <s v="USD"/>
    <n v="1426773920"/>
    <n v="1424185520"/>
    <b v="1"/>
    <n v="14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x v="1533"/>
    <s v="This is an intimate story about a family, focusing on their love and strength in the face of mortality."/>
    <n v="45000"/>
    <n v="65313"/>
    <x v="0"/>
    <x v="0"/>
    <s v="USD"/>
    <n v="1462161540"/>
    <n v="1457913777"/>
    <b v="1"/>
    <n v="740"/>
    <b v="1"/>
    <s v="photography/photobooks"/>
    <n v="1.4514"/>
    <n v="88.26081081081081"/>
    <x v="8"/>
    <x v="20"/>
  </r>
  <r>
    <n v="1534"/>
    <x v="1534"/>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x v="1537"/>
    <s v="A Photobook about one of the most fascinating places on earth -     the sacred Mount Kailash in Tibet."/>
    <n v="12000"/>
    <n v="21588"/>
    <x v="0"/>
    <x v="12"/>
    <s v="EUR"/>
    <n v="1470506400"/>
    <n v="1467358427"/>
    <b v="1"/>
    <n v="224"/>
    <b v="1"/>
    <s v="photography/photobooks"/>
    <n v="1.7989999999999999"/>
    <n v="96.375"/>
    <x v="8"/>
    <x v="2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x v="1541"/>
    <s v="My Goal is to travel across Panama with my team and capture the beauty and wildlife throughout the canal."/>
    <n v="18000"/>
    <n v="6"/>
    <x v="2"/>
    <x v="0"/>
    <s v="USD"/>
    <n v="1420045538"/>
    <n v="1417453538"/>
    <b v="0"/>
    <n v="2"/>
    <b v="0"/>
    <s v="photography/nature"/>
    <n v="3.3333333333333332E-4"/>
    <n v="3"/>
    <x v="8"/>
    <x v="24"/>
  </r>
  <r>
    <n v="1542"/>
    <x v="1542"/>
    <s v="The photography project aims to show challenges &amp; successes of a  student attempting to continue his family beekeeping heritage."/>
    <n v="500"/>
    <n v="20"/>
    <x v="2"/>
    <x v="5"/>
    <s v="CAD"/>
    <n v="1435708500"/>
    <n v="1434412500"/>
    <b v="0"/>
    <n v="1"/>
    <b v="0"/>
    <s v="photography/nature"/>
    <n v="0.04"/>
    <n v="20"/>
    <x v="8"/>
    <x v="24"/>
  </r>
  <r>
    <n v="1543"/>
    <x v="1543"/>
    <s v="I plan to take pictures of the sunrise in the MidWest every day in 2015 and compile them in a slide show for distribution."/>
    <n v="2250"/>
    <n v="10"/>
    <x v="2"/>
    <x v="0"/>
    <s v="USD"/>
    <n v="1416662034"/>
    <n v="1414066434"/>
    <b v="0"/>
    <n v="1"/>
    <b v="0"/>
    <s v="photography/nature"/>
    <n v="4.4444444444444444E-3"/>
    <n v="10"/>
    <x v="8"/>
    <x v="24"/>
  </r>
  <r>
    <n v="1544"/>
    <x v="1544"/>
    <s v="My name is Travis LaFee, I live in beautiful McCall, Idaho. I wish to display the beauty of valley county by taking pics outdoors."/>
    <n v="1000"/>
    <n v="0"/>
    <x v="2"/>
    <x v="0"/>
    <s v="USD"/>
    <n v="1427847480"/>
    <n v="1424222024"/>
    <b v="0"/>
    <n v="0"/>
    <b v="0"/>
    <s v="photography/nature"/>
    <n v="0"/>
    <n v="0"/>
    <x v="8"/>
    <x v="24"/>
  </r>
  <r>
    <n v="1545"/>
    <x v="1545"/>
    <s v="&quot;He will not be a wise man who does not study human hearts!&quot;_x000a_Hope in natural art, creation!"/>
    <n v="3000"/>
    <n v="1"/>
    <x v="2"/>
    <x v="0"/>
    <s v="USD"/>
    <n v="1425330960"/>
    <n v="1422393234"/>
    <b v="0"/>
    <n v="1"/>
    <b v="0"/>
    <s v="photography/nature"/>
    <n v="3.3333333333333332E-4"/>
    <n v="1"/>
    <x v="8"/>
    <x v="24"/>
  </r>
  <r>
    <n v="1546"/>
    <x v="1546"/>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x v="1547"/>
    <s v="I have produced a limited number (100) of five 8x10 prints of mixed photography I would like to share with you."/>
    <n v="20"/>
    <n v="0"/>
    <x v="2"/>
    <x v="0"/>
    <s v="USD"/>
    <n v="1487844882"/>
    <n v="1487240082"/>
    <b v="0"/>
    <n v="0"/>
    <b v="0"/>
    <s v="photography/nature"/>
    <n v="0"/>
    <n v="0"/>
    <x v="8"/>
    <x v="24"/>
  </r>
  <r>
    <n v="1548"/>
    <x v="1548"/>
    <s v="Beauty is in the eye of the beholder and I want to inspire conservation through color."/>
    <n v="700"/>
    <n v="60"/>
    <x v="2"/>
    <x v="0"/>
    <s v="USD"/>
    <n v="1447020620"/>
    <n v="1444425020"/>
    <b v="0"/>
    <n v="1"/>
    <b v="0"/>
    <s v="photography/nature"/>
    <n v="8.5714285714285715E-2"/>
    <n v="60"/>
    <x v="8"/>
    <x v="24"/>
  </r>
  <r>
    <n v="1549"/>
    <x v="1549"/>
    <s v="A 2016 calendar collection of landscape and wildlife photographs from award winning photographer, Steve Marler."/>
    <n v="500"/>
    <n v="170"/>
    <x v="2"/>
    <x v="0"/>
    <s v="USD"/>
    <n v="1446524159"/>
    <n v="1443928559"/>
    <b v="0"/>
    <n v="6"/>
    <b v="0"/>
    <s v="photography/nature"/>
    <n v="0.34"/>
    <n v="28.333333333333332"/>
    <x v="8"/>
    <x v="24"/>
  </r>
  <r>
    <n v="1550"/>
    <x v="1550"/>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x v="1551"/>
    <s v="I can do it but help can't hurt. Sweet Montana photos like never seen before. Be a part of Randy Hoffman Photography and our activities"/>
    <n v="3500"/>
    <n v="0"/>
    <x v="2"/>
    <x v="0"/>
    <s v="USD"/>
    <n v="1432756039"/>
    <n v="1430164039"/>
    <b v="0"/>
    <n v="0"/>
    <b v="0"/>
    <s v="photography/nature"/>
    <n v="0"/>
    <n v="0"/>
    <x v="8"/>
    <x v="24"/>
  </r>
  <r>
    <n v="1552"/>
    <x v="1552"/>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x v="1553"/>
    <s v="This project is about exhibiting the raw beauty of the elements through highlining, surfing, fire spinning and rock climbing."/>
    <n v="6000"/>
    <n v="0"/>
    <x v="2"/>
    <x v="0"/>
    <s v="USD"/>
    <n v="1441176447"/>
    <n v="1438584447"/>
    <b v="0"/>
    <n v="0"/>
    <b v="0"/>
    <s v="photography/nature"/>
    <n v="0"/>
    <n v="0"/>
    <x v="8"/>
    <x v="24"/>
  </r>
  <r>
    <n v="1554"/>
    <x v="1554"/>
    <s v="I create art by photographing flowers/seeds i would love to buy my own camera/computer/Photoshop and restore my old shed into my studio"/>
    <n v="20000"/>
    <n v="0"/>
    <x v="2"/>
    <x v="2"/>
    <s v="AUD"/>
    <n v="1438495390"/>
    <n v="1435903390"/>
    <b v="0"/>
    <n v="0"/>
    <b v="0"/>
    <s v="photography/nature"/>
    <n v="0"/>
    <n v="0"/>
    <x v="8"/>
    <x v="24"/>
  </r>
  <r>
    <n v="1555"/>
    <x v="1555"/>
    <s v="I am traveling the coastline of Maine and will be taking pictures of all the scenery and lighthouses in the area."/>
    <n v="750"/>
    <n v="0"/>
    <x v="2"/>
    <x v="0"/>
    <s v="USD"/>
    <n v="1442509200"/>
    <n v="1440513832"/>
    <b v="0"/>
    <n v="0"/>
    <b v="0"/>
    <s v="photography/nature"/>
    <n v="0"/>
    <n v="0"/>
    <x v="8"/>
    <x v="24"/>
  </r>
  <r>
    <n v="1556"/>
    <x v="1556"/>
    <s v="To gather a collection of photographs for a coffee table book that displays the beauty of Canada's west."/>
    <n v="1500"/>
    <n v="677"/>
    <x v="2"/>
    <x v="5"/>
    <s v="CAD"/>
    <n v="1467603624"/>
    <n v="1465011624"/>
    <b v="0"/>
    <n v="12"/>
    <b v="0"/>
    <s v="photography/nature"/>
    <n v="0.45133333333333331"/>
    <n v="56.416666666666664"/>
    <x v="8"/>
    <x v="24"/>
  </r>
  <r>
    <n v="1557"/>
    <x v="1557"/>
    <s v="I have always been captivated by photography, Now I am trying to set up my own company and publish my pictures."/>
    <n v="2500"/>
    <n v="100"/>
    <x v="2"/>
    <x v="0"/>
    <s v="USD"/>
    <n v="1411227633"/>
    <n v="1408549233"/>
    <b v="0"/>
    <n v="1"/>
    <b v="0"/>
    <s v="photography/nature"/>
    <n v="0.04"/>
    <n v="100"/>
    <x v="8"/>
    <x v="24"/>
  </r>
  <r>
    <n v="1558"/>
    <x v="1558"/>
    <s v="A large 2016 wall-calendar (A3 when open) featuring 12 stunning photographs by Lucy Wood."/>
    <n v="750"/>
    <n v="35"/>
    <x v="2"/>
    <x v="1"/>
    <s v="GBP"/>
    <n v="1440763920"/>
    <n v="1435656759"/>
    <b v="0"/>
    <n v="3"/>
    <b v="0"/>
    <s v="photography/nature"/>
    <n v="4.6666666666666669E-2"/>
    <n v="11.666666666666666"/>
    <x v="8"/>
    <x v="24"/>
  </r>
  <r>
    <n v="1559"/>
    <x v="1559"/>
    <s v="The goal of this project is to provide scientific evidence of bigfoot in the North Cascades."/>
    <n v="15000"/>
    <n v="50"/>
    <x v="2"/>
    <x v="0"/>
    <s v="USD"/>
    <n v="1430270199"/>
    <n v="1428974199"/>
    <b v="0"/>
    <n v="1"/>
    <b v="0"/>
    <s v="photography/nature"/>
    <n v="3.3333333333333335E-3"/>
    <n v="50"/>
    <x v="8"/>
    <x v="24"/>
  </r>
  <r>
    <n v="1560"/>
    <x v="1560"/>
    <s v="I would like to share my landscape photographic travels of 2014 with more than just family an friends. 12 months of images."/>
    <n v="2500"/>
    <n v="94"/>
    <x v="2"/>
    <x v="0"/>
    <s v="USD"/>
    <n v="1415842193"/>
    <n v="1414110593"/>
    <b v="0"/>
    <n v="4"/>
    <b v="0"/>
    <s v="photography/nature"/>
    <n v="3.7600000000000001E-2"/>
    <n v="23.5"/>
    <x v="8"/>
    <x v="24"/>
  </r>
  <r>
    <n v="1561"/>
    <x v="1561"/>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x v="1562"/>
    <s v="My project is writing and illustrating a childrens book using my little Red Vespa to be able to obtain..yes a red scooter. The world calls to me!!"/>
    <n v="4000"/>
    <n v="0"/>
    <x v="1"/>
    <x v="0"/>
    <s v="USD"/>
    <n v="1259715000"/>
    <n v="1253712916"/>
    <b v="0"/>
    <n v="0"/>
    <b v="0"/>
    <s v="publishing/art books"/>
    <n v="0"/>
    <n v="0"/>
    <x v="3"/>
    <x v="25"/>
  </r>
  <r>
    <n v="1563"/>
    <x v="1563"/>
    <s v="Unique book revealing my discoveries in the Empty Quarter of Oman. Collection of travel writing, poetry, artwork and science!"/>
    <n v="6000"/>
    <n v="85"/>
    <x v="1"/>
    <x v="1"/>
    <s v="GBP"/>
    <n v="1394815751"/>
    <n v="1389635351"/>
    <b v="0"/>
    <n v="2"/>
    <b v="0"/>
    <s v="publishing/art books"/>
    <n v="1.4166666666666666E-2"/>
    <n v="42.5"/>
    <x v="3"/>
    <x v="25"/>
  </r>
  <r>
    <n v="1564"/>
    <x v="1564"/>
    <s v="This is a book of art and poetry that highlights the highs and lows of a young 20 something coming to terms with her bipolar."/>
    <n v="10000"/>
    <n v="10"/>
    <x v="1"/>
    <x v="0"/>
    <s v="USD"/>
    <n v="1432843500"/>
    <n v="1430124509"/>
    <b v="0"/>
    <n v="1"/>
    <b v="0"/>
    <s v="publishing/art books"/>
    <n v="1E-3"/>
    <n v="10"/>
    <x v="3"/>
    <x v="25"/>
  </r>
  <r>
    <n v="1565"/>
    <x v="1565"/>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x v="1566"/>
    <s v="Joe DeVito's first Art Book and original King Kong novellas available in both Limited and Deluxe Editions."/>
    <n v="30000"/>
    <n v="6375"/>
    <x v="1"/>
    <x v="0"/>
    <s v="USD"/>
    <n v="1469656800"/>
    <n v="1467151204"/>
    <b v="0"/>
    <n v="59"/>
    <b v="0"/>
    <s v="publishing/art books"/>
    <n v="0.21249999999999999"/>
    <n v="108.05084745762711"/>
    <x v="3"/>
    <x v="25"/>
  </r>
  <r>
    <n v="1567"/>
    <x v="1567"/>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x v="1568"/>
    <s v="A world adventure to seek culture and inspiration through art. Putting a visual documentation of our journey into a book."/>
    <n v="25000"/>
    <n v="3410"/>
    <x v="1"/>
    <x v="0"/>
    <s v="USD"/>
    <n v="1419384585"/>
    <n v="1416360585"/>
    <b v="0"/>
    <n v="22"/>
    <b v="0"/>
    <s v="publishing/art books"/>
    <n v="0.13639999999999999"/>
    <n v="155"/>
    <x v="3"/>
    <x v="25"/>
  </r>
  <r>
    <n v="1569"/>
    <x v="1569"/>
    <s v="to be removed"/>
    <n v="30000"/>
    <n v="0"/>
    <x v="1"/>
    <x v="0"/>
    <s v="USD"/>
    <n v="1369498714"/>
    <n v="1366906714"/>
    <b v="0"/>
    <n v="0"/>
    <b v="0"/>
    <s v="publishing/art books"/>
    <n v="0"/>
    <n v="0"/>
    <x v="3"/>
    <x v="25"/>
  </r>
  <r>
    <n v="1570"/>
    <x v="1570"/>
    <s v="A Coloring Book of Breathtaking Beauties_x000a_To Calm the Heart and Soul"/>
    <n v="6000"/>
    <n v="2484"/>
    <x v="1"/>
    <x v="0"/>
    <s v="USD"/>
    <n v="1460140282"/>
    <n v="1457551882"/>
    <b v="0"/>
    <n v="52"/>
    <b v="0"/>
    <s v="publishing/art books"/>
    <n v="0.41399999999999998"/>
    <n v="47.769230769230766"/>
    <x v="3"/>
    <x v="25"/>
  </r>
  <r>
    <n v="1571"/>
    <x v="1571"/>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x v="1572"/>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x v="1573"/>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x v="1574"/>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x v="1575"/>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x v="1576"/>
    <s v="For the publication of my first 3 books: an Art book, a graphic novel, and a coloring book"/>
    <n v="5000"/>
    <n v="650"/>
    <x v="1"/>
    <x v="0"/>
    <s v="USD"/>
    <n v="1435698368"/>
    <n v="1431810368"/>
    <b v="0"/>
    <n v="10"/>
    <b v="0"/>
    <s v="publishing/art books"/>
    <n v="0.13"/>
    <n v="65"/>
    <x v="3"/>
    <x v="25"/>
  </r>
  <r>
    <n v="1577"/>
    <x v="1577"/>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x v="1578"/>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x v="1579"/>
    <s v="'Compilation of visual and literary art through fine art photography, graphic art, and poetry."/>
    <n v="3333"/>
    <n v="28"/>
    <x v="1"/>
    <x v="0"/>
    <s v="USD"/>
    <n v="1377734091"/>
    <n v="1374882891"/>
    <b v="0"/>
    <n v="2"/>
    <b v="0"/>
    <s v="publishing/art books"/>
    <n v="8.4008400840084006E-3"/>
    <n v="14"/>
    <x v="3"/>
    <x v="25"/>
  </r>
  <r>
    <n v="1580"/>
    <x v="1580"/>
    <s v="Creating my 2nd book depicting the people and places in Brevard County w/current images + traveling to obtain new ones."/>
    <n v="1750"/>
    <n v="0"/>
    <x v="1"/>
    <x v="0"/>
    <s v="USD"/>
    <n v="1337562726"/>
    <n v="1332378726"/>
    <b v="0"/>
    <n v="0"/>
    <b v="0"/>
    <s v="publishing/art books"/>
    <n v="0"/>
    <n v="0"/>
    <x v="3"/>
    <x v="25"/>
  </r>
  <r>
    <n v="1581"/>
    <x v="1581"/>
    <s v="Photographic canvas prints depicting different scenes from around the globe, including local images taken in Sussex England."/>
    <n v="1000"/>
    <n v="5"/>
    <x v="2"/>
    <x v="1"/>
    <s v="GBP"/>
    <n v="1450521990"/>
    <n v="1447757190"/>
    <b v="0"/>
    <n v="1"/>
    <b v="0"/>
    <s v="photography/places"/>
    <n v="5.0000000000000001E-3"/>
    <n v="5"/>
    <x v="8"/>
    <x v="26"/>
  </r>
  <r>
    <n v="1582"/>
    <x v="1582"/>
    <s v="I create canvas prints of images from in and around New Orleans"/>
    <n v="1000"/>
    <n v="93"/>
    <x v="2"/>
    <x v="0"/>
    <s v="USD"/>
    <n v="1445894400"/>
    <n v="1440961053"/>
    <b v="0"/>
    <n v="3"/>
    <b v="0"/>
    <s v="photography/places"/>
    <n v="9.2999999999999999E-2"/>
    <n v="31"/>
    <x v="8"/>
    <x v="26"/>
  </r>
  <r>
    <n v="1583"/>
    <x v="1583"/>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x v="1584"/>
    <s v="25 Kansas State Parks in the next year. What a great adventure to take together. Join me. Together we can photo this beautiful state."/>
    <n v="1200"/>
    <n v="0"/>
    <x v="2"/>
    <x v="0"/>
    <s v="USD"/>
    <n v="1401464101"/>
    <n v="1400600101"/>
    <b v="0"/>
    <n v="0"/>
    <b v="0"/>
    <s v="photography/places"/>
    <n v="0"/>
    <n v="0"/>
    <x v="8"/>
    <x v="26"/>
  </r>
  <r>
    <n v="1585"/>
    <x v="1585"/>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x v="1586"/>
    <s v="Show the world the beauty that is in all of our back yards!"/>
    <n v="1500"/>
    <n v="0"/>
    <x v="2"/>
    <x v="0"/>
    <s v="USD"/>
    <n v="1428197422"/>
    <n v="1425609022"/>
    <b v="0"/>
    <n v="0"/>
    <b v="0"/>
    <s v="photography/places"/>
    <n v="0"/>
    <n v="0"/>
    <x v="8"/>
    <x v="26"/>
  </r>
  <r>
    <n v="1587"/>
    <x v="1587"/>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x v="1588"/>
    <s v="Southeast Texas as seen through the lens of a cell phone camera"/>
    <n v="516"/>
    <n v="0"/>
    <x v="2"/>
    <x v="0"/>
    <s v="USD"/>
    <n v="1422735120"/>
    <n v="1420091999"/>
    <b v="0"/>
    <n v="0"/>
    <b v="0"/>
    <s v="photography/places"/>
    <n v="0"/>
    <n v="0"/>
    <x v="8"/>
    <x v="26"/>
  </r>
  <r>
    <n v="1589"/>
    <x v="1589"/>
    <s v="I want to be able to have my own photography inside a canvas and have it be displayed everywhere."/>
    <n v="1200"/>
    <n v="0"/>
    <x v="2"/>
    <x v="0"/>
    <s v="USD"/>
    <n v="1444433886"/>
    <n v="1441841886"/>
    <b v="0"/>
    <n v="0"/>
    <b v="0"/>
    <s v="photography/places"/>
    <n v="0"/>
    <n v="0"/>
    <x v="8"/>
    <x v="26"/>
  </r>
  <r>
    <n v="1590"/>
    <x v="1590"/>
    <s v="Discover Italy through photography."/>
    <n v="60000"/>
    <n v="1020"/>
    <x v="2"/>
    <x v="13"/>
    <s v="EUR"/>
    <n v="1443040464"/>
    <n v="1440448464"/>
    <b v="0"/>
    <n v="2"/>
    <b v="0"/>
    <s v="photography/places"/>
    <n v="1.7000000000000001E-2"/>
    <n v="510"/>
    <x v="8"/>
    <x v="26"/>
  </r>
  <r>
    <n v="1591"/>
    <x v="1591"/>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x v="1592"/>
    <s v="A portfolio collage of beautiful pictures of authentic Pittsburgh locations and scenery."/>
    <n v="25"/>
    <n v="0"/>
    <x v="2"/>
    <x v="0"/>
    <s v="USD"/>
    <n v="1427503485"/>
    <n v="1423619085"/>
    <b v="0"/>
    <n v="0"/>
    <b v="0"/>
    <s v="photography/places"/>
    <n v="0"/>
    <n v="0"/>
    <x v="8"/>
    <x v="26"/>
  </r>
  <r>
    <n v="1593"/>
    <x v="1593"/>
    <s v="A trip to fulfill a dream of capturing the wonders and history of ancient Italy in person."/>
    <n v="22000"/>
    <n v="3"/>
    <x v="2"/>
    <x v="0"/>
    <s v="USD"/>
    <n v="1425154655"/>
    <n v="1422562655"/>
    <b v="0"/>
    <n v="3"/>
    <b v="0"/>
    <s v="photography/places"/>
    <n v="1.3636363636363637E-4"/>
    <n v="1"/>
    <x v="8"/>
    <x v="26"/>
  </r>
  <r>
    <n v="1594"/>
    <x v="1594"/>
    <s v="I photograph my love of New Orleans, create canvases and share those memories with you."/>
    <n v="1000"/>
    <n v="205"/>
    <x v="2"/>
    <x v="0"/>
    <s v="USD"/>
    <n v="1463329260"/>
    <n v="1458147982"/>
    <b v="0"/>
    <n v="10"/>
    <b v="0"/>
    <s v="photography/places"/>
    <n v="0.20499999999999999"/>
    <n v="20.5"/>
    <x v="8"/>
    <x v="26"/>
  </r>
  <r>
    <n v="1595"/>
    <x v="1595"/>
    <s v="To make a coffee table book,  displaying civil war battlefields and forts,  taken at the same time of year the battles were fought."/>
    <n v="100000"/>
    <n v="280"/>
    <x v="2"/>
    <x v="0"/>
    <s v="USD"/>
    <n v="1403122380"/>
    <n v="1400634728"/>
    <b v="0"/>
    <n v="7"/>
    <b v="0"/>
    <s v="photography/places"/>
    <n v="2.8E-3"/>
    <n v="40"/>
    <x v="8"/>
    <x v="26"/>
  </r>
  <r>
    <n v="1596"/>
    <x v="1596"/>
    <s v="London is beautiful. I want to create a book of stunning images from in and around our great city"/>
    <n v="3250"/>
    <n v="75"/>
    <x v="2"/>
    <x v="1"/>
    <s v="GBP"/>
    <n v="1418469569"/>
    <n v="1414577969"/>
    <b v="0"/>
    <n v="3"/>
    <b v="0"/>
    <s v="photography/places"/>
    <n v="2.3076923076923078E-2"/>
    <n v="25"/>
    <x v="8"/>
    <x v="26"/>
  </r>
  <r>
    <n v="1597"/>
    <x v="1597"/>
    <s v="We're starting up a new an improved way to do vacation rental management, but we need some funding to kick start it!"/>
    <n v="15000"/>
    <n v="0"/>
    <x v="2"/>
    <x v="0"/>
    <s v="USD"/>
    <n v="1474360197"/>
    <n v="1471768197"/>
    <b v="0"/>
    <n v="0"/>
    <b v="0"/>
    <s v="photography/places"/>
    <n v="0"/>
    <n v="0"/>
    <x v="8"/>
    <x v="26"/>
  </r>
  <r>
    <n v="1598"/>
    <x v="1598"/>
    <s v="I want to get our there and expand my photography skills and take a trip to Tornado alley to get more shots of storms and hopefully to"/>
    <n v="800"/>
    <n v="1"/>
    <x v="2"/>
    <x v="0"/>
    <s v="USD"/>
    <n v="1437926458"/>
    <n v="1432742458"/>
    <b v="0"/>
    <n v="1"/>
    <b v="0"/>
    <s v="photography/places"/>
    <n v="1.25E-3"/>
    <n v="1"/>
    <x v="8"/>
    <x v="26"/>
  </r>
  <r>
    <n v="1599"/>
    <x v="1599"/>
    <s v="A London photographer trekking 5,895m up Africa's Mount Kilimanjaro to pursue and enrich a career."/>
    <n v="500"/>
    <n v="0"/>
    <x v="2"/>
    <x v="1"/>
    <s v="GBP"/>
    <n v="1460116576"/>
    <n v="1457528176"/>
    <b v="0"/>
    <n v="0"/>
    <b v="0"/>
    <s v="photography/places"/>
    <n v="0"/>
    <n v="0"/>
    <x v="8"/>
    <x v="26"/>
  </r>
  <r>
    <n v="1600"/>
    <x v="1600"/>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x v="1601"/>
    <s v="We're so close to releasing our long-awaited debut album! A little help will go a long way... let's do this!"/>
    <n v="2500"/>
    <n v="2706.23"/>
    <x v="0"/>
    <x v="0"/>
    <s v="USD"/>
    <n v="1304561633"/>
    <n v="1301969633"/>
    <b v="0"/>
    <n v="56"/>
    <b v="1"/>
    <s v="music/rock"/>
    <n v="1.082492"/>
    <n v="48.325535714285714"/>
    <x v="4"/>
    <x v="11"/>
  </r>
  <r>
    <n v="1602"/>
    <x v="1602"/>
    <s v="We need the help of fans of both music and film alike to help us create our collective vision for this song."/>
    <n v="1500"/>
    <n v="1502.5"/>
    <x v="0"/>
    <x v="0"/>
    <s v="USD"/>
    <n v="1318633200"/>
    <n v="1314947317"/>
    <b v="0"/>
    <n v="32"/>
    <b v="1"/>
    <s v="music/rock"/>
    <n v="1.0016666666666667"/>
    <n v="46.953125"/>
    <x v="4"/>
    <x v="11"/>
  </r>
  <r>
    <n v="1603"/>
    <x v="1603"/>
    <s v="An exercise in the wild and dangerous world of solo musicianship by Maxwell D Feinstein."/>
    <n v="2000"/>
    <n v="2000.66"/>
    <x v="0"/>
    <x v="0"/>
    <s v="USD"/>
    <n v="1327723459"/>
    <n v="1322539459"/>
    <b v="0"/>
    <n v="30"/>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x v="1607"/>
    <s v="The world's only all-Asian American dance rock band, The Slants, needs a bus to tour cons, shows, and festivals."/>
    <n v="10000"/>
    <n v="14511"/>
    <x v="0"/>
    <x v="0"/>
    <s v="USD"/>
    <n v="1339701851"/>
    <n v="1337887451"/>
    <b v="0"/>
    <n v="205"/>
    <b v="1"/>
    <s v="music/rock"/>
    <n v="1.4511000000000001"/>
    <n v="70.785365853658533"/>
    <x v="4"/>
    <x v="11"/>
  </r>
  <r>
    <n v="1608"/>
    <x v="1608"/>
    <s v="The Devil &amp; Me's Debut album, &quot;...It's Not A Dream&quot;, featuring 9 original, Hard Rock songs."/>
    <n v="1200"/>
    <n v="1215"/>
    <x v="0"/>
    <x v="0"/>
    <s v="USD"/>
    <n v="1388553960"/>
    <n v="1385754986"/>
    <b v="0"/>
    <n v="23"/>
    <b v="1"/>
    <s v="music/rock"/>
    <n v="1.0125"/>
    <n v="52.826086956521742"/>
    <x v="4"/>
    <x v="11"/>
  </r>
  <r>
    <n v="1609"/>
    <x v="1609"/>
    <s v="Still the Sky's Limit is finishing their first full length album and going on a full US tour, and WE NEED YOUR HELP!"/>
    <n v="1500"/>
    <n v="1775"/>
    <x v="0"/>
    <x v="0"/>
    <s v="USD"/>
    <n v="1320220800"/>
    <n v="1315612909"/>
    <b v="0"/>
    <n v="4"/>
    <b v="1"/>
    <s v="music/rock"/>
    <n v="1.1833333333333333"/>
    <n v="443.75"/>
    <x v="4"/>
    <x v="11"/>
  </r>
  <r>
    <n v="1610"/>
    <x v="1610"/>
    <s v="So The Story Goes is the upcoming album from &quot;Just Joe&quot; Altier."/>
    <n v="2000"/>
    <n v="5437"/>
    <x v="0"/>
    <x v="0"/>
    <s v="USD"/>
    <n v="1355609510"/>
    <n v="1353017510"/>
    <b v="0"/>
    <n v="112"/>
    <b v="1"/>
    <s v="music/rock"/>
    <n v="2.7185000000000001"/>
    <n v="48.544642857142854"/>
    <x v="4"/>
    <x v="11"/>
  </r>
  <r>
    <n v="1611"/>
    <x v="1611"/>
    <s v="Skelton-Luns CD/7&quot; No Big Deal."/>
    <n v="800"/>
    <n v="1001"/>
    <x v="0"/>
    <x v="0"/>
    <s v="USD"/>
    <n v="1370390432"/>
    <n v="1368576032"/>
    <b v="0"/>
    <n v="27"/>
    <b v="1"/>
    <s v="music/rock"/>
    <n v="1.25125"/>
    <n v="37.074074074074076"/>
    <x v="4"/>
    <x v="11"/>
  </r>
  <r>
    <n v="1612"/>
    <x v="1612"/>
    <s v="Help us achieve our goal to get our van repaired, gassed up, and road-ready for our winter tour!"/>
    <n v="500"/>
    <n v="550"/>
    <x v="0"/>
    <x v="0"/>
    <s v="USD"/>
    <n v="1357160384"/>
    <n v="1354568384"/>
    <b v="0"/>
    <n v="11"/>
    <b v="1"/>
    <s v="music/rock"/>
    <n v="1.1000000000000001"/>
    <n v="50"/>
    <x v="4"/>
    <x v="11"/>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x v="1615"/>
    <s v="We are Reno Divorce!! Here is a taste of our upcoming release and we invite you to be a part of it."/>
    <n v="8000"/>
    <n v="9130"/>
    <x v="0"/>
    <x v="0"/>
    <s v="USD"/>
    <n v="1323742396"/>
    <n v="1319850796"/>
    <b v="0"/>
    <n v="136"/>
    <b v="1"/>
    <s v="music/rock"/>
    <n v="1.1412500000000001"/>
    <n v="67.132352941176464"/>
    <x v="4"/>
    <x v="11"/>
  </r>
  <r>
    <n v="1616"/>
    <x v="1616"/>
    <s v="HELP! We don't have much time.....Join Aly Jados in making her new EP a reality before the world ends!!!!"/>
    <n v="10000"/>
    <n v="10420"/>
    <x v="0"/>
    <x v="0"/>
    <s v="USD"/>
    <n v="1353621600"/>
    <n v="1350061821"/>
    <b v="0"/>
    <n v="157"/>
    <b v="1"/>
    <s v="music/rock"/>
    <n v="1.042"/>
    <n v="66.369426751592357"/>
    <x v="4"/>
    <x v="11"/>
  </r>
  <r>
    <n v="1617"/>
    <x v="1617"/>
    <s v="The Coffis Brothers &amp;The Mountain Men are recording a brand new full length record."/>
    <n v="7000"/>
    <n v="10210"/>
    <x v="0"/>
    <x v="0"/>
    <s v="USD"/>
    <n v="1383332400"/>
    <n v="1380470188"/>
    <b v="0"/>
    <n v="158"/>
    <b v="1"/>
    <s v="music/rock"/>
    <n v="1.4585714285714286"/>
    <n v="64.620253164556956"/>
    <x v="4"/>
    <x v="11"/>
  </r>
  <r>
    <n v="1618"/>
    <x v="1618"/>
    <s v="Janus Word combines hard rock with melodic acoustic music for a unique and awesome sound."/>
    <n v="1500"/>
    <n v="1576"/>
    <x v="0"/>
    <x v="0"/>
    <s v="USD"/>
    <n v="1362757335"/>
    <n v="1359301335"/>
    <b v="0"/>
    <n v="27"/>
    <b v="1"/>
    <s v="music/rock"/>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x v="1620"/>
    <s v="Kickstarting my music career with 300 hard copy CDs of my first release."/>
    <n v="1000"/>
    <n v="1130"/>
    <x v="0"/>
    <x v="0"/>
    <s v="USD"/>
    <n v="1361606940"/>
    <n v="1361002140"/>
    <b v="0"/>
    <n v="17"/>
    <b v="1"/>
    <s v="music/rock"/>
    <n v="1.1299999999999999"/>
    <n v="66.470588235294116"/>
    <x v="4"/>
    <x v="11"/>
  </r>
  <r>
    <n v="1621"/>
    <x v="1621"/>
    <s v="Its long over due! Help us fund our debut album! We need all our friends and fans support on this! Lets make it happen!"/>
    <n v="5000"/>
    <n v="6060"/>
    <x v="0"/>
    <x v="0"/>
    <s v="USD"/>
    <n v="1338177540"/>
    <n v="1333550015"/>
    <b v="0"/>
    <n v="37"/>
    <b v="1"/>
    <s v="music/rock"/>
    <n v="1.212"/>
    <n v="163.78378378378378"/>
    <x v="4"/>
    <x v="11"/>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n v="1628"/>
    <x v="1628"/>
    <s v="Original Jewish rock music on human relationships and identity"/>
    <n v="4000"/>
    <n v="4037"/>
    <x v="0"/>
    <x v="0"/>
    <s v="USD"/>
    <n v="1403026882"/>
    <n v="1400175682"/>
    <b v="0"/>
    <n v="88"/>
    <b v="1"/>
    <s v="music/rock"/>
    <n v="1.00925"/>
    <n v="45.875"/>
    <x v="4"/>
    <x v="11"/>
  </r>
  <r>
    <n v="1629"/>
    <x v="1629"/>
    <s v="Help Off The Turnpike release new music, and set fire to everything!"/>
    <n v="6000"/>
    <n v="6220"/>
    <x v="0"/>
    <x v="0"/>
    <s v="USD"/>
    <n v="1392929333"/>
    <n v="1389041333"/>
    <b v="0"/>
    <n v="82"/>
    <b v="1"/>
    <s v="music/rock"/>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x v="1631"/>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s v="music/rock"/>
    <n v="1"/>
    <n v="172.41379310344828"/>
    <x v="4"/>
    <x v="11"/>
  </r>
  <r>
    <n v="1634"/>
    <x v="1634"/>
    <s v="Recording Debut  Album w/ Producer Ikey Owens from Free Moral Agents/ The Mars Volta"/>
    <n v="2000"/>
    <n v="2010"/>
    <x v="0"/>
    <x v="0"/>
    <s v="USD"/>
    <n v="1306994340"/>
    <n v="1303706001"/>
    <b v="0"/>
    <n v="32"/>
    <b v="1"/>
    <s v="music/rock"/>
    <n v="1.0049999999999999"/>
    <n v="62.8125"/>
    <x v="4"/>
    <x v="11"/>
  </r>
  <r>
    <n v="1635"/>
    <x v="1635"/>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x v="1637"/>
    <s v="We (the band Sunset) has been invited to play in Philadelphia.   Help us get there and you will receive special prizes."/>
    <n v="500"/>
    <n v="519"/>
    <x v="0"/>
    <x v="0"/>
    <s v="USD"/>
    <n v="1262302740"/>
    <n v="1257444140"/>
    <b v="0"/>
    <n v="15"/>
    <b v="1"/>
    <s v="music/rock"/>
    <n v="1.038"/>
    <n v="34.6"/>
    <x v="4"/>
    <x v="11"/>
  </r>
  <r>
    <n v="1638"/>
    <x v="1638"/>
    <s v="Avenues will be going in to the studio to record a new EP with Matt Allison!"/>
    <n v="1000"/>
    <n v="1050"/>
    <x v="0"/>
    <x v="0"/>
    <s v="USD"/>
    <n v="1362086700"/>
    <n v="1358180968"/>
    <b v="0"/>
    <n v="27"/>
    <b v="1"/>
    <s v="music/rock"/>
    <n v="1.05"/>
    <n v="38.888888888888886"/>
    <x v="4"/>
    <x v="11"/>
  </r>
  <r>
    <n v="1639"/>
    <x v="1639"/>
    <s v="We've written the music and now it's time to record. We're excited to work with Nic at Different Fur studios but we need your help!"/>
    <n v="1800"/>
    <n v="1800"/>
    <x v="0"/>
    <x v="0"/>
    <s v="USD"/>
    <n v="1330789165"/>
    <n v="1328197165"/>
    <b v="0"/>
    <n v="19"/>
    <b v="1"/>
    <s v="music/rock"/>
    <n v="1"/>
    <n v="94.736842105263165"/>
    <x v="4"/>
    <x v="11"/>
  </r>
  <r>
    <n v="1640"/>
    <x v="1640"/>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x v="1641"/>
    <s v="Music Video For Upbeat and Inspiring Song - Run For Your Life"/>
    <n v="2500"/>
    <n v="2535"/>
    <x v="0"/>
    <x v="0"/>
    <s v="USD"/>
    <n v="1418998744"/>
    <n v="1416406744"/>
    <b v="0"/>
    <n v="26"/>
    <b v="1"/>
    <s v="music/pop"/>
    <n v="1.014"/>
    <n v="97.5"/>
    <x v="4"/>
    <x v="27"/>
  </r>
  <r>
    <n v="1642"/>
    <x v="1642"/>
    <s v="Pop Garden Radio Presents: The Rock on the Road Tour Season 2 CD. 23 great Pop tracks from independent Pop artists."/>
    <n v="1200"/>
    <n v="1200"/>
    <x v="0"/>
    <x v="0"/>
    <s v="USD"/>
    <n v="1308011727"/>
    <n v="1306283727"/>
    <b v="0"/>
    <n v="28"/>
    <b v="1"/>
    <s v="music/pop"/>
    <n v="1"/>
    <n v="42.857142857142854"/>
    <x v="4"/>
    <x v="27"/>
  </r>
  <r>
    <n v="1643"/>
    <x v="1643"/>
    <s v="This Is All Now is putting out a brand new record, and we need YOUR help to do it!"/>
    <n v="5000"/>
    <n v="6235"/>
    <x v="0"/>
    <x v="0"/>
    <s v="USD"/>
    <n v="1348516012"/>
    <n v="1345924012"/>
    <b v="0"/>
    <n v="37"/>
    <b v="1"/>
    <s v="music/pop"/>
    <n v="1.2470000000000001"/>
    <n v="168.51351351351352"/>
    <x v="4"/>
    <x v="27"/>
  </r>
  <r>
    <n v="1644"/>
    <x v="1644"/>
    <s v="Be a part of helping Singer/Songwriter Kevin Wood bring his 3rd Album &quot;Out Among The Wolves&quot; from the studio to you!"/>
    <n v="10000"/>
    <n v="10950"/>
    <x v="0"/>
    <x v="0"/>
    <s v="USD"/>
    <n v="1353551160"/>
    <n v="1348363560"/>
    <b v="0"/>
    <n v="128"/>
    <b v="1"/>
    <s v="music/pop"/>
    <n v="1.095"/>
    <n v="85.546875"/>
    <x v="4"/>
    <x v="27"/>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r>
  <r>
    <n v="1646"/>
    <x v="1646"/>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x v="1647"/>
    <s v="Grammy Pop Soul Artist Jaysin is raising funds to make the most EPIC Music Video ever and he wants to PUT YOU IN IT!"/>
    <n v="5000"/>
    <n v="5236"/>
    <x v="0"/>
    <x v="0"/>
    <s v="USD"/>
    <n v="1339235377"/>
    <n v="1336643377"/>
    <b v="0"/>
    <n v="46"/>
    <b v="1"/>
    <s v="music/pop"/>
    <n v="1.0471999999999999"/>
    <n v="113.82608695652173"/>
    <x v="4"/>
    <x v="2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x v="1650"/>
    <s v="Help me record a CD that uses pop styling to give a fresh sound to ancient wisdom from scripture!"/>
    <n v="2000"/>
    <n v="2831"/>
    <x v="0"/>
    <x v="0"/>
    <s v="USD"/>
    <n v="1381314437"/>
    <n v="1378722437"/>
    <b v="0"/>
    <n v="32"/>
    <b v="1"/>
    <s v="music/pop"/>
    <n v="1.4155"/>
    <n v="88.46875"/>
    <x v="4"/>
    <x v="27"/>
  </r>
  <r>
    <n v="1651"/>
    <x v="1651"/>
    <s v="Pop/Alternative/Classical/Electronic artist Dakota Lillie is making a music video for the opening track on his album &quot;The Dream&quot;"/>
    <n v="2000"/>
    <n v="2015"/>
    <x v="0"/>
    <x v="0"/>
    <s v="USD"/>
    <n v="1303801140"/>
    <n v="1300916220"/>
    <b v="0"/>
    <n v="20"/>
    <b v="1"/>
    <s v="music/pop"/>
    <n v="1.0075000000000001"/>
    <n v="100.75"/>
    <x v="4"/>
    <x v="27"/>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x v="1653"/>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x v="1654"/>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x v="1655"/>
    <s v="Berklee College of Music student, Meg Porter needs YOUR help to fund her very first EP!"/>
    <n v="1500"/>
    <n v="2143"/>
    <x v="0"/>
    <x v="0"/>
    <s v="USD"/>
    <n v="1333648820"/>
    <n v="1331060420"/>
    <b v="0"/>
    <n v="48"/>
    <b v="1"/>
    <s v="music/pop"/>
    <n v="1.4286666666666668"/>
    <n v="44.645833333333336"/>
    <x v="4"/>
    <x v="27"/>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x v="1659"/>
    <s v="The long awaited Christmas EP is in session! We need your help to get it professionally mixed, produced and manufactured."/>
    <n v="500"/>
    <n v="564"/>
    <x v="0"/>
    <x v="1"/>
    <s v="GBP"/>
    <n v="1387281600"/>
    <n v="1384811721"/>
    <b v="0"/>
    <n v="45"/>
    <b v="1"/>
    <s v="music/pop"/>
    <n v="1.1279999999999999"/>
    <n v="12.533333333333333"/>
    <x v="4"/>
    <x v="27"/>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40879999999998"/>
    <n v="34.384494382022467"/>
    <x v="4"/>
    <x v="27"/>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x v="1666"/>
    <s v="Play a KEY role in Venus On Fire's success - Working with a World Class Producer to make a memorable EP."/>
    <n v="2500"/>
    <n v="4022"/>
    <x v="0"/>
    <x v="0"/>
    <s v="USD"/>
    <n v="1364447073"/>
    <n v="1361858673"/>
    <b v="0"/>
    <n v="98"/>
    <b v="1"/>
    <s v="music/pop"/>
    <n v="1.6088"/>
    <n v="41.04081632653061"/>
    <x v="4"/>
    <x v="27"/>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n v="1669"/>
    <x v="1669"/>
    <s v="Hi guys! I'll be recording a 6-7 song EP this summer and I need your help to make it happen! _x000a_Any support is appreciated!"/>
    <n v="2000"/>
    <n v="2795"/>
    <x v="0"/>
    <x v="0"/>
    <s v="USD"/>
    <n v="1464729276"/>
    <n v="1459545276"/>
    <b v="0"/>
    <n v="52"/>
    <b v="1"/>
    <s v="music/pop"/>
    <n v="1.3975"/>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x v="1671"/>
    <s v="I am seeking funding in order to help take my music from a hobby to a career."/>
    <n v="2000"/>
    <n v="2013.47"/>
    <x v="0"/>
    <x v="0"/>
    <s v="USD"/>
    <n v="1470056614"/>
    <n v="1467464614"/>
    <b v="0"/>
    <n v="77"/>
    <b v="1"/>
    <s v="music/pop"/>
    <n v="1.0067349999999999"/>
    <n v="26.148961038961041"/>
    <x v="4"/>
    <x v="27"/>
  </r>
  <r>
    <n v="1672"/>
    <x v="1672"/>
    <s v="Sweet, sweet harmonies from Portland Oregon's premiere high school women's a cappella group."/>
    <n v="1700"/>
    <n v="1920"/>
    <x v="0"/>
    <x v="0"/>
    <s v="USD"/>
    <n v="1338824730"/>
    <n v="1336232730"/>
    <b v="0"/>
    <n v="49"/>
    <b v="1"/>
    <s v="music/pop"/>
    <n v="1.1294117647058823"/>
    <n v="39.183673469387756"/>
    <x v="4"/>
    <x v="27"/>
  </r>
  <r>
    <n v="1673"/>
    <x v="1673"/>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x v="1674"/>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x v="1675"/>
    <s v="The Great Party is releasing their debut album. Here's your chance to be a part of it!"/>
    <n v="1000"/>
    <n v="1374.16"/>
    <x v="0"/>
    <x v="0"/>
    <s v="USD"/>
    <n v="1318802580"/>
    <n v="1316194540"/>
    <b v="0"/>
    <n v="34"/>
    <b v="1"/>
    <s v="music/pop"/>
    <n v="1.37416"/>
    <n v="40.416470588235299"/>
    <x v="4"/>
    <x v="27"/>
  </r>
  <r>
    <n v="1676"/>
    <x v="1676"/>
    <s v="Help fund Bridge 19's tour in support of their first duo record, to be released in May 2012."/>
    <n v="3000"/>
    <n v="3460"/>
    <x v="0"/>
    <x v="0"/>
    <s v="USD"/>
    <n v="1334980740"/>
    <n v="1330968347"/>
    <b v="0"/>
    <n v="42"/>
    <b v="1"/>
    <s v="music/pop"/>
    <n v="1.1533333333333333"/>
    <n v="82.38095238095238"/>
    <x v="4"/>
    <x v="27"/>
  </r>
  <r>
    <n v="1677"/>
    <x v="1677"/>
    <s v="It's time to record my new album. Studio, musicians and arranger are ready, are you coming on this journey with me?"/>
    <n v="6000"/>
    <n v="6700"/>
    <x v="0"/>
    <x v="3"/>
    <s v="EUR"/>
    <n v="1460786340"/>
    <n v="1455615976"/>
    <b v="0"/>
    <n v="42"/>
    <b v="1"/>
    <s v="music/pop"/>
    <n v="1.1166666666666667"/>
    <n v="159.52380952380952"/>
    <x v="4"/>
    <x v="27"/>
  </r>
  <r>
    <n v="1678"/>
    <x v="1678"/>
    <s v="Help me make an amazing music video so that I can take my music to the next level and get a manager!"/>
    <n v="1500"/>
    <n v="1776"/>
    <x v="0"/>
    <x v="0"/>
    <s v="USD"/>
    <n v="1391718671"/>
    <n v="1390509071"/>
    <b v="0"/>
    <n v="49"/>
    <b v="1"/>
    <s v="music/pop"/>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75"/>
    <n v="47"/>
    <x v="4"/>
    <x v="27"/>
  </r>
  <r>
    <n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x v="1682"/>
    <s v="Christian singer-wongerwriter searching for funding to record CD of original Christian music."/>
    <n v="6000"/>
    <n v="0"/>
    <x v="3"/>
    <x v="0"/>
    <s v="USD"/>
    <n v="1492142860"/>
    <n v="1486962460"/>
    <b v="0"/>
    <n v="0"/>
    <b v="0"/>
    <s v="music/faith"/>
    <n v="0"/>
    <n v="0"/>
    <x v="4"/>
    <x v="28"/>
  </r>
  <r>
    <n v="1683"/>
    <x v="1683"/>
    <s v="Rendre tÃ©moignage de ce que Dieu fait chaque jour pour moi et venir en  aide  aux autres, c'est  mon but."/>
    <n v="3500"/>
    <n v="760"/>
    <x v="3"/>
    <x v="6"/>
    <s v="EUR"/>
    <n v="1491590738"/>
    <n v="1489517138"/>
    <b v="0"/>
    <n v="10"/>
    <b v="0"/>
    <s v="music/faith"/>
    <n v="0.21714285714285714"/>
    <n v="76"/>
    <x v="4"/>
    <x v="28"/>
  </r>
  <r>
    <n v="1684"/>
    <x v="1684"/>
    <s v="New Music from Marty Mikles!  A new EP all about God's Goodness &amp; Mercy."/>
    <n v="8000"/>
    <n v="8730"/>
    <x v="3"/>
    <x v="0"/>
    <s v="USD"/>
    <n v="1489775641"/>
    <n v="1487360041"/>
    <b v="0"/>
    <n v="101"/>
    <b v="0"/>
    <s v="music/faith"/>
    <n v="1.0912500000000001"/>
    <n v="86.43564356435644"/>
    <x v="4"/>
    <x v="28"/>
  </r>
  <r>
    <n v="1685"/>
    <x v="1685"/>
    <s v="My name is Brad Dassey.  I've been composing and making music for 18 years now.  I want to get my music out there even further."/>
    <n v="350"/>
    <n v="360"/>
    <x v="3"/>
    <x v="0"/>
    <s v="USD"/>
    <n v="1490331623"/>
    <n v="1487743223"/>
    <b v="0"/>
    <n v="15"/>
    <b v="0"/>
    <s v="music/faith"/>
    <n v="1.0285714285714285"/>
    <n v="24"/>
    <x v="4"/>
    <x v="28"/>
  </r>
  <r>
    <n v="1686"/>
    <x v="1686"/>
    <s v="I will transcribe, into Western musical notation and Romanized transliteration, the complete Torah as sung in the Ashkenazic tradition."/>
    <n v="5000"/>
    <n v="18"/>
    <x v="3"/>
    <x v="5"/>
    <s v="CAD"/>
    <n v="1493320519"/>
    <n v="1488140119"/>
    <b v="0"/>
    <n v="1"/>
    <b v="0"/>
    <s v="music/faith"/>
    <n v="3.5999999999999999E-3"/>
    <n v="18"/>
    <x v="4"/>
    <x v="28"/>
  </r>
  <r>
    <n v="1687"/>
    <x v="1687"/>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x v="1688"/>
    <s v="Professionally recording a worship and contemporary Christian music album that connects to people and connects their heart to God."/>
    <n v="4000"/>
    <n v="1772"/>
    <x v="3"/>
    <x v="0"/>
    <s v="USD"/>
    <n v="1491738594"/>
    <n v="1489150194"/>
    <b v="0"/>
    <n v="7"/>
    <b v="0"/>
    <s v="music/faith"/>
    <n v="0.443"/>
    <n v="253.14285714285714"/>
    <x v="4"/>
    <x v="28"/>
  </r>
  <r>
    <n v="1689"/>
    <x v="1689"/>
    <s v="Praising the Living God in the second half of life."/>
    <n v="2400"/>
    <n v="2400"/>
    <x v="3"/>
    <x v="0"/>
    <s v="USD"/>
    <n v="1489700230"/>
    <n v="1487111830"/>
    <b v="0"/>
    <n v="14"/>
    <b v="0"/>
    <s v="music/faith"/>
    <n v="1"/>
    <n v="171.42857142857142"/>
    <x v="4"/>
    <x v="28"/>
  </r>
  <r>
    <n v="1690"/>
    <x v="1690"/>
    <s v="Our newest project! We are hard at it trying to bring music that uplifts the spirit, and tells a story of life-changing love."/>
    <n v="2500"/>
    <n v="635"/>
    <x v="3"/>
    <x v="0"/>
    <s v="USD"/>
    <n v="1491470442"/>
    <n v="1488882042"/>
    <b v="0"/>
    <n v="11"/>
    <b v="0"/>
    <s v="music/faith"/>
    <n v="0.254"/>
    <n v="57.727272727272727"/>
    <x v="4"/>
    <x v="28"/>
  </r>
  <r>
    <n v="1691"/>
    <x v="1691"/>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x v="1692"/>
    <s v="After 3 years.....It's time for some new music! Album #2 is in motion and I can't wait to share it with all of you!"/>
    <n v="5000"/>
    <n v="2390"/>
    <x v="3"/>
    <x v="0"/>
    <s v="USD"/>
    <n v="1490572740"/>
    <n v="1487734667"/>
    <b v="0"/>
    <n v="15"/>
    <b v="0"/>
    <s v="music/faith"/>
    <n v="0.47799999999999998"/>
    <n v="159.33333333333334"/>
    <x v="4"/>
    <x v="28"/>
  </r>
  <r>
    <n v="1693"/>
    <x v="1693"/>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x v="1694"/>
    <s v="Hey all I'm building out my Christian Recording studio in a new building. I have the building but lack the funds to build it out!!!"/>
    <n v="10000"/>
    <n v="5"/>
    <x v="3"/>
    <x v="0"/>
    <s v="USD"/>
    <n v="1490589360"/>
    <n v="1488038674"/>
    <b v="0"/>
    <n v="1"/>
    <b v="0"/>
    <s v="music/faith"/>
    <n v="5.0000000000000001E-4"/>
    <n v="5"/>
    <x v="4"/>
    <x v="28"/>
  </r>
  <r>
    <n v="1695"/>
    <x v="1695"/>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x v="1696"/>
    <s v="I was dying. No will to live. Angel spoke to me. Changed my life. Help me to Share the message with the world. My life changing story."/>
    <n v="300000"/>
    <n v="0"/>
    <x v="3"/>
    <x v="0"/>
    <s v="USD"/>
    <n v="1491007211"/>
    <n v="1488418811"/>
    <b v="0"/>
    <n v="0"/>
    <b v="0"/>
    <s v="music/faith"/>
    <n v="0"/>
    <n v="0"/>
    <x v="4"/>
    <x v="28"/>
  </r>
  <r>
    <n v="1697"/>
    <x v="1697"/>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n v="0"/>
    <x v="4"/>
    <x v="28"/>
  </r>
  <r>
    <n v="1699"/>
    <x v="1699"/>
    <s v="Friends! Will you help me create a new worship album??! I want this album to give God the worship he deserves and draw people to Him."/>
    <n v="5105"/>
    <n v="216"/>
    <x v="3"/>
    <x v="0"/>
    <s v="USD"/>
    <n v="1491943445"/>
    <n v="1489351445"/>
    <b v="0"/>
    <n v="4"/>
    <b v="0"/>
    <s v="music/faith"/>
    <n v="4.2311459353574929E-2"/>
    <n v="54"/>
    <x v="4"/>
    <x v="28"/>
  </r>
  <r>
    <n v="1700"/>
    <x v="1700"/>
    <s v="My debut full-length album. This album will be a new direction as we hope to capture the worship that happens when you're at camp."/>
    <n v="20000"/>
    <n v="5212"/>
    <x v="3"/>
    <x v="0"/>
    <s v="USD"/>
    <n v="1491019200"/>
    <n v="1488418990"/>
    <b v="0"/>
    <n v="79"/>
    <b v="0"/>
    <s v="music/faith"/>
    <n v="0.2606"/>
    <n v="65.974683544303801"/>
    <x v="4"/>
    <x v="28"/>
  </r>
  <r>
    <n v="1701"/>
    <x v="1701"/>
    <s v="The passion I have for music is intense, super natural and uniquely divine.The encompassing vibe of a great song dressed in great beat"/>
    <n v="5050"/>
    <n v="10"/>
    <x v="2"/>
    <x v="0"/>
    <s v="USD"/>
    <n v="1421337405"/>
    <n v="1418745405"/>
    <b v="0"/>
    <n v="2"/>
    <b v="0"/>
    <s v="music/faith"/>
    <n v="1.9801980198019802E-3"/>
    <n v="5"/>
    <x v="4"/>
    <x v="28"/>
  </r>
  <r>
    <n v="1702"/>
    <x v="1702"/>
    <s v="I can do all things through christ jesus"/>
    <n v="16500"/>
    <n v="1"/>
    <x v="2"/>
    <x v="0"/>
    <s v="USD"/>
    <n v="1427745150"/>
    <n v="1425156750"/>
    <b v="0"/>
    <n v="1"/>
    <b v="0"/>
    <s v="music/faith"/>
    <n v="6.0606060606060605E-5"/>
    <n v="1"/>
    <x v="4"/>
    <x v="28"/>
  </r>
  <r>
    <n v="1703"/>
    <x v="1703"/>
    <s v="I would love for you to be a part of helping me raise money for music and video production to launch my first Worship album!"/>
    <n v="5000"/>
    <n v="51"/>
    <x v="2"/>
    <x v="0"/>
    <s v="USD"/>
    <n v="1441003537"/>
    <n v="1435819537"/>
    <b v="0"/>
    <n v="2"/>
    <b v="0"/>
    <s v="music/faith"/>
    <n v="1.0200000000000001E-2"/>
    <n v="25.5"/>
    <x v="4"/>
    <x v="28"/>
  </r>
  <r>
    <n v="1704"/>
    <x v="1704"/>
    <s v="We want to record an album of popular praise &amp; worship songs with our own influence and style."/>
    <n v="2000"/>
    <n v="1302"/>
    <x v="2"/>
    <x v="0"/>
    <s v="USD"/>
    <n v="1424056873"/>
    <n v="1421464873"/>
    <b v="0"/>
    <n v="11"/>
    <b v="0"/>
    <s v="music/faith"/>
    <n v="0.65100000000000002"/>
    <n v="118.36363636363636"/>
    <x v="4"/>
    <x v="28"/>
  </r>
  <r>
    <n v="1705"/>
    <x v="1705"/>
    <s v="An instrumental album that ranges from hymns to contemporary music. All the music is recorded by myself."/>
    <n v="2000"/>
    <n v="0"/>
    <x v="2"/>
    <x v="0"/>
    <s v="USD"/>
    <n v="1441814400"/>
    <n v="1440807846"/>
    <b v="0"/>
    <n v="0"/>
    <b v="0"/>
    <s v="music/faith"/>
    <n v="0"/>
    <n v="0"/>
    <x v="4"/>
    <x v="28"/>
  </r>
  <r>
    <n v="1706"/>
    <x v="1706"/>
    <s v="Unsere &quot;Aufgabe&quot; ist es, fÃ¼r Christen da zu sein die keiner Gemeinde angehÃ¶ren. Zudem spielt Lobpreis eine Zentrale Rolle."/>
    <n v="5500"/>
    <n v="0"/>
    <x v="2"/>
    <x v="12"/>
    <s v="EUR"/>
    <n v="1440314472"/>
    <n v="1435130472"/>
    <b v="0"/>
    <n v="0"/>
    <b v="0"/>
    <s v="music/faith"/>
    <n v="0"/>
    <n v="0"/>
    <x v="4"/>
    <x v="28"/>
  </r>
  <r>
    <n v="1707"/>
    <x v="1707"/>
    <s v="We exist to proclaim the love of Christ through music! Partner with our ministry and help us spread God's love with a new studio album!"/>
    <n v="5000"/>
    <n v="487"/>
    <x v="2"/>
    <x v="0"/>
    <s v="USD"/>
    <n v="1459181895"/>
    <n v="1456593495"/>
    <b v="0"/>
    <n v="9"/>
    <b v="0"/>
    <s v="music/faith"/>
    <n v="9.74E-2"/>
    <n v="54.111111111111114"/>
    <x v="4"/>
    <x v="28"/>
  </r>
  <r>
    <n v="1708"/>
    <x v="1708"/>
    <s v="A debut album for the New Gate Church's praise team; making a cd filled with original songs from a team of misfits with 1 goal in mind"/>
    <n v="7000"/>
    <n v="0"/>
    <x v="2"/>
    <x v="0"/>
    <s v="USD"/>
    <n v="1462135706"/>
    <n v="1458679706"/>
    <b v="0"/>
    <n v="0"/>
    <b v="0"/>
    <s v="music/faith"/>
    <n v="0"/>
    <n v="0"/>
    <x v="4"/>
    <x v="28"/>
  </r>
  <r>
    <n v="1709"/>
    <x v="1709"/>
    <s v="A project to set psalms to music. The psalms are taken from the English Standard Version (ESV) of the Bible."/>
    <n v="1750"/>
    <n v="85"/>
    <x v="2"/>
    <x v="0"/>
    <s v="USD"/>
    <n v="1409513940"/>
    <n v="1405949514"/>
    <b v="0"/>
    <n v="4"/>
    <b v="0"/>
    <s v="music/faith"/>
    <n v="4.8571428571428571E-2"/>
    <n v="21.25"/>
    <x v="4"/>
    <x v="28"/>
  </r>
  <r>
    <n v="1710"/>
    <x v="1710"/>
    <s v="We want to create a gospel live album which has never been produced before."/>
    <n v="5000"/>
    <n v="34"/>
    <x v="2"/>
    <x v="12"/>
    <s v="EUR"/>
    <n v="1453122000"/>
    <n v="1449151888"/>
    <b v="0"/>
    <n v="1"/>
    <b v="0"/>
    <s v="music/faith"/>
    <n v="6.7999999999999996E-3"/>
    <n v="34"/>
    <x v="4"/>
    <x v="28"/>
  </r>
  <r>
    <n v="1711"/>
    <x v="1711"/>
    <s v="&quot;Redemption&quot; is a multi-cultural worship album aimed at giving you an 'around-the-world' experience of Jesus-focused worship."/>
    <n v="10000"/>
    <n v="1050"/>
    <x v="2"/>
    <x v="0"/>
    <s v="USD"/>
    <n v="1409585434"/>
    <n v="1406907034"/>
    <b v="0"/>
    <n v="2"/>
    <b v="0"/>
    <s v="music/faith"/>
    <n v="0.105"/>
    <n v="525"/>
    <x v="4"/>
    <x v="28"/>
  </r>
  <r>
    <n v="1712"/>
    <x v="1712"/>
    <s v="Recording/equipment for MCM - a team of musicians who will help your local musicians to hold your own Cowboy Church with Gospel Music"/>
    <n v="5000"/>
    <n v="0"/>
    <x v="2"/>
    <x v="0"/>
    <s v="USD"/>
    <n v="1435701353"/>
    <n v="1430517353"/>
    <b v="0"/>
    <n v="0"/>
    <b v="0"/>
    <s v="music/faith"/>
    <n v="0"/>
    <n v="0"/>
    <x v="4"/>
    <x v="28"/>
  </r>
  <r>
    <n v="1713"/>
    <x v="1713"/>
    <s v="This music project is a compilation to my up-coming book UNCOVERED ME, I need your support to help me go to New York and complete it."/>
    <n v="3000"/>
    <n v="50"/>
    <x v="2"/>
    <x v="0"/>
    <s v="USD"/>
    <n v="1412536412"/>
    <n v="1409944412"/>
    <b v="0"/>
    <n v="1"/>
    <b v="0"/>
    <s v="music/faith"/>
    <n v="1.6666666666666666E-2"/>
    <n v="50"/>
    <x v="4"/>
    <x v="28"/>
  </r>
  <r>
    <n v="1714"/>
    <x v="1714"/>
    <s v="Change the world. Music should be more fun, positive, and compassionate. What goes into your ears is important- same for your kids."/>
    <n v="25000"/>
    <n v="1967"/>
    <x v="2"/>
    <x v="0"/>
    <s v="USD"/>
    <n v="1430517761"/>
    <n v="1427925761"/>
    <b v="0"/>
    <n v="17"/>
    <b v="0"/>
    <s v="music/faith"/>
    <n v="7.868E-2"/>
    <n v="115.70588235294117"/>
    <x v="4"/>
    <x v="28"/>
  </r>
  <r>
    <n v="1715"/>
    <x v="1715"/>
    <s v="Kimberly Stokes the daughter of Elder Baby Stokes Jr, of Bibleway C.O.G.I.C, is currently working on a EP. She is sharing her heart"/>
    <n v="5000"/>
    <n v="11"/>
    <x v="2"/>
    <x v="0"/>
    <s v="USD"/>
    <n v="1427772120"/>
    <n v="1425186785"/>
    <b v="0"/>
    <n v="2"/>
    <b v="0"/>
    <s v="music/faith"/>
    <n v="2.2000000000000001E-3"/>
    <n v="5.5"/>
    <x v="4"/>
    <x v="28"/>
  </r>
  <r>
    <n v="1716"/>
    <x v="1716"/>
    <s v="New Twin Cities based Gospel Chorus and music ministry. Join us as we grow and support this exciting mission with our launch Feb 11th!!"/>
    <n v="2000"/>
    <n v="150"/>
    <x v="2"/>
    <x v="0"/>
    <s v="USD"/>
    <n v="1481295099"/>
    <n v="1477835499"/>
    <b v="0"/>
    <n v="3"/>
    <b v="0"/>
    <s v="music/faith"/>
    <n v="7.4999999999999997E-2"/>
    <n v="50"/>
    <x v="4"/>
    <x v="28"/>
  </r>
  <r>
    <n v="1717"/>
    <x v="1717"/>
    <s v="Our first record created to reach, inspire, and ultimately express the love of Jesus to our generation."/>
    <n v="3265"/>
    <n v="1395"/>
    <x v="2"/>
    <x v="0"/>
    <s v="USD"/>
    <n v="1461211200"/>
    <n v="1459467238"/>
    <b v="0"/>
    <n v="41"/>
    <b v="0"/>
    <s v="music/faith"/>
    <n v="0.42725880551301687"/>
    <n v="34.024390243902438"/>
    <x v="4"/>
    <x v="28"/>
  </r>
  <r>
    <n v="1718"/>
    <x v="1718"/>
    <s v="A melody for the galaxy."/>
    <n v="35000"/>
    <n v="75"/>
    <x v="2"/>
    <x v="0"/>
    <s v="USD"/>
    <n v="1463201940"/>
    <n v="1459435149"/>
    <b v="0"/>
    <n v="2"/>
    <b v="0"/>
    <s v="music/faith"/>
    <n v="2.142857142857143E-3"/>
    <n v="37.5"/>
    <x v="4"/>
    <x v="28"/>
  </r>
  <r>
    <n v="1719"/>
    <x v="1719"/>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x v="1720"/>
    <s v="Justin and Elly Heckel just finished recording their Debut Album and need your help to release it to the rest of the World!"/>
    <n v="4000"/>
    <n v="225"/>
    <x v="2"/>
    <x v="0"/>
    <s v="USD"/>
    <n v="1415562471"/>
    <n v="1412966871"/>
    <b v="0"/>
    <n v="8"/>
    <b v="0"/>
    <s v="music/faith"/>
    <n v="5.6250000000000001E-2"/>
    <n v="28.125"/>
    <x v="4"/>
    <x v="28"/>
  </r>
  <r>
    <n v="1721"/>
    <x v="1721"/>
    <s v="Heavens calling is an album for people all over the world in need of a healing for the soul, positive mindset and total prosperity"/>
    <n v="5000"/>
    <n v="0"/>
    <x v="2"/>
    <x v="0"/>
    <s v="USD"/>
    <n v="1449831863"/>
    <n v="1447239863"/>
    <b v="0"/>
    <n v="0"/>
    <b v="0"/>
    <s v="music/faith"/>
    <n v="0"/>
    <n v="0"/>
    <x v="4"/>
    <x v="28"/>
  </r>
  <r>
    <n v="1722"/>
    <x v="1722"/>
    <s v="I am raising money to leave a legacy for the DC Gospel Stars and preserve this art form for music lovers of this style."/>
    <n v="2880"/>
    <n v="1"/>
    <x v="2"/>
    <x v="0"/>
    <s v="USD"/>
    <n v="1459642200"/>
    <n v="1456441429"/>
    <b v="0"/>
    <n v="1"/>
    <b v="0"/>
    <s v="music/faith"/>
    <n v="3.4722222222222224E-4"/>
    <n v="1"/>
    <x v="4"/>
    <x v="28"/>
  </r>
  <r>
    <n v="1723"/>
    <x v="1723"/>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x v="1724"/>
    <s v="We are just some guys who Love the Lord and want to share our personal experiences of what GOD has done for us through our music."/>
    <n v="6000"/>
    <n v="35"/>
    <x v="2"/>
    <x v="0"/>
    <s v="USD"/>
    <n v="1414707762"/>
    <n v="1412115762"/>
    <b v="0"/>
    <n v="4"/>
    <b v="0"/>
    <s v="music/faith"/>
    <n v="5.8333333333333336E-3"/>
    <n v="8.75"/>
    <x v="4"/>
    <x v="28"/>
  </r>
  <r>
    <n v="1725"/>
    <x v="1725"/>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x v="1726"/>
    <s v="Amanda Joy Hall's sophomore album, &quot;Every Day&quot;. Release expected July 2014"/>
    <n v="6500"/>
    <n v="2196"/>
    <x v="2"/>
    <x v="0"/>
    <s v="USD"/>
    <n v="1403906664"/>
    <n v="1401401064"/>
    <b v="0"/>
    <n v="16"/>
    <b v="0"/>
    <s v="music/faith"/>
    <n v="0.33784615384615385"/>
    <n v="137.25"/>
    <x v="4"/>
    <x v="28"/>
  </r>
  <r>
    <n v="1727"/>
    <x v="1727"/>
    <s v="Please help fund my second Prophetic Guitar album. Be a part of a pioneering and groundbreaking sound released from Heaven."/>
    <n v="3000"/>
    <n v="1"/>
    <x v="2"/>
    <x v="1"/>
    <s v="GBP"/>
    <n v="1428231600"/>
    <n v="1423520177"/>
    <b v="0"/>
    <n v="1"/>
    <b v="0"/>
    <s v="music/faith"/>
    <n v="3.3333333333333332E-4"/>
    <n v="1"/>
    <x v="4"/>
    <x v="28"/>
  </r>
  <r>
    <n v="1728"/>
    <x v="1728"/>
    <s v="Be in God's presence through instrumental covers of hymns. Help me build a home studio to freely distribute this album."/>
    <n v="1250"/>
    <n v="855"/>
    <x v="2"/>
    <x v="0"/>
    <s v="USD"/>
    <n v="1445439674"/>
    <n v="1442847674"/>
    <b v="0"/>
    <n v="7"/>
    <b v="0"/>
    <s v="music/faith"/>
    <n v="0.68400000000000005"/>
    <n v="122.14285714285714"/>
    <x v="4"/>
    <x v="28"/>
  </r>
  <r>
    <n v="1729"/>
    <x v="1729"/>
    <s v="A few years back, I was inspired to write some songs, turned out the messages are real but a little scary, I need help to produce."/>
    <n v="10000"/>
    <n v="0"/>
    <x v="2"/>
    <x v="0"/>
    <s v="USD"/>
    <n v="1465521306"/>
    <n v="1460337306"/>
    <b v="0"/>
    <n v="0"/>
    <b v="0"/>
    <s v="music/faith"/>
    <n v="0"/>
    <n v="0"/>
    <x v="4"/>
    <x v="28"/>
  </r>
  <r>
    <n v="1730"/>
    <x v="1730"/>
    <s v="Hello, I am raising money to fund my first solo Album.  This project is my testimony that God is truly our shelter in the storm."/>
    <n v="3000"/>
    <n v="0"/>
    <x v="2"/>
    <x v="0"/>
    <s v="USD"/>
    <n v="1445738783"/>
    <n v="1443146783"/>
    <b v="0"/>
    <n v="0"/>
    <b v="0"/>
    <s v="music/faith"/>
    <n v="0"/>
    <n v="0"/>
    <x v="4"/>
    <x v="28"/>
  </r>
  <r>
    <n v="1731"/>
    <x v="1731"/>
    <s v="We are a Christin Worship band looking to midwest tour. God Bless!"/>
    <n v="1000"/>
    <n v="0"/>
    <x v="2"/>
    <x v="0"/>
    <s v="USD"/>
    <n v="1434034800"/>
    <n v="1432849552"/>
    <b v="0"/>
    <n v="0"/>
    <b v="0"/>
    <s v="music/faith"/>
    <n v="0"/>
    <n v="0"/>
    <x v="4"/>
    <x v="28"/>
  </r>
  <r>
    <n v="1732"/>
    <x v="1732"/>
    <s v="This event will be free to the public with approximately 20 Christian vocalist and choirs from several genres. Rock,Blue Grass,Hip Hop."/>
    <n v="4000"/>
    <n v="0"/>
    <x v="2"/>
    <x v="0"/>
    <s v="USD"/>
    <n v="1452920400"/>
    <n v="1447777481"/>
    <b v="0"/>
    <n v="0"/>
    <b v="0"/>
    <s v="music/faith"/>
    <n v="0"/>
    <n v="0"/>
    <x v="4"/>
    <x v="28"/>
  </r>
  <r>
    <n v="1733"/>
    <x v="1733"/>
    <s v="I am trying to share the music I am blessed to have written. https://www.johncox4.com or https://reverbnation.com/johncox4"/>
    <n v="10000"/>
    <n v="0"/>
    <x v="2"/>
    <x v="0"/>
    <s v="USD"/>
    <n v="1473802200"/>
    <n v="1472746374"/>
    <b v="0"/>
    <n v="0"/>
    <b v="0"/>
    <s v="music/faith"/>
    <n v="0"/>
    <n v="0"/>
    <x v="4"/>
    <x v="28"/>
  </r>
  <r>
    <n v="1734"/>
    <x v="1734"/>
    <s v="This is a double venture project. I have finished a new manuscript and currently working on creating a Christian rap CD."/>
    <n v="4500"/>
    <n v="1"/>
    <x v="2"/>
    <x v="0"/>
    <s v="USD"/>
    <n v="1431046356"/>
    <n v="1428454356"/>
    <b v="0"/>
    <n v="1"/>
    <b v="0"/>
    <s v="music/faith"/>
    <n v="2.2222222222222223E-4"/>
    <n v="1"/>
    <x v="4"/>
    <x v="28"/>
  </r>
  <r>
    <n v="1735"/>
    <x v="1735"/>
    <s v="RainSong is letting my buy a discounted guitar. I will use this to offer my talents to the ministry programs I'm a part of."/>
    <n v="1000"/>
    <n v="110"/>
    <x v="2"/>
    <x v="0"/>
    <s v="USD"/>
    <n v="1470598345"/>
    <n v="1468006345"/>
    <b v="0"/>
    <n v="2"/>
    <b v="0"/>
    <s v="music/faith"/>
    <n v="0.11"/>
    <n v="55"/>
    <x v="4"/>
    <x v="28"/>
  </r>
  <r>
    <n v="1736"/>
    <x v="1736"/>
    <s v="A unique meditative album reflecting on the life of Christ, inviting Him into your presence"/>
    <n v="3000"/>
    <n v="22"/>
    <x v="2"/>
    <x v="0"/>
    <s v="USD"/>
    <n v="1447018833"/>
    <n v="1444423233"/>
    <b v="0"/>
    <n v="1"/>
    <b v="0"/>
    <s v="music/faith"/>
    <n v="7.3333333333333332E-3"/>
    <n v="22"/>
    <x v="4"/>
    <x v="28"/>
  </r>
  <r>
    <n v="1737"/>
    <x v="1737"/>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x v="1738"/>
    <s v="Music that inspires and gives hope for overcoming and change. And it is good music."/>
    <n v="5000"/>
    <n v="20"/>
    <x v="2"/>
    <x v="0"/>
    <s v="USD"/>
    <n v="1412283542"/>
    <n v="1409691542"/>
    <b v="0"/>
    <n v="1"/>
    <b v="0"/>
    <s v="music/faith"/>
    <n v="4.0000000000000001E-3"/>
    <n v="20"/>
    <x v="4"/>
    <x v="28"/>
  </r>
  <r>
    <n v="1739"/>
    <x v="1739"/>
    <s v="HELP US RECORD -- SWEET LOVE -- Listen to this sped up ROUGH version and be sure and check out the unique REWARDS ---"/>
    <n v="1000"/>
    <n v="1"/>
    <x v="2"/>
    <x v="0"/>
    <s v="USD"/>
    <n v="1462391932"/>
    <n v="1457297932"/>
    <b v="0"/>
    <n v="1"/>
    <b v="0"/>
    <s v="music/faith"/>
    <n v="1E-3"/>
    <n v="1"/>
    <x v="4"/>
    <x v="28"/>
  </r>
  <r>
    <n v="1740"/>
    <x v="1740"/>
    <s v="I recently recorded a new single. With your help I can return to the studio. Would you like to be part of my next worship project?"/>
    <n v="3000"/>
    <n v="0"/>
    <x v="2"/>
    <x v="0"/>
    <s v="USD"/>
    <n v="1437075422"/>
    <n v="1434483422"/>
    <b v="0"/>
    <n v="0"/>
    <b v="0"/>
    <s v="music/faith"/>
    <n v="0"/>
    <n v="0"/>
    <x v="4"/>
    <x v="28"/>
  </r>
  <r>
    <n v="1741"/>
    <x v="1741"/>
    <s v="A photo journal documenting my experiences and travels across New Zealand"/>
    <n v="1200"/>
    <n v="1330"/>
    <x v="0"/>
    <x v="1"/>
    <s v="GBP"/>
    <n v="1433948671"/>
    <n v="1430060671"/>
    <b v="0"/>
    <n v="52"/>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x v="1748"/>
    <s v="Telling the story of the city through remarkable people who live in Vancouver today."/>
    <n v="50000"/>
    <n v="64974"/>
    <x v="0"/>
    <x v="5"/>
    <s v="CAD"/>
    <n v="1441234143"/>
    <n v="1438642143"/>
    <b v="0"/>
    <n v="181"/>
    <b v="1"/>
    <s v="photography/photobooks"/>
    <n v="1.29948"/>
    <n v="358.97237569060775"/>
    <x v="8"/>
    <x v="20"/>
  </r>
  <r>
    <n v="1749"/>
    <x v="1749"/>
    <s v="Help me fund the production run of my first book by local Photographer Sandro Ortolani."/>
    <n v="10050"/>
    <n v="12410.5"/>
    <x v="0"/>
    <x v="19"/>
    <s v="EUR"/>
    <n v="1488394800"/>
    <n v="1485213921"/>
    <b v="0"/>
    <n v="131"/>
    <b v="1"/>
    <s v="photography/photobooks"/>
    <n v="1.2348756218905472"/>
    <n v="94.736641221374043"/>
    <x v="8"/>
    <x v="2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x v="1751"/>
    <s v="Photographs and stories culled from 10 years of road trips through rural Greece"/>
    <n v="10000"/>
    <n v="10290"/>
    <x v="0"/>
    <x v="0"/>
    <s v="USD"/>
    <n v="1426787123"/>
    <n v="1424198723"/>
    <b v="0"/>
    <n v="61"/>
    <b v="1"/>
    <s v="photography/photobooks"/>
    <n v="1.0289999999999999"/>
    <n v="168.68852459016392"/>
    <x v="8"/>
    <x v="20"/>
  </r>
  <r>
    <n v="1752"/>
    <x v="1752"/>
    <s v="A little book of calm, in picture form, that will soothe the soul and un-furrow the brow."/>
    <n v="1200"/>
    <n v="3122"/>
    <x v="0"/>
    <x v="1"/>
    <s v="GBP"/>
    <n v="1476425082"/>
    <n v="1473833082"/>
    <b v="0"/>
    <n v="90"/>
    <b v="1"/>
    <s v="photography/photobooks"/>
    <n v="2.6016666666666666"/>
    <n v="34.6888888888888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x v="1754"/>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x v="1755"/>
    <s v="For about a year I've been taking pictures while walking around the block with my dog. Want to publish a ebook of what I captured."/>
    <n v="25"/>
    <n v="30"/>
    <x v="0"/>
    <x v="0"/>
    <s v="USD"/>
    <n v="1444071361"/>
    <n v="1441479361"/>
    <b v="0"/>
    <n v="4"/>
    <b v="1"/>
    <s v="photography/photobooks"/>
    <n v="1.2"/>
    <n v="7.5"/>
    <x v="8"/>
    <x v="20"/>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n v="1757"/>
    <x v="1757"/>
    <s v="I want to create a self published photo art book on the topic of the resurgence of femininity."/>
    <n v="5000"/>
    <n v="5800"/>
    <x v="0"/>
    <x v="0"/>
    <s v="USD"/>
    <n v="1485631740"/>
    <n v="1483041083"/>
    <b v="0"/>
    <n v="14"/>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x v="1759"/>
    <s v="Death Valley will be the first photo book of Andi State"/>
    <n v="5000"/>
    <n v="5330"/>
    <x v="0"/>
    <x v="0"/>
    <s v="USD"/>
    <n v="1427309629"/>
    <n v="1425585229"/>
    <b v="0"/>
    <n v="49"/>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x v="1761"/>
    <s v="A hardcover photobook telling the naked truth of a young photographers journey."/>
    <n v="100"/>
    <n v="155"/>
    <x v="0"/>
    <x v="1"/>
    <s v="GBP"/>
    <n v="1442065060"/>
    <n v="1437745060"/>
    <b v="0"/>
    <n v="3"/>
    <b v="1"/>
    <s v="photography/photobooks"/>
    <n v="1.55"/>
    <n v="51.666666666666664"/>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x v="1765"/>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x v="1766"/>
    <s v="I want to create a beautiful book which documents the Melbourne music scene."/>
    <n v="1500"/>
    <n v="0"/>
    <x v="2"/>
    <x v="2"/>
    <s v="AUD"/>
    <n v="1408999088"/>
    <n v="1407184688"/>
    <b v="1"/>
    <n v="0"/>
    <b v="0"/>
    <s v="photography/photobooks"/>
    <n v="0"/>
    <n v="0"/>
    <x v="8"/>
    <x v="20"/>
  </r>
  <r>
    <n v="1767"/>
    <x v="1767"/>
    <s v="A photographic search for the true meaning of pride for ones country during the World Cup"/>
    <n v="5000"/>
    <n v="2286"/>
    <x v="2"/>
    <x v="0"/>
    <s v="USD"/>
    <n v="1407080884"/>
    <n v="1404488884"/>
    <b v="1"/>
    <n v="39"/>
    <b v="0"/>
    <s v="photography/photobooks"/>
    <n v="0.4572"/>
    <n v="58.615384615384613"/>
    <x v="8"/>
    <x v="20"/>
  </r>
  <r>
    <n v="1768"/>
    <x v="1768"/>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x v="1769"/>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x v="1770"/>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x v="1771"/>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x v="1772"/>
    <s v="A photobook and a short documentary film telling the story of Holocaust in Northwestern Lithuania"/>
    <n v="5500"/>
    <n v="858"/>
    <x v="2"/>
    <x v="1"/>
    <s v="GBP"/>
    <n v="1404666836"/>
    <n v="1399482836"/>
    <b v="1"/>
    <n v="19"/>
    <b v="0"/>
    <s v="photography/photobooks"/>
    <n v="0.156"/>
    <n v="45.157894736842103"/>
    <x v="8"/>
    <x v="20"/>
  </r>
  <r>
    <n v="1773"/>
    <x v="1773"/>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x v="1774"/>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x v="1775"/>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x v="1776"/>
    <s v="A documentation of the implications of hedonistic architectural ventures in Dubai, the fastest growing city on the planet."/>
    <n v="5000"/>
    <n v="335"/>
    <x v="2"/>
    <x v="1"/>
    <s v="GBP"/>
    <n v="1414623471"/>
    <n v="1411513071"/>
    <b v="1"/>
    <n v="4"/>
    <b v="0"/>
    <s v="photography/photobooks"/>
    <n v="6.7000000000000004E-2"/>
    <n v="83.75"/>
    <x v="8"/>
    <x v="20"/>
  </r>
  <r>
    <n v="1777"/>
    <x v="1777"/>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x v="1778"/>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x v="1779"/>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x v="1780"/>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x v="1781"/>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x v="1782"/>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x v="1783"/>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x v="1784"/>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x v="1785"/>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x v="178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x v="1787"/>
    <s v="Raising awareness to the effects of global warming through photographs of the high mountains of Peru."/>
    <n v="10000"/>
    <n v="1533"/>
    <x v="2"/>
    <x v="0"/>
    <s v="USD"/>
    <n v="1428158637"/>
    <n v="1425570237"/>
    <b v="1"/>
    <n v="24"/>
    <b v="0"/>
    <s v="photography/photobooks"/>
    <n v="0.15329999999999999"/>
    <n v="63.875"/>
    <x v="8"/>
    <x v="20"/>
  </r>
  <r>
    <n v="1788"/>
    <x v="1788"/>
    <s v="A photo book celebrating Goths, exploring their lives and giving an insight into what Goth is for them."/>
    <n v="5500"/>
    <n v="76"/>
    <x v="2"/>
    <x v="1"/>
    <s v="GBP"/>
    <n v="1414795542"/>
    <n v="1412203542"/>
    <b v="1"/>
    <n v="4"/>
    <b v="0"/>
    <s v="photography/photobooks"/>
    <n v="1.3818181818181818E-2"/>
    <n v="19"/>
    <x v="8"/>
    <x v="20"/>
  </r>
  <r>
    <n v="1789"/>
    <x v="1789"/>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x v="1790"/>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x v="1791"/>
    <s v="For the love of street photography and the beauty of traditional cultures in southern Italy."/>
    <n v="3000"/>
    <n v="107"/>
    <x v="2"/>
    <x v="1"/>
    <s v="GBP"/>
    <n v="1422553565"/>
    <n v="1417369565"/>
    <b v="1"/>
    <n v="4"/>
    <b v="0"/>
    <s v="photography/photobooks"/>
    <n v="3.5666666666666666E-2"/>
    <n v="26.75"/>
    <x v="8"/>
    <x v="20"/>
  </r>
  <r>
    <n v="1792"/>
    <x v="1792"/>
    <s v="In 1970 Helaine Garren shot a series of images at Bensingerâ€™s Pool Hall in Chicago, Illinois."/>
    <n v="25000"/>
    <n v="15281"/>
    <x v="2"/>
    <x v="0"/>
    <s v="USD"/>
    <n v="1439189940"/>
    <n v="1435970682"/>
    <b v="1"/>
    <n v="139"/>
    <b v="0"/>
    <s v="photography/photobooks"/>
    <n v="0.61124000000000001"/>
    <n v="109.93525179856115"/>
    <x v="8"/>
    <x v="20"/>
  </r>
  <r>
    <n v="1793"/>
    <x v="1793"/>
    <s v="The beginning of a long term project to document life of the Karen ethnic group on the border of Thailand and Burma."/>
    <n v="3000"/>
    <n v="40"/>
    <x v="2"/>
    <x v="2"/>
    <s v="AUD"/>
    <n v="1417127040"/>
    <n v="1414531440"/>
    <b v="1"/>
    <n v="2"/>
    <b v="0"/>
    <s v="photography/photobooks"/>
    <n v="1.3333333333333334E-2"/>
    <n v="20"/>
    <x v="8"/>
    <x v="20"/>
  </r>
  <r>
    <n v="1794"/>
    <x v="1794"/>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x v="1795"/>
    <s v="A photography book documenting the impact of the ISAF mission on the Afghan people of Mazar-e Sharif."/>
    <n v="28000"/>
    <n v="10846"/>
    <x v="2"/>
    <x v="12"/>
    <s v="EUR"/>
    <n v="1476460800"/>
    <n v="1473922541"/>
    <b v="1"/>
    <n v="81"/>
    <b v="0"/>
    <s v="photography/photobooks"/>
    <n v="0.38735714285714284"/>
    <n v="133.90123456790124"/>
    <x v="8"/>
    <x v="20"/>
  </r>
  <r>
    <n v="1796"/>
    <x v="1796"/>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x v="1797"/>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x v="1798"/>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x v="1799"/>
    <s v="The UnDiscovered Image, a monthly publication dedicated to photographers."/>
    <n v="4000"/>
    <n v="69.83"/>
    <x v="2"/>
    <x v="1"/>
    <s v="GBP"/>
    <n v="1415740408"/>
    <n v="1414008808"/>
    <b v="1"/>
    <n v="6"/>
    <b v="0"/>
    <s v="photography/photobooks"/>
    <n v="1.7457500000000001E-2"/>
    <n v="11.638333333333334"/>
    <x v="8"/>
    <x v="20"/>
  </r>
  <r>
    <n v="1800"/>
    <x v="1800"/>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x v="1801"/>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x v="1802"/>
    <s v="Inner Darkness turned into a photobook. Personal work i shot during my recovery...in Berlin."/>
    <n v="3500"/>
    <n v="1697"/>
    <x v="2"/>
    <x v="12"/>
    <s v="EUR"/>
    <n v="1435442340"/>
    <n v="1433416830"/>
    <b v="1"/>
    <n v="18"/>
    <b v="0"/>
    <s v="photography/photobooks"/>
    <n v="0.48485714285714288"/>
    <n v="94.277777777777771"/>
    <x v="8"/>
    <x v="20"/>
  </r>
  <r>
    <n v="1803"/>
    <x v="1803"/>
    <s v="Photographs capture fleeting experiences, where childhood is our past and adulthood is our future. In between. On the verge."/>
    <n v="17500"/>
    <n v="5390"/>
    <x v="2"/>
    <x v="0"/>
    <s v="USD"/>
    <n v="1423878182"/>
    <n v="1421199782"/>
    <b v="1"/>
    <n v="75"/>
    <b v="0"/>
    <s v="photography/photobooks"/>
    <n v="0.308"/>
    <n v="71.86666666666666"/>
    <x v="8"/>
    <x v="20"/>
  </r>
  <r>
    <n v="1804"/>
    <x v="1804"/>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x v="1805"/>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x v="1806"/>
    <s v="Join me in publishing an amazing and unprecedented book with full frontal photopraphs of 8 American Presidents Naked"/>
    <n v="20000"/>
    <n v="591"/>
    <x v="2"/>
    <x v="1"/>
    <s v="GBP"/>
    <n v="1412090349"/>
    <n v="1409066349"/>
    <b v="1"/>
    <n v="8"/>
    <b v="0"/>
    <s v="photography/photobooks"/>
    <n v="2.955E-2"/>
    <n v="73.875"/>
    <x v="8"/>
    <x v="20"/>
  </r>
  <r>
    <n v="1807"/>
    <x v="1807"/>
    <s v="I want to explore alternative cultures and lifestyles in America."/>
    <n v="5000"/>
    <n v="553"/>
    <x v="2"/>
    <x v="0"/>
    <s v="USD"/>
    <n v="1411868313"/>
    <n v="1409276313"/>
    <b v="1"/>
    <n v="8"/>
    <b v="0"/>
    <s v="photography/photobooks"/>
    <n v="0.1106"/>
    <n v="69.125"/>
    <x v="8"/>
    <x v="20"/>
  </r>
  <r>
    <n v="1808"/>
    <x v="1808"/>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x v="1809"/>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x v="1810"/>
    <s v="Film Speed is a series of Zines focusing on architecture shot completely on 35 and 120mm film."/>
    <n v="450"/>
    <n v="15"/>
    <x v="2"/>
    <x v="0"/>
    <s v="USD"/>
    <n v="1408657826"/>
    <n v="1407621026"/>
    <b v="0"/>
    <n v="2"/>
    <b v="0"/>
    <s v="photography/photobooks"/>
    <n v="3.3333333333333333E-2"/>
    <n v="7.5"/>
    <x v="8"/>
    <x v="20"/>
  </r>
  <r>
    <n v="1811"/>
    <x v="1811"/>
    <s v="A collection of 365 color photographs of sunsets in 2014, beautifully presented in a hardcover book."/>
    <n v="54000"/>
    <n v="40"/>
    <x v="2"/>
    <x v="0"/>
    <s v="USD"/>
    <n v="1414123200"/>
    <n v="1408962270"/>
    <b v="0"/>
    <n v="26"/>
    <b v="0"/>
    <s v="photography/photobooks"/>
    <n v="7.407407407407407E-4"/>
    <n v="1.5384615384615385"/>
    <x v="8"/>
    <x v="20"/>
  </r>
  <r>
    <n v="1812"/>
    <x v="1812"/>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x v="1813"/>
    <s v="This project aims to document, Libyan photographic history; through both print and artisan mediums ."/>
    <n v="8750"/>
    <n v="0"/>
    <x v="2"/>
    <x v="1"/>
    <s v="GBP"/>
    <n v="1407532812"/>
    <n v="1404940812"/>
    <b v="0"/>
    <n v="0"/>
    <b v="0"/>
    <s v="photography/photobooks"/>
    <n v="0"/>
    <n v="0"/>
    <x v="8"/>
    <x v="20"/>
  </r>
  <r>
    <n v="1814"/>
    <x v="1814"/>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x v="1815"/>
    <s v="Photographic roadtrip from Dallas/Ft Worth, Texas to Florida's beaches. A summer photography roadtrip project to include 5 states."/>
    <n v="3000"/>
    <n v="0"/>
    <x v="2"/>
    <x v="0"/>
    <s v="USD"/>
    <n v="1435787137"/>
    <n v="1434577537"/>
    <b v="0"/>
    <n v="0"/>
    <b v="0"/>
    <s v="photography/photobooks"/>
    <n v="0"/>
    <n v="0"/>
    <x v="8"/>
    <x v="20"/>
  </r>
  <r>
    <n v="1816"/>
    <x v="1816"/>
    <s v="A unique Photographic Book Project about the Passionate Moments and Strong Emotions that lie within Karate"/>
    <n v="25000"/>
    <n v="509"/>
    <x v="2"/>
    <x v="16"/>
    <s v="CHF"/>
    <n v="1469473200"/>
    <n v="1467061303"/>
    <b v="0"/>
    <n v="6"/>
    <b v="0"/>
    <s v="photography/photobooks"/>
    <n v="2.036E-2"/>
    <n v="84.833333333333329"/>
    <x v="8"/>
    <x v="20"/>
  </r>
  <r>
    <n v="1817"/>
    <x v="1817"/>
    <s v="Hundreds of breathtaking rodeo photographs collected in a beautiful coffee table book."/>
    <n v="18000"/>
    <n v="9419"/>
    <x v="2"/>
    <x v="0"/>
    <s v="USD"/>
    <n v="1485759540"/>
    <n v="1480607607"/>
    <b v="0"/>
    <n v="100"/>
    <b v="0"/>
    <s v="photography/photobooks"/>
    <n v="0.52327777777777773"/>
    <n v="94.19"/>
    <x v="8"/>
    <x v="20"/>
  </r>
  <r>
    <n v="1818"/>
    <x v="1818"/>
    <s v="We are all different, this is a way to honor and celebrate the authenticity in being different."/>
    <n v="15000"/>
    <n v="0"/>
    <x v="2"/>
    <x v="0"/>
    <s v="USD"/>
    <n v="1428035850"/>
    <n v="1425447450"/>
    <b v="0"/>
    <n v="0"/>
    <b v="0"/>
    <s v="photography/photobooks"/>
    <n v="0"/>
    <n v="0"/>
    <x v="8"/>
    <x v="20"/>
  </r>
  <r>
    <n v="1819"/>
    <x v="1819"/>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x v="1820"/>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x v="1821"/>
    <s v="Glass Cloud tour dates are already beginning to pile up. They are turning to YOU to help get them from town to town."/>
    <n v="2500"/>
    <n v="3372.25"/>
    <x v="0"/>
    <x v="0"/>
    <s v="USD"/>
    <n v="1330760367"/>
    <n v="1326872367"/>
    <b v="0"/>
    <n v="57"/>
    <b v="1"/>
    <s v="music/rock"/>
    <n v="1.3489"/>
    <n v="59.162280701754383"/>
    <x v="4"/>
    <x v="11"/>
  </r>
  <r>
    <n v="1822"/>
    <x v="1822"/>
    <s v="Wood Butcher needs your help to make this happen. Buy a CD, support local music!"/>
    <n v="300"/>
    <n v="300"/>
    <x v="0"/>
    <x v="5"/>
    <s v="CAD"/>
    <n v="1391194860"/>
    <n v="1388084862"/>
    <b v="0"/>
    <n v="11"/>
    <b v="1"/>
    <s v="music/rock"/>
    <n v="1"/>
    <n v="27.272727272727273"/>
    <x v="4"/>
    <x v="11"/>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x v="1824"/>
    <s v="cd fund raiser"/>
    <n v="3000"/>
    <n v="3002"/>
    <x v="0"/>
    <x v="0"/>
    <s v="USD"/>
    <n v="1389146880"/>
    <n v="1387403967"/>
    <b v="0"/>
    <n v="40"/>
    <b v="1"/>
    <s v="music/rock"/>
    <n v="1.0006666666666666"/>
    <n v="75.05"/>
    <x v="4"/>
    <x v="11"/>
  </r>
  <r>
    <n v="1825"/>
    <x v="1825"/>
    <s v="Eurisko is trying to release our full length entitled &quot;Wild Animal!&quot; Money raised will go towards studio time, mixing, and mastering."/>
    <n v="2000"/>
    <n v="2101"/>
    <x v="0"/>
    <x v="0"/>
    <s v="USD"/>
    <n v="1373572903"/>
    <n v="1371585703"/>
    <b v="0"/>
    <n v="50"/>
    <b v="1"/>
    <s v="music/rock"/>
    <n v="1.0505"/>
    <n v="42.02"/>
    <x v="4"/>
    <x v="11"/>
  </r>
  <r>
    <n v="1826"/>
    <x v="1826"/>
    <s v="Hear your favorite Bear Ghost in eargasmic quality!"/>
    <n v="2000"/>
    <n v="2020"/>
    <x v="0"/>
    <x v="0"/>
    <s v="USD"/>
    <n v="1392675017"/>
    <n v="1390083017"/>
    <b v="0"/>
    <n v="38"/>
    <b v="1"/>
    <s v="music/rock"/>
    <n v="1.01"/>
    <n v="53.157894736842103"/>
    <x v="4"/>
    <x v="11"/>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r>
  <r>
    <n v="1830"/>
    <x v="1830"/>
    <s v="We have come a long way on our new record, but now we need your help.  Help us, and together we can make magic!"/>
    <n v="15000"/>
    <n v="15230"/>
    <x v="0"/>
    <x v="0"/>
    <s v="USD"/>
    <n v="1393259107"/>
    <n v="1390667107"/>
    <b v="0"/>
    <n v="226"/>
    <b v="1"/>
    <s v="music/rock"/>
    <n v="1.0153333333333334"/>
    <n v="67.389380530973455"/>
    <x v="4"/>
    <x v="11"/>
  </r>
  <r>
    <n v="1831"/>
    <x v="1831"/>
    <s v="After a 2 year Odyssey, Darling Waste's trailer is still not home! We need $3,500 to get it through U.S. Customs!"/>
    <n v="1000"/>
    <n v="1030"/>
    <x v="0"/>
    <x v="0"/>
    <s v="USD"/>
    <n v="1336866863"/>
    <n v="1335570863"/>
    <b v="0"/>
    <n v="14"/>
    <b v="1"/>
    <s v="music/rock"/>
    <n v="1.03"/>
    <n v="73.571428571428569"/>
    <x v="4"/>
    <x v="11"/>
  </r>
  <r>
    <n v="1832"/>
    <x v="1832"/>
    <s v="Hi! We're the music duo Black Swan Theories and our project is to manufacture our debut CD of 10 already-completed songs.  "/>
    <n v="350"/>
    <n v="500"/>
    <x v="0"/>
    <x v="0"/>
    <s v="USD"/>
    <n v="1299243427"/>
    <n v="1296651427"/>
    <b v="0"/>
    <n v="20"/>
    <b v="1"/>
    <s v="music/rock"/>
    <n v="1.4285714285714286"/>
    <n v="25"/>
    <x v="4"/>
    <x v="11"/>
  </r>
  <r>
    <n v="1833"/>
    <x v="1833"/>
    <s v="I am writing the second volume in a series of hair band encyclopedias, however I lack the means to afford the costs of the photos."/>
    <n v="400"/>
    <n v="1050"/>
    <x v="0"/>
    <x v="0"/>
    <s v="USD"/>
    <n v="1362211140"/>
    <n v="1359421403"/>
    <b v="0"/>
    <n v="25"/>
    <b v="1"/>
    <s v="music/rock"/>
    <n v="2.625"/>
    <n v="42"/>
    <x v="4"/>
    <x v="11"/>
  </r>
  <r>
    <n v="1834"/>
    <x v="1834"/>
    <s v="Help us fund our first tour and promote our new EP!"/>
    <n v="10000"/>
    <n v="11805"/>
    <x v="0"/>
    <x v="0"/>
    <s v="USD"/>
    <n v="1422140895"/>
    <n v="1418684895"/>
    <b v="0"/>
    <n v="90"/>
    <b v="1"/>
    <s v="music/rock"/>
    <n v="1.1805000000000001"/>
    <n v="131.16666666666666"/>
    <x v="4"/>
    <x v="11"/>
  </r>
  <r>
    <n v="1835"/>
    <x v="1835"/>
    <s v="WE ARE A HARD ROCK/PUNK BAND SEEKING FUNDS TO RECORD A NEW EP. _x000a__x000a_https://www.reverbnation.com/dirtylittlerebel"/>
    <n v="500"/>
    <n v="520"/>
    <x v="0"/>
    <x v="1"/>
    <s v="GBP"/>
    <n v="1459439471"/>
    <n v="1456851071"/>
    <b v="0"/>
    <n v="11"/>
    <b v="1"/>
    <s v="music/rock"/>
    <n v="1.04"/>
    <n v="47.272727272727273"/>
    <x v="4"/>
    <x v="11"/>
  </r>
  <r>
    <n v="1836"/>
    <x v="1836"/>
    <s v="Help fund our 2013 Sound &amp; Lighting Touring rig!"/>
    <n v="5000"/>
    <n v="10017"/>
    <x v="0"/>
    <x v="0"/>
    <s v="USD"/>
    <n v="1361129129"/>
    <n v="1359660329"/>
    <b v="0"/>
    <n v="55"/>
    <b v="1"/>
    <s v="music/rock"/>
    <n v="2.0034000000000001"/>
    <n v="182.12727272727273"/>
    <x v="4"/>
    <x v="11"/>
  </r>
  <r>
    <n v="1837"/>
    <x v="1837"/>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n v="1839"/>
    <x v="1839"/>
    <s v="The King of Mars, a Chicago rock band, needs your help funding their first EP! Visit us at thekingofmars.com for more."/>
    <n v="1000"/>
    <n v="2053"/>
    <x v="0"/>
    <x v="0"/>
    <s v="USD"/>
    <n v="1475342382"/>
    <n v="1472750382"/>
    <b v="0"/>
    <n v="45"/>
    <b v="1"/>
    <s v="music/rock"/>
    <n v="2.0529999999999999"/>
    <n v="45.62222222222222"/>
    <x v="4"/>
    <x v="11"/>
  </r>
  <r>
    <n v="1840"/>
    <x v="1840"/>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x v="1841"/>
    <s v="Hard Rock with a Positive Message. Help us fund, release and promote our debut EP!"/>
    <n v="2000"/>
    <n v="2035"/>
    <x v="0"/>
    <x v="0"/>
    <s v="USD"/>
    <n v="1400561940"/>
    <n v="1397679445"/>
    <b v="0"/>
    <n v="40"/>
    <b v="1"/>
    <s v="music/rock"/>
    <n v="1.0175000000000001"/>
    <n v="50.875"/>
    <x v="4"/>
    <x v="11"/>
  </r>
  <r>
    <n v="1842"/>
    <x v="1842"/>
    <s v="Every time we sit down to rehearse, thoughts of recording a CD excite us! We are ready to do this!  It's time, so read on..."/>
    <n v="2000"/>
    <n v="2505"/>
    <x v="0"/>
    <x v="0"/>
    <s v="USD"/>
    <n v="1425275940"/>
    <n v="1422371381"/>
    <b v="0"/>
    <n v="21"/>
    <b v="1"/>
    <s v="music/rock"/>
    <n v="1.2524999999999999"/>
    <n v="119.28571428571429"/>
    <x v="4"/>
    <x v="11"/>
  </r>
  <r>
    <n v="1843"/>
    <x v="1843"/>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x v="1844"/>
    <s v="We are working hard to get into the recording studio and finally release a full-length album...but we need your help getting there!"/>
    <n v="1500"/>
    <n v="1521"/>
    <x v="0"/>
    <x v="0"/>
    <s v="USD"/>
    <n v="1307761200"/>
    <n v="1304464914"/>
    <b v="0"/>
    <n v="20"/>
    <b v="1"/>
    <s v="music/rock"/>
    <n v="1.014"/>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x v="1846"/>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x v="1849"/>
    <s v="Release the Skylines is a small, local Cleveland metal band looking to record an album."/>
    <n v="300"/>
    <n v="301"/>
    <x v="0"/>
    <x v="0"/>
    <s v="USD"/>
    <n v="1350505059"/>
    <n v="1347913059"/>
    <b v="0"/>
    <n v="8"/>
    <b v="1"/>
    <s v="music/rock"/>
    <n v="1.0033333333333334"/>
    <n v="37.625"/>
    <x v="4"/>
    <x v="11"/>
  </r>
  <r>
    <n v="1850"/>
    <x v="1850"/>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x v="1851"/>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x v="1852"/>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r>
  <r>
    <n v="1854"/>
    <x v="1854"/>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x v="1857"/>
    <s v="We need to get back to Nashville to record our second record, a full LP this time.  It ain't cheap and we need your help!"/>
    <n v="3000"/>
    <n v="3000"/>
    <x v="0"/>
    <x v="0"/>
    <s v="USD"/>
    <n v="1410546413"/>
    <n v="1407954413"/>
    <b v="0"/>
    <n v="22"/>
    <b v="1"/>
    <s v="music/rock"/>
    <n v="1"/>
    <n v="136.36363636363637"/>
    <x v="4"/>
    <x v="11"/>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x v="1859"/>
    <s v="Queen Kwong is going ON TOUR to London and Paris!"/>
    <n v="3000"/>
    <n v="3955"/>
    <x v="0"/>
    <x v="0"/>
    <s v="USD"/>
    <n v="1316716129"/>
    <n v="1314124129"/>
    <b v="0"/>
    <n v="56"/>
    <b v="1"/>
    <s v="music/rock"/>
    <n v="1.3183333333333334"/>
    <n v="70.625"/>
    <x v="4"/>
    <x v="11"/>
  </r>
  <r>
    <n v="1860"/>
    <x v="1860"/>
    <s v="ASC had a one-of-a-kind CD release party in 2013, and we want to share it with the world - in DVD format!"/>
    <n v="750"/>
    <n v="1001"/>
    <x v="0"/>
    <x v="0"/>
    <s v="USD"/>
    <n v="1391706084"/>
    <n v="1389891684"/>
    <b v="0"/>
    <n v="19"/>
    <b v="1"/>
    <s v="music/rock"/>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s v="games/mobile games"/>
    <n v="0"/>
    <n v="0"/>
    <x v="6"/>
    <x v="18"/>
  </r>
  <r>
    <n v="1862"/>
    <x v="1862"/>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x v="1863"/>
    <s v="This is an Android game where you take control of the zombies and try to eat your way to world domination!"/>
    <n v="2500"/>
    <n v="10"/>
    <x v="2"/>
    <x v="0"/>
    <s v="USD"/>
    <n v="1402600085"/>
    <n v="1400008085"/>
    <b v="0"/>
    <n v="2"/>
    <b v="0"/>
    <s v="games/mobile games"/>
    <n v="4.0000000000000001E-3"/>
    <n v="5"/>
    <x v="6"/>
    <x v="18"/>
  </r>
  <r>
    <n v="1864"/>
    <x v="1864"/>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x v="1865"/>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x v="1866"/>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x v="1867"/>
    <s v="A mix of PokemonGo, Game of War- Fire Age, DragonSoul, &amp; Throwdown. Join a clan, collect meme, upgrade features, fight, &amp; compete."/>
    <n v="20000"/>
    <n v="10"/>
    <x v="2"/>
    <x v="0"/>
    <s v="USD"/>
    <n v="1478383912"/>
    <n v="1475791912"/>
    <b v="0"/>
    <n v="1"/>
    <b v="0"/>
    <s v="games/mobile games"/>
    <n v="5.0000000000000001E-4"/>
    <n v="10"/>
    <x v="6"/>
    <x v="18"/>
  </r>
  <r>
    <n v="1868"/>
    <x v="1868"/>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x v="1869"/>
    <s v="CCRPG will be a 2D Pixel Art Game based on similar elements to the SNES game &quot;Zelda: A Link to the Past&quot; with RPG elements added in."/>
    <n v="10000"/>
    <n v="0"/>
    <x v="2"/>
    <x v="0"/>
    <s v="USD"/>
    <n v="1483488249"/>
    <n v="1480896249"/>
    <b v="0"/>
    <n v="0"/>
    <b v="0"/>
    <s v="games/mobile games"/>
    <n v="0"/>
    <n v="0"/>
    <x v="6"/>
    <x v="18"/>
  </r>
  <r>
    <n v="1870"/>
    <x v="1870"/>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x v="1871"/>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x v="1872"/>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x v="1873"/>
    <s v="It's time for The Red Card Blue Card Game to be available everywhere! Help save the sanity of ALL parent's! Help make it an App!!"/>
    <n v="8000"/>
    <n v="36"/>
    <x v="2"/>
    <x v="5"/>
    <s v="CAD"/>
    <n v="1436373900"/>
    <n v="1433861210"/>
    <b v="0"/>
    <n v="2"/>
    <b v="0"/>
    <s v="games/mobile games"/>
    <n v="4.4999999999999997E-3"/>
    <n v="18"/>
    <x v="6"/>
    <x v="18"/>
  </r>
  <r>
    <n v="1874"/>
    <x v="1874"/>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x v="1875"/>
    <s v="Sea opposition of Crab's family and angry fishes. Who is going to win, and who is going to loose ?!"/>
    <n v="10000"/>
    <n v="51"/>
    <x v="2"/>
    <x v="0"/>
    <s v="USD"/>
    <n v="1470519308"/>
    <n v="1465335308"/>
    <b v="0"/>
    <n v="3"/>
    <b v="0"/>
    <s v="games/mobile games"/>
    <n v="5.1000000000000004E-3"/>
    <n v="17"/>
    <x v="6"/>
    <x v="18"/>
  </r>
  <r>
    <n v="1876"/>
    <x v="1876"/>
    <s v="An arcade styled side scroller. Help Bob the pilot steer his plane through hordes of migrating birds strapped with explosives."/>
    <n v="280"/>
    <n v="0"/>
    <x v="2"/>
    <x v="2"/>
    <s v="AUD"/>
    <n v="1402901405"/>
    <n v="1400309405"/>
    <b v="0"/>
    <n v="0"/>
    <b v="0"/>
    <s v="games/mobile games"/>
    <n v="0"/>
    <n v="0"/>
    <x v="6"/>
    <x v="18"/>
  </r>
  <r>
    <n v="1877"/>
    <x v="1877"/>
    <s v="It's obvious you won't survive by your wits alone. Unfortunately that's all you've got, Chip. Run!"/>
    <n v="60"/>
    <n v="0"/>
    <x v="2"/>
    <x v="0"/>
    <s v="USD"/>
    <n v="1425170525"/>
    <n v="1422664925"/>
    <b v="0"/>
    <n v="0"/>
    <b v="0"/>
    <s v="games/mobile games"/>
    <n v="0"/>
    <n v="0"/>
    <x v="6"/>
    <x v="18"/>
  </r>
  <r>
    <n v="1878"/>
    <x v="1878"/>
    <s v="Action game now playable on Android/iOS platforms and PC browsers. Easy gameplay even for starters yet hard to be skilled. Multi-player"/>
    <n v="8000"/>
    <n v="0"/>
    <x v="2"/>
    <x v="2"/>
    <s v="AUD"/>
    <n v="1402618355"/>
    <n v="1400026355"/>
    <b v="0"/>
    <n v="0"/>
    <b v="0"/>
    <s v="games/mobile games"/>
    <n v="0"/>
    <n v="0"/>
    <x v="6"/>
    <x v="18"/>
  </r>
  <r>
    <n v="1879"/>
    <x v="1879"/>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x v="1880"/>
    <s v="Sim Betting Football is the only football (soccer) betting simulation  game."/>
    <n v="5000"/>
    <n v="1004"/>
    <x v="2"/>
    <x v="1"/>
    <s v="GBP"/>
    <n v="1459341380"/>
    <n v="1456839380"/>
    <b v="0"/>
    <n v="24"/>
    <b v="0"/>
    <s v="games/mobile games"/>
    <n v="0.20080000000000001"/>
    <n v="41.833333333333336"/>
    <x v="6"/>
    <x v="18"/>
  </r>
  <r>
    <n v="1881"/>
    <x v="1881"/>
    <s v="We're now raising money to produce a music video. Those who donate get a vote in deciding which song!"/>
    <n v="2000"/>
    <n v="3453.69"/>
    <x v="0"/>
    <x v="0"/>
    <s v="USD"/>
    <n v="1425955189"/>
    <n v="1423366789"/>
    <b v="0"/>
    <n v="70"/>
    <b v="1"/>
    <s v="music/indie rock"/>
    <n v="1.726845"/>
    <n v="49.338428571428572"/>
    <x v="4"/>
    <x v="14"/>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x v="1883"/>
    <s v="Afraid Of Figs is a high energy pop/rock band, with off-the-wall humor, catchy hooks, and wild interactive live shows."/>
    <n v="999"/>
    <n v="1047"/>
    <x v="0"/>
    <x v="0"/>
    <s v="USD"/>
    <n v="1333921508"/>
    <n v="1331333108"/>
    <b v="0"/>
    <n v="32"/>
    <b v="1"/>
    <s v="music/indie rock"/>
    <n v="1.0480480480480481"/>
    <n v="32.71875"/>
    <x v="4"/>
    <x v="14"/>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x v="1890"/>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x v="1892"/>
    <s v="Nemes has just recorded a new album and is raising $500 to get it mixed and mastered professionally."/>
    <n v="500"/>
    <n v="683"/>
    <x v="0"/>
    <x v="0"/>
    <s v="USD"/>
    <n v="1307459881"/>
    <n v="1304867881"/>
    <b v="0"/>
    <n v="26"/>
    <b v="1"/>
    <s v="music/indie rock"/>
    <n v="1.3660000000000001"/>
    <n v="26.26923076923077"/>
    <x v="4"/>
    <x v="14"/>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n v="1894"/>
    <x v="1894"/>
    <s v="Im trying to raise $1000 for a 3 song EP in a studio!"/>
    <n v="1000"/>
    <n v="1145"/>
    <x v="0"/>
    <x v="0"/>
    <s v="USD"/>
    <n v="1329082983"/>
    <n v="1326404583"/>
    <b v="0"/>
    <n v="20"/>
    <b v="1"/>
    <s v="music/indie rock"/>
    <n v="1.145"/>
    <n v="57.25"/>
    <x v="4"/>
    <x v="14"/>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x v="1898"/>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x v="1899"/>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x v="1900"/>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x v="1901"/>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x v="1902"/>
    <s v="Virtual reality is expensive, here is the solution. I've created a VR device out of cardboard. I present: World's cheapest VR Device."/>
    <n v="1000"/>
    <n v="12"/>
    <x v="2"/>
    <x v="9"/>
    <s v="EUR"/>
    <n v="1425495447"/>
    <n v="1422903447"/>
    <b v="0"/>
    <n v="3"/>
    <b v="0"/>
    <s v="technology/gadgets"/>
    <n v="1.2E-2"/>
    <n v="4"/>
    <x v="2"/>
    <x v="29"/>
  </r>
  <r>
    <n v="1903"/>
    <x v="1903"/>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x v="1904"/>
    <s v="Animals knocking over your waste wheeler making a mess on trash day? The S.A.D.L. will help prevent that from happening!"/>
    <n v="50000"/>
    <n v="50"/>
    <x v="2"/>
    <x v="0"/>
    <s v="USD"/>
    <n v="1451752021"/>
    <n v="1447864021"/>
    <b v="0"/>
    <n v="2"/>
    <b v="0"/>
    <s v="technology/gadgets"/>
    <n v="1E-3"/>
    <n v="25"/>
    <x v="2"/>
    <x v="29"/>
  </r>
  <r>
    <n v="1905"/>
    <x v="1905"/>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x v="1906"/>
    <s v="Max 5Tb storage, Wired lan, Additional USB ports and Hi-res DAC, 10000mAh battery, Real portable docking station"/>
    <n v="50000"/>
    <n v="21380"/>
    <x v="2"/>
    <x v="0"/>
    <s v="USD"/>
    <n v="1466697983"/>
    <n v="1464105983"/>
    <b v="0"/>
    <n v="99"/>
    <b v="0"/>
    <s v="technology/gadgets"/>
    <n v="0.42759999999999998"/>
    <n v="215.95959595959596"/>
    <x v="2"/>
    <x v="29"/>
  </r>
  <r>
    <n v="1907"/>
    <x v="1907"/>
    <s v="Litter-Buddy is great economical alternative to leading pet waste disposal systems with cartridge bag elements."/>
    <n v="30000"/>
    <n v="85"/>
    <x v="2"/>
    <x v="0"/>
    <s v="USD"/>
    <n v="1400853925"/>
    <n v="1399557925"/>
    <b v="0"/>
    <n v="4"/>
    <b v="0"/>
    <s v="technology/gadgets"/>
    <n v="2.8333333333333335E-3"/>
    <n v="21.25"/>
    <x v="2"/>
    <x v="29"/>
  </r>
  <r>
    <n v="1908"/>
    <x v="1908"/>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x v="1909"/>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x v="1910"/>
    <s v="Thinking Cleaner is an add-on for your iRobotÂ® RoombaÂ® 700/800 that makes it smarter and aware of its owner."/>
    <n v="85000"/>
    <n v="33486"/>
    <x v="2"/>
    <x v="9"/>
    <s v="EUR"/>
    <n v="1446331500"/>
    <n v="1442531217"/>
    <b v="0"/>
    <n v="285"/>
    <b v="0"/>
    <s v="technology/gadgets"/>
    <n v="0.39395294117647056"/>
    <n v="117.49473684210527"/>
    <x v="2"/>
    <x v="29"/>
  </r>
  <r>
    <n v="1911"/>
    <x v="1911"/>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x v="1912"/>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x v="1913"/>
    <s v="Tibio is a revolutionary new product designed to solve an age old problem."/>
    <n v="48000"/>
    <n v="637"/>
    <x v="2"/>
    <x v="1"/>
    <s v="GBP"/>
    <n v="1412770578"/>
    <n v="1410178578"/>
    <b v="0"/>
    <n v="26"/>
    <b v="0"/>
    <s v="technology/gadgets"/>
    <n v="1.3270833333333334E-2"/>
    <n v="24.5"/>
    <x v="2"/>
    <x v="29"/>
  </r>
  <r>
    <n v="1914"/>
    <x v="1914"/>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x v="1915"/>
    <s v="The picture above is of our current prototype for the cat bath - we hope to move beyond a simple bin and create a cat bath revolution!"/>
    <n v="500"/>
    <n v="8"/>
    <x v="2"/>
    <x v="0"/>
    <s v="USD"/>
    <n v="1409620222"/>
    <n v="1407892222"/>
    <b v="0"/>
    <n v="4"/>
    <b v="0"/>
    <s v="technology/gadgets"/>
    <n v="1.6E-2"/>
    <n v="2"/>
    <x v="2"/>
    <x v="29"/>
  </r>
  <r>
    <n v="1916"/>
    <x v="1916"/>
    <s v="The Paint Can Holder Makes Painting Easier and Safer on Extension Ladders."/>
    <n v="20000"/>
    <n v="102"/>
    <x v="2"/>
    <x v="0"/>
    <s v="USD"/>
    <n v="1478542375"/>
    <n v="1476378775"/>
    <b v="0"/>
    <n v="6"/>
    <b v="0"/>
    <s v="technology/gadgets"/>
    <n v="5.1000000000000004E-3"/>
    <n v="17"/>
    <x v="2"/>
    <x v="29"/>
  </r>
  <r>
    <n v="1917"/>
    <x v="1917"/>
    <s v="Let's build a legendary brand altogether"/>
    <n v="390000"/>
    <n v="205025"/>
    <x v="2"/>
    <x v="7"/>
    <s v="HKD"/>
    <n v="1486708133"/>
    <n v="1484116133"/>
    <b v="0"/>
    <n v="70"/>
    <b v="0"/>
    <s v="technology/gadgets"/>
    <n v="0.52570512820512816"/>
    <n v="2928.9285714285716"/>
    <x v="2"/>
    <x v="29"/>
  </r>
  <r>
    <n v="1918"/>
    <x v="1918"/>
    <s v="Repel Japanese beetles and garden pests. Grow organic fruit and vegetables to help the environment, one plant at a time."/>
    <n v="25000"/>
    <n v="260"/>
    <x v="2"/>
    <x v="0"/>
    <s v="USD"/>
    <n v="1407869851"/>
    <n v="1404845851"/>
    <b v="0"/>
    <n v="9"/>
    <b v="0"/>
    <s v="technology/gadgets"/>
    <n v="1.04E-2"/>
    <n v="28.888888888888889"/>
    <x v="2"/>
    <x v="29"/>
  </r>
  <r>
    <n v="1919"/>
    <x v="1919"/>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x v="1920"/>
    <s v="A new concept in bike light safety, protecting cyclists from being hit in the side. Bright, amber sideways."/>
    <n v="10000"/>
    <n v="4303"/>
    <x v="2"/>
    <x v="1"/>
    <s v="GBP"/>
    <n v="1445468400"/>
    <n v="1443042061"/>
    <b v="0"/>
    <n v="105"/>
    <b v="0"/>
    <s v="technology/gadgets"/>
    <n v="0.43030000000000002"/>
    <n v="40.980952380952381"/>
    <x v="2"/>
    <x v="29"/>
  </r>
  <r>
    <n v="1921"/>
    <x v="1921"/>
    <s v="The Fine Spirits are making an album, but we need your help!"/>
    <n v="1500"/>
    <n v="2052"/>
    <x v="0"/>
    <x v="0"/>
    <s v="USD"/>
    <n v="1342243143"/>
    <n v="1339651143"/>
    <b v="0"/>
    <n v="38"/>
    <b v="1"/>
    <s v="music/indie rock"/>
    <n v="1.3680000000000001"/>
    <n v="54"/>
    <x v="4"/>
    <x v="14"/>
  </r>
  <r>
    <n v="1922"/>
    <x v="1922"/>
    <s v="Low Weather's debut album is halfway finished.  With your help and your help alone we can record the rest!"/>
    <n v="2000"/>
    <n v="2311"/>
    <x v="0"/>
    <x v="0"/>
    <s v="USD"/>
    <n v="1386828507"/>
    <n v="1384236507"/>
    <b v="0"/>
    <n v="64"/>
    <b v="1"/>
    <s v="music/indie rock"/>
    <n v="1.1555"/>
    <n v="36.109375"/>
    <x v="4"/>
    <x v="14"/>
  </r>
  <r>
    <n v="1923"/>
    <x v="1923"/>
    <s v="We just finished recording our first album! All we need is a little extra help to be able to get it printed!"/>
    <n v="125"/>
    <n v="301"/>
    <x v="0"/>
    <x v="0"/>
    <s v="USD"/>
    <n v="1317099540"/>
    <n v="1313612532"/>
    <b v="0"/>
    <n v="13"/>
    <b v="1"/>
    <s v="music/indie rock"/>
    <n v="2.4079999999999999"/>
    <n v="23.153846153846153"/>
    <x v="4"/>
    <x v="14"/>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n v="1925"/>
    <x v="1925"/>
    <s v="The Freakniks are making their psychedelic freak-folk debut studio album and they need your help."/>
    <n v="1500"/>
    <n v="1655"/>
    <x v="0"/>
    <x v="0"/>
    <s v="USD"/>
    <n v="1381449600"/>
    <n v="1379540288"/>
    <b v="0"/>
    <n v="52"/>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x v="1927"/>
    <s v="Hampshire is headed to GBS Detroit."/>
    <n v="600"/>
    <n v="620"/>
    <x v="0"/>
    <x v="0"/>
    <s v="USD"/>
    <n v="1331182740"/>
    <n v="1329856839"/>
    <b v="0"/>
    <n v="11"/>
    <b v="1"/>
    <s v="music/indie rock"/>
    <n v="1.0333333333333334"/>
    <n v="56.363636363636367"/>
    <x v="4"/>
    <x v="14"/>
  </r>
  <r>
    <n v="1928"/>
    <x v="1928"/>
    <s v="Help us master and release our debut album &quot;The Kaleidoscope Dawn&quot;"/>
    <n v="2550"/>
    <n v="2630"/>
    <x v="0"/>
    <x v="0"/>
    <s v="USD"/>
    <n v="1367940794"/>
    <n v="1365348794"/>
    <b v="0"/>
    <n v="34"/>
    <b v="1"/>
    <s v="music/indie rock"/>
    <n v="1.031372549019608"/>
    <n v="77.352941176470594"/>
    <x v="4"/>
    <x v="14"/>
  </r>
  <r>
    <n v="1929"/>
    <x v="1929"/>
    <s v="Trying to raise funds to release a full-length album on LP and CD by my post-punk studio project, Surplus 1980."/>
    <n v="3200"/>
    <n v="3210"/>
    <x v="0"/>
    <x v="0"/>
    <s v="USD"/>
    <n v="1309825866"/>
    <n v="1306197066"/>
    <b v="0"/>
    <n v="75"/>
    <b v="1"/>
    <s v="music/indie rock"/>
    <n v="1.003125"/>
    <n v="42.8"/>
    <x v="4"/>
    <x v="14"/>
  </r>
  <r>
    <n v="1930"/>
    <x v="1930"/>
    <s v="We're nearly done recording, but we're out of money! Help us release the record!!!"/>
    <n v="1000"/>
    <n v="1270"/>
    <x v="0"/>
    <x v="0"/>
    <s v="USD"/>
    <n v="1373203482"/>
    <n v="1368019482"/>
    <b v="0"/>
    <n v="26"/>
    <b v="1"/>
    <s v="music/indie rock"/>
    <n v="1.27"/>
    <n v="48.846153846153847"/>
    <x v="4"/>
    <x v="14"/>
  </r>
  <r>
    <n v="1931"/>
    <x v="1931"/>
    <s v="We're an indie rock band from Clearwater, FL headed back into the studio to finish our latest EP."/>
    <n v="2000"/>
    <n v="2412.02"/>
    <x v="0"/>
    <x v="0"/>
    <s v="USD"/>
    <n v="1337657400"/>
    <n v="1336512309"/>
    <b v="0"/>
    <n v="50"/>
    <b v="1"/>
    <s v="music/indie rock"/>
    <n v="1.20601"/>
    <n v="48.240400000000001"/>
    <x v="4"/>
    <x v="14"/>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x v="1934"/>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x v="1935"/>
    <s v="AM/PM is a 20 song dual-disk album that we're trying to record with your help! AM is a pop album and PM is an ambient/intense album!"/>
    <n v="2500"/>
    <n v="2710"/>
    <x v="0"/>
    <x v="0"/>
    <s v="USD"/>
    <n v="1403326740"/>
    <n v="1400106171"/>
    <b v="0"/>
    <n v="50"/>
    <b v="1"/>
    <s v="music/indie rock"/>
    <n v="1.0840000000000001"/>
    <n v="54.2"/>
    <x v="4"/>
    <x v="14"/>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x v="1937"/>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x v="1938"/>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x v="1945"/>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x v="1948"/>
    <s v="10 times more powerful than Raspberry Pi 3, x86 64-bit architecture"/>
    <n v="100000"/>
    <n v="800211"/>
    <x v="0"/>
    <x v="0"/>
    <s v="USD"/>
    <n v="1465232520"/>
    <n v="1460557809"/>
    <b v="1"/>
    <n v="4245"/>
    <b v="1"/>
    <s v="technology/hardware"/>
    <n v="8.0021100000000001"/>
    <n v="188.50671378091872"/>
    <x v="2"/>
    <x v="30"/>
  </r>
  <r>
    <n v="1949"/>
    <x v="1949"/>
    <s v="#ShakeYourPower brings clean energy to places in the world without electricity through the power of music."/>
    <n v="50000"/>
    <n v="53001.3"/>
    <x v="0"/>
    <x v="1"/>
    <s v="GBP"/>
    <n v="1404986951"/>
    <n v="1402394951"/>
    <b v="1"/>
    <n v="943"/>
    <b v="1"/>
    <s v="technology/hardware"/>
    <n v="1.0600260000000001"/>
    <n v="56.204984093319197"/>
    <x v="2"/>
    <x v="30"/>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x v="1953"/>
    <s v="The NTH is an open source music synthesizer featuring instant fun, awesome sound, and a hackable design."/>
    <n v="15000"/>
    <n v="33892"/>
    <x v="0"/>
    <x v="0"/>
    <s v="USD"/>
    <n v="1330657200"/>
    <n v="1328158065"/>
    <b v="1"/>
    <n v="147"/>
    <b v="1"/>
    <s v="technology/hardware"/>
    <n v="2.2594666666666665"/>
    <n v="230.55782312925169"/>
    <x v="2"/>
    <x v="30"/>
  </r>
  <r>
    <n v="1954"/>
    <x v="1954"/>
    <s v="The First Home Battery System You Simply Plug in to Install"/>
    <n v="50000"/>
    <n v="349474"/>
    <x v="0"/>
    <x v="0"/>
    <s v="USD"/>
    <n v="1457758800"/>
    <n v="1453730176"/>
    <b v="1"/>
    <n v="415"/>
    <b v="1"/>
    <s v="technology/hardware"/>
    <n v="6.9894800000000004"/>
    <n v="842.10602409638557"/>
    <x v="2"/>
    <x v="3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x v="1957"/>
    <s v="An open hardware platform for the best microcontroller in the world."/>
    <n v="30000"/>
    <n v="50251.41"/>
    <x v="0"/>
    <x v="0"/>
    <s v="USD"/>
    <n v="1351304513"/>
    <n v="1348712513"/>
    <b v="1"/>
    <n v="660"/>
    <b v="1"/>
    <s v="technology/hardware"/>
    <n v="1.6750470000000002"/>
    <n v="76.138500000000008"/>
    <x v="2"/>
    <x v="30"/>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x v="1960"/>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x v="1961"/>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x v="1962"/>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x v="1964"/>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x v="1965"/>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x v="1968"/>
    <s v="Bringing the advantages of wireless smart shifting to every cyclist. FITS ANY BIKE"/>
    <n v="50000"/>
    <n v="142483"/>
    <x v="0"/>
    <x v="0"/>
    <s v="USD"/>
    <n v="1480777515"/>
    <n v="1478095515"/>
    <b v="1"/>
    <n v="510"/>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x v="1970"/>
    <s v="The APOC is a gamma particle detector that will help you learn about radiation and find radioactive things!"/>
    <n v="5000"/>
    <n v="56590"/>
    <x v="0"/>
    <x v="0"/>
    <s v="USD"/>
    <n v="1366429101"/>
    <n v="1361248701"/>
    <b v="1"/>
    <n v="701"/>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x v="1972"/>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x v="1973"/>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x v="1975"/>
    <s v="The Bugle2 is a second generation DIY kit phono preamplifier for vinyl playback."/>
    <n v="16000"/>
    <n v="33393.339999999997"/>
    <x v="0"/>
    <x v="0"/>
    <s v="USD"/>
    <n v="1362938851"/>
    <n v="1360346851"/>
    <b v="1"/>
    <n v="253"/>
    <b v="1"/>
    <s v="technology/hardware"/>
    <n v="2.0870837499999997"/>
    <n v="131.98948616600788"/>
    <x v="2"/>
    <x v="30"/>
  </r>
  <r>
    <n v="1976"/>
    <x v="1976"/>
    <s v="Can you help us make an ultra bright white one a reality?"/>
    <n v="4000"/>
    <n v="13864"/>
    <x v="0"/>
    <x v="1"/>
    <s v="GBP"/>
    <n v="1373751325"/>
    <n v="1371159325"/>
    <b v="1"/>
    <n v="473"/>
    <b v="1"/>
    <s v="technology/hardware"/>
    <n v="3.4660000000000002"/>
    <n v="29.310782241014799"/>
    <x v="2"/>
    <x v="30"/>
  </r>
  <r>
    <n v="1977"/>
    <x v="1977"/>
    <s v="Ario learns about you, syncs your body clock, and keeps you healthy through natural lighting patterns."/>
    <n v="50000"/>
    <n v="201165"/>
    <x v="0"/>
    <x v="0"/>
    <s v="USD"/>
    <n v="1450511940"/>
    <n v="1446527540"/>
    <b v="1"/>
    <n v="821"/>
    <b v="1"/>
    <s v="technology/hardware"/>
    <n v="4.0232999999999999"/>
    <n v="245.02436053593178"/>
    <x v="2"/>
    <x v="30"/>
  </r>
  <r>
    <n v="1978"/>
    <x v="1978"/>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x v="1979"/>
    <s v="Truly wireless premium earbuds with a battery-boosting smartphone case for charging and storage"/>
    <n v="200000"/>
    <n v="229802.31"/>
    <x v="0"/>
    <x v="0"/>
    <s v="USD"/>
    <n v="1447909140"/>
    <n v="1444734146"/>
    <b v="1"/>
    <n v="813"/>
    <b v="1"/>
    <s v="technology/hardware"/>
    <n v="1.14901155"/>
    <n v="282.65966789667897"/>
    <x v="2"/>
    <x v="30"/>
  </r>
  <r>
    <n v="1980"/>
    <x v="1980"/>
    <s v="Multi-power charging that is smarter, stylish and designed for you."/>
    <n v="50000"/>
    <n v="177412.01"/>
    <x v="0"/>
    <x v="12"/>
    <s v="EUR"/>
    <n v="1459684862"/>
    <n v="1456232462"/>
    <b v="1"/>
    <n v="1945"/>
    <b v="1"/>
    <s v="technology/hardware"/>
    <n v="3.5482402000000004"/>
    <n v="91.214401028277635"/>
    <x v="2"/>
    <x v="30"/>
  </r>
  <r>
    <n v="1981"/>
    <x v="1981"/>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x v="1982"/>
    <s v="Express a very dark place in my childhood. Release my emotions through photography in a form of Art."/>
    <n v="180000"/>
    <n v="0"/>
    <x v="2"/>
    <x v="7"/>
    <s v="HKD"/>
    <n v="1480863887"/>
    <n v="1478268287"/>
    <b v="0"/>
    <n v="0"/>
    <b v="0"/>
    <s v="photography/people"/>
    <n v="0"/>
    <n v="0"/>
    <x v="8"/>
    <x v="31"/>
  </r>
  <r>
    <n v="1983"/>
    <x v="1983"/>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x v="1984"/>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x v="1985"/>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x v="1986"/>
    <s v="We are a married couple who have started a child photography business from home. We need help to put together equipment to grow."/>
    <n v="2000"/>
    <n v="1"/>
    <x v="2"/>
    <x v="1"/>
    <s v="GBP"/>
    <n v="1457947483"/>
    <n v="1455359083"/>
    <b v="0"/>
    <n v="1"/>
    <b v="0"/>
    <s v="photography/people"/>
    <n v="5.0000000000000001E-4"/>
    <n v="1"/>
    <x v="8"/>
    <x v="31"/>
  </r>
  <r>
    <n v="1987"/>
    <x v="1987"/>
    <s v="A collection of images that depicts the beauty and diversity within Ethiopia"/>
    <n v="5500"/>
    <n v="2336"/>
    <x v="2"/>
    <x v="1"/>
    <s v="GBP"/>
    <n v="1425223276"/>
    <n v="1422631276"/>
    <b v="0"/>
    <n v="28"/>
    <b v="0"/>
    <s v="photography/people"/>
    <n v="0.42472727272727273"/>
    <n v="83.428571428571431"/>
    <x v="8"/>
    <x v="31"/>
  </r>
  <r>
    <n v="1988"/>
    <x v="1988"/>
    <s v="Expressing art in an image!"/>
    <n v="6000"/>
    <n v="25"/>
    <x v="2"/>
    <x v="0"/>
    <s v="USD"/>
    <n v="1440094742"/>
    <n v="1437502742"/>
    <b v="0"/>
    <n v="1"/>
    <b v="0"/>
    <s v="photography/people"/>
    <n v="4.1666666666666666E-3"/>
    <n v="25"/>
    <x v="8"/>
    <x v="31"/>
  </r>
  <r>
    <n v="1989"/>
    <x v="1989"/>
    <s v="Creating an awareness for infertility through photographing families and showcasing the real faces of infertility."/>
    <n v="5000"/>
    <n v="50"/>
    <x v="2"/>
    <x v="0"/>
    <s v="USD"/>
    <n v="1481473208"/>
    <n v="1478881208"/>
    <b v="0"/>
    <n v="1"/>
    <b v="0"/>
    <s v="photography/people"/>
    <n v="0.01"/>
    <n v="50"/>
    <x v="8"/>
    <x v="31"/>
  </r>
  <r>
    <n v="1990"/>
    <x v="1990"/>
    <s v="An art nude photography book that includes traditional black and white sepia nudes as well as experimiental color nudes."/>
    <n v="3000"/>
    <n v="509"/>
    <x v="2"/>
    <x v="0"/>
    <s v="USD"/>
    <n v="1455338532"/>
    <n v="1454042532"/>
    <b v="0"/>
    <n v="5"/>
    <b v="0"/>
    <s v="photography/people"/>
    <n v="0.16966666666666666"/>
    <n v="101.8"/>
    <x v="8"/>
    <x v="31"/>
  </r>
  <r>
    <n v="1991"/>
    <x v="1991"/>
    <s v="Taking (and giving) professional portraits of survivors of human trafficking in Myanmar."/>
    <n v="2000"/>
    <n v="140"/>
    <x v="2"/>
    <x v="0"/>
    <s v="USD"/>
    <n v="1435958786"/>
    <n v="1434144386"/>
    <b v="0"/>
    <n v="3"/>
    <b v="0"/>
    <s v="photography/people"/>
    <n v="7.0000000000000007E-2"/>
    <n v="46.666666666666664"/>
    <x v="8"/>
    <x v="31"/>
  </r>
  <r>
    <n v="1992"/>
    <x v="1992"/>
    <s v="A complete revamp of all the Disney Princes &amp; Princesses!"/>
    <n v="1500"/>
    <n v="2"/>
    <x v="2"/>
    <x v="0"/>
    <s v="USD"/>
    <n v="1424229991"/>
    <n v="1421637991"/>
    <b v="0"/>
    <n v="2"/>
    <b v="0"/>
    <s v="photography/people"/>
    <n v="1.3333333333333333E-3"/>
    <n v="1"/>
    <x v="8"/>
    <x v="31"/>
  </r>
  <r>
    <n v="1993"/>
    <x v="1993"/>
    <s v="I am looking for help to open up an affordable photography studio in Cornwall for baby and family portraiture photography"/>
    <n v="2000"/>
    <n v="0"/>
    <x v="2"/>
    <x v="1"/>
    <s v="GBP"/>
    <n v="1450706837"/>
    <n v="1448114837"/>
    <b v="0"/>
    <n v="0"/>
    <b v="0"/>
    <s v="photography/people"/>
    <n v="0"/>
    <n v="0"/>
    <x v="8"/>
    <x v="31"/>
  </r>
  <r>
    <n v="1994"/>
    <x v="1994"/>
    <s v="A program to preserve still imagery (photographs) and moving imagery captured on motion picture (film) stock, and videotape elements."/>
    <n v="3200"/>
    <n v="0"/>
    <x v="2"/>
    <x v="0"/>
    <s v="USD"/>
    <n v="1481072942"/>
    <n v="1475885342"/>
    <b v="0"/>
    <n v="0"/>
    <b v="0"/>
    <s v="photography/people"/>
    <n v="0"/>
    <n v="0"/>
    <x v="8"/>
    <x v="31"/>
  </r>
  <r>
    <n v="1995"/>
    <x v="1995"/>
    <s v="I'm looking to pursue my dream of becoming a full time photographer, using my current creative experience as a graphic designer."/>
    <n v="1000"/>
    <n v="78"/>
    <x v="2"/>
    <x v="5"/>
    <s v="CAD"/>
    <n v="1437082736"/>
    <n v="1435354736"/>
    <b v="0"/>
    <n v="3"/>
    <b v="0"/>
    <s v="photography/people"/>
    <n v="7.8E-2"/>
    <n v="26"/>
    <x v="8"/>
    <x v="31"/>
  </r>
  <r>
    <n v="1996"/>
    <x v="1996"/>
    <s v="I want to create a series of pictures of Life through the eyes - and capture some of the defining moments of our history now / to come."/>
    <n v="133800"/>
    <n v="0"/>
    <x v="2"/>
    <x v="0"/>
    <s v="USD"/>
    <n v="1405021211"/>
    <n v="1402429211"/>
    <b v="0"/>
    <n v="0"/>
    <b v="0"/>
    <s v="photography/people"/>
    <n v="0"/>
    <n v="0"/>
    <x v="8"/>
    <x v="31"/>
  </r>
  <r>
    <n v="1997"/>
    <x v="1997"/>
    <s v="There is so many unseen places in the world, and I've made it my personal goal to show everyone through photography &amp; travel."/>
    <n v="6500"/>
    <n v="0"/>
    <x v="2"/>
    <x v="0"/>
    <s v="USD"/>
    <n v="1409091612"/>
    <n v="1406499612"/>
    <b v="0"/>
    <n v="0"/>
    <b v="0"/>
    <s v="photography/people"/>
    <n v="0"/>
    <n v="0"/>
    <x v="8"/>
    <x v="31"/>
  </r>
  <r>
    <n v="1998"/>
    <x v="1998"/>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x v="1999"/>
    <s v="This is a portrait photo project aiming to inspire women to explore themselves and live their passion"/>
    <n v="31000"/>
    <n v="236"/>
    <x v="2"/>
    <x v="1"/>
    <s v="GBP"/>
    <n v="1415882108"/>
    <n v="1413286508"/>
    <b v="0"/>
    <n v="7"/>
    <b v="0"/>
    <s v="photography/people"/>
    <n v="7.6129032258064515E-3"/>
    <n v="33.714285714285715"/>
    <x v="8"/>
    <x v="31"/>
  </r>
  <r>
    <n v="2000"/>
    <x v="2000"/>
    <s v="What do you get when you combine 2 of the hottest alt-models in North America with one Canadian photographer? Make a CALENDAR!!!"/>
    <n v="5000"/>
    <n v="625"/>
    <x v="2"/>
    <x v="5"/>
    <s v="CAD"/>
    <n v="1452120613"/>
    <n v="1449528613"/>
    <b v="0"/>
    <n v="25"/>
    <b v="0"/>
    <s v="photography/people"/>
    <n v="0.125"/>
    <n v="25"/>
    <x v="8"/>
    <x v="31"/>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x v="2005"/>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x v="2006"/>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x v="2010"/>
    <s v="Weighitz are miniature smart scales designed to weigh anything in the home."/>
    <n v="30000"/>
    <n v="96015.9"/>
    <x v="0"/>
    <x v="0"/>
    <s v="USD"/>
    <n v="1471564491"/>
    <n v="1468972491"/>
    <b v="1"/>
    <n v="1737"/>
    <b v="1"/>
    <s v="technology/hardware"/>
    <n v="3.2005299999999997"/>
    <n v="55.276856649395505"/>
    <x v="2"/>
    <x v="30"/>
  </r>
  <r>
    <n v="2011"/>
    <x v="2011"/>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x v="2012"/>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x v="2013"/>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x v="2014"/>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x v="2015"/>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x v="2016"/>
    <s v="A smart, compact power supply designed to power anything, anywhere"/>
    <n v="10000"/>
    <n v="92154.22"/>
    <x v="0"/>
    <x v="0"/>
    <s v="USD"/>
    <n v="1362863299"/>
    <n v="1360271299"/>
    <b v="1"/>
    <n v="479"/>
    <b v="1"/>
    <s v="technology/hardware"/>
    <n v="9.2154220000000002"/>
    <n v="192.38876826722338"/>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x v="2020"/>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x v="2021"/>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x v="2024"/>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x v="2026"/>
    <s v="MIDI Sprout enables plants to play synthesizers in real time."/>
    <n v="25000"/>
    <n v="33370.769999999997"/>
    <x v="0"/>
    <x v="0"/>
    <s v="USD"/>
    <n v="1398052740"/>
    <n v="1394127585"/>
    <b v="1"/>
    <n v="454"/>
    <b v="1"/>
    <s v="technology/hardware"/>
    <n v="1.3348307999999998"/>
    <n v="73.503898678414089"/>
    <x v="2"/>
    <x v="3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x v="2028"/>
    <s v="Building an open source Bussard fusion reactor, aka the Polywell."/>
    <n v="3000"/>
    <n v="3785"/>
    <x v="0"/>
    <x v="0"/>
    <s v="USD"/>
    <n v="1268690100"/>
    <n v="1265493806"/>
    <b v="1"/>
    <n v="79"/>
    <b v="1"/>
    <s v="technology/hardware"/>
    <n v="1.2616666666666667"/>
    <n v="47.911392405063289"/>
    <x v="2"/>
    <x v="30"/>
  </r>
  <r>
    <n v="2029"/>
    <x v="2029"/>
    <s v="Lumin8 Pro is a fun and easy to use light controller that makes light dance to your favorite music."/>
    <n v="2500"/>
    <n v="9030"/>
    <x v="0"/>
    <x v="0"/>
    <s v="USD"/>
    <n v="1409099481"/>
    <n v="1406507481"/>
    <b v="1"/>
    <n v="94"/>
    <b v="1"/>
    <s v="technology/hardware"/>
    <n v="3.6120000000000001"/>
    <n v="96.063829787234042"/>
    <x v="2"/>
    <x v="30"/>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x v="2031"/>
    <s v="With Linkio you can use your smartphone to control every electronic you own- for only $100!"/>
    <n v="50000"/>
    <n v="60175"/>
    <x v="0"/>
    <x v="9"/>
    <s v="EUR"/>
    <n v="1420765200"/>
    <n v="1417506853"/>
    <b v="1"/>
    <n v="508"/>
    <b v="1"/>
    <s v="technology/hardware"/>
    <n v="1.2035"/>
    <n v="118.45472440944881"/>
    <x v="2"/>
    <x v="3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x v="2037"/>
    <s v="With an efficiency of 97%, bicycle technology is nearly perfect. So why do we use it only for transportation?"/>
    <n v="10000"/>
    <n v="30047.64"/>
    <x v="0"/>
    <x v="0"/>
    <s v="USD"/>
    <n v="1388383353"/>
    <n v="1383195753"/>
    <b v="1"/>
    <n v="429"/>
    <b v="1"/>
    <s v="technology/hardware"/>
    <n v="3.0047639999999998"/>
    <n v="70.041118881118877"/>
    <x v="2"/>
    <x v="30"/>
  </r>
  <r>
    <n v="2038"/>
    <x v="2038"/>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x v="2039"/>
    <s v="Open up your digital worlds with the most sophisticated, intuitive android smart projector."/>
    <n v="125000"/>
    <n v="170271"/>
    <x v="0"/>
    <x v="0"/>
    <s v="USD"/>
    <n v="1480568340"/>
    <n v="1477996325"/>
    <b v="1"/>
    <n v="379"/>
    <b v="1"/>
    <s v="technology/hardware"/>
    <n v="1.362168"/>
    <n v="449.26385224274406"/>
    <x v="2"/>
    <x v="30"/>
  </r>
  <r>
    <n v="2040"/>
    <x v="2040"/>
    <s v="4.29 Billion+ Capacitor Combinations._x000a_No Coding Required."/>
    <n v="3000"/>
    <n v="7445.14"/>
    <x v="0"/>
    <x v="0"/>
    <s v="USD"/>
    <n v="1384557303"/>
    <n v="1383257703"/>
    <b v="1"/>
    <n v="271"/>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x v="2042"/>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x v="2043"/>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x v="2049"/>
    <s v="Keyless. Alarm secured. GPS tracking."/>
    <n v="50000"/>
    <n v="60095.35"/>
    <x v="0"/>
    <x v="1"/>
    <s v="GBP"/>
    <n v="1386025140"/>
    <n v="1382963963"/>
    <b v="0"/>
    <n v="742"/>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x v="2051"/>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x v="2052"/>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x v="2056"/>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x v="2057"/>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x v="2058"/>
    <s v="Making using the serial terminal on the Raspberry Pi as easy as Pi!"/>
    <n v="2560"/>
    <n v="4308"/>
    <x v="0"/>
    <x v="1"/>
    <s v="GBP"/>
    <n v="1425326400"/>
    <n v="1421916830"/>
    <b v="0"/>
    <n v="410"/>
    <b v="1"/>
    <s v="technology/hardware"/>
    <n v="1.6828125"/>
    <n v="10.507317073170732"/>
    <x v="2"/>
    <x v="3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x v="2063"/>
    <s v="Build a professional grade Linux CNC control with Beaglebone black and our CNC cape."/>
    <n v="4000"/>
    <n v="5922"/>
    <x v="0"/>
    <x v="12"/>
    <s v="EUR"/>
    <n v="1463333701"/>
    <n v="1460482501"/>
    <b v="0"/>
    <n v="49"/>
    <b v="1"/>
    <s v="technology/hardware"/>
    <n v="1.4804999999999999"/>
    <n v="120.85714285714286"/>
    <x v="2"/>
    <x v="30"/>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x v="2066"/>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x v="2067"/>
    <s v="The next generation of premium quality LED lighting. Extreme power efficiency in a small package."/>
    <n v="495"/>
    <n v="628"/>
    <x v="0"/>
    <x v="1"/>
    <s v="GBP"/>
    <n v="1432499376"/>
    <n v="1429648176"/>
    <b v="0"/>
    <n v="10"/>
    <b v="1"/>
    <s v="technology/hardware"/>
    <n v="1.2686868686868686"/>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x v="2069"/>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x v="2070"/>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x v="2071"/>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x v="2074"/>
    <s v="Creating PC gaming controllers to bring your gaming experience to a new level."/>
    <n v="600"/>
    <n v="615"/>
    <x v="0"/>
    <x v="0"/>
    <s v="USD"/>
    <n v="1462564182"/>
    <n v="1459972182"/>
    <b v="0"/>
    <n v="3"/>
    <b v="1"/>
    <s v="technology/hardware"/>
    <n v="1.0249999999999999"/>
    <n v="205"/>
    <x v="2"/>
    <x v="30"/>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n v="2076"/>
    <x v="2076"/>
    <s v="Wireless earbuds filled with sound, yet so small they are almost invisible!"/>
    <n v="179000"/>
    <n v="972594.99"/>
    <x v="0"/>
    <x v="1"/>
    <s v="GBP"/>
    <n v="1406149689"/>
    <n v="1402693689"/>
    <b v="0"/>
    <n v="8359"/>
    <b v="1"/>
    <s v="technology/hardware"/>
    <n v="5.4334915642458101"/>
    <n v="116.35303146309367"/>
    <x v="2"/>
    <x v="30"/>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n v="2078"/>
    <x v="2078"/>
    <s v="With hoterway you won't wait anymore for hot water in the beginning of your shower. Save Water, Energy, Time and Money."/>
    <n v="20000"/>
    <n v="26241"/>
    <x v="0"/>
    <x v="3"/>
    <s v="EUR"/>
    <n v="1482085857"/>
    <n v="1479493857"/>
    <b v="0"/>
    <n v="48"/>
    <b v="1"/>
    <s v="technology/hardware"/>
    <n v="1.3120499999999999"/>
    <n v="546.6875"/>
    <x v="2"/>
    <x v="30"/>
  </r>
  <r>
    <n v="2079"/>
    <x v="2079"/>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x v="2080"/>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x v="2086"/>
    <s v="I am in the process of completing 4 new EPs to be released in Winter, Spring, Summer, and Fall of 2012."/>
    <n v="4000"/>
    <n v="4028"/>
    <x v="0"/>
    <x v="0"/>
    <s v="USD"/>
    <n v="1323838740"/>
    <n v="1321200332"/>
    <b v="0"/>
    <n v="35"/>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x v="2088"/>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x v="2089"/>
    <s v="Little Moses is trying to record their first EP, and we can't do it without your help!"/>
    <n v="2500"/>
    <n v="3010.01"/>
    <x v="0"/>
    <x v="0"/>
    <s v="USD"/>
    <n v="1375408194"/>
    <n v="1372384194"/>
    <b v="0"/>
    <n v="62"/>
    <b v="1"/>
    <s v="music/indie rock"/>
    <n v="1.2040040000000001"/>
    <n v="48.54854838709678"/>
    <x v="4"/>
    <x v="14"/>
  </r>
  <r>
    <n v="2090"/>
    <x v="2090"/>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x v="2093"/>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x v="2094"/>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x v="2095"/>
    <s v="This CD celebrates a journey beginning with the death of a father and culminating with the joyous victory expressed in music!"/>
    <n v="2500"/>
    <n v="2500"/>
    <x v="0"/>
    <x v="0"/>
    <s v="USD"/>
    <n v="1317576973"/>
    <n v="1312392973"/>
    <b v="0"/>
    <n v="22"/>
    <b v="1"/>
    <s v="music/indie rock"/>
    <n v="1"/>
    <n v="113.63636363636364"/>
    <x v="4"/>
    <x v="14"/>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s v="music/indie rock"/>
    <n v="1"/>
    <n v="78.94736842105263"/>
    <x v="4"/>
    <x v="14"/>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n v="2099"/>
    <x v="2099"/>
    <s v="Our tour van died, we need help!"/>
    <n v="3000"/>
    <n v="3971"/>
    <x v="0"/>
    <x v="0"/>
    <s v="USD"/>
    <n v="1435808400"/>
    <n v="1434650084"/>
    <b v="0"/>
    <n v="63"/>
    <b v="1"/>
    <s v="music/indie rock"/>
    <n v="1.3236666666666668"/>
    <n v="63.031746031746032"/>
    <x v="4"/>
    <x v="14"/>
  </r>
  <r>
    <n v="2100"/>
    <x v="2100"/>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x v="2101"/>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x v="2102"/>
    <s v="The Guru is basement parties, lake swimming, a smile shared between reunited friends, and the doe-eyed innocence of youth."/>
    <n v="1000"/>
    <n v="1360"/>
    <x v="0"/>
    <x v="0"/>
    <s v="USD"/>
    <n v="1304628648"/>
    <n v="1302036648"/>
    <b v="0"/>
    <n v="38"/>
    <b v="1"/>
    <s v="music/indie rock"/>
    <n v="1.36"/>
    <n v="35.789473684210527"/>
    <x v="4"/>
    <x v="14"/>
  </r>
  <r>
    <n v="2103"/>
    <x v="2103"/>
    <s v="Indie rocker, Matthew Moon, has something to share with you..."/>
    <n v="7777"/>
    <n v="11364"/>
    <x v="0"/>
    <x v="0"/>
    <s v="USD"/>
    <n v="1352488027"/>
    <n v="1349892427"/>
    <b v="0"/>
    <n v="115"/>
    <b v="1"/>
    <s v="music/indie rock"/>
    <n v="1.4612318374694613"/>
    <n v="98.817391304347822"/>
    <x v="4"/>
    <x v="14"/>
  </r>
  <r>
    <n v="2104"/>
    <x v="2104"/>
    <s v="In the Raw is Seattle's the Ink &amp; the Echo's debut album.  It is honest, compelling, and speaks of raw human emotion."/>
    <n v="800"/>
    <n v="1036"/>
    <x v="0"/>
    <x v="0"/>
    <s v="USD"/>
    <n v="1369958400"/>
    <n v="1367286434"/>
    <b v="0"/>
    <n v="37"/>
    <b v="1"/>
    <s v="music/indie rock"/>
    <n v="1.2949999999999999"/>
    <n v="28"/>
    <x v="4"/>
    <x v="14"/>
  </r>
  <r>
    <n v="2105"/>
    <x v="2105"/>
    <s v="Help Layla the Wolf fund the printing and releasing of our first E.P. Release called &quot;Sugar&quot;."/>
    <n v="2000"/>
    <n v="5080"/>
    <x v="0"/>
    <x v="0"/>
    <s v="USD"/>
    <n v="1416542400"/>
    <n v="1415472953"/>
    <b v="0"/>
    <n v="99"/>
    <b v="1"/>
    <s v="music/indie rock"/>
    <n v="2.54"/>
    <n v="51.313131313131315"/>
    <x v="4"/>
    <x v="14"/>
  </r>
  <r>
    <n v="2106"/>
    <x v="2106"/>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x v="2109"/>
    <s v="We are ready to make our first full-length album, and with your help, we can make it happen!"/>
    <n v="4000"/>
    <n v="4261"/>
    <x v="0"/>
    <x v="0"/>
    <s v="USD"/>
    <n v="1436115617"/>
    <n v="1433523617"/>
    <b v="0"/>
    <n v="40"/>
    <b v="1"/>
    <s v="music/indie rock"/>
    <n v="1.06525"/>
    <n v="106.52500000000001"/>
    <x v="4"/>
    <x v="14"/>
  </r>
  <r>
    <n v="2110"/>
    <x v="2110"/>
    <s v="Brent Brown's breakout new album! Requires help from the record label... You!"/>
    <n v="2000"/>
    <n v="2007"/>
    <x v="0"/>
    <x v="0"/>
    <s v="USD"/>
    <n v="1401253140"/>
    <n v="1398873969"/>
    <b v="0"/>
    <n v="38"/>
    <b v="1"/>
    <s v="music/indie rock"/>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x v="2112"/>
    <s v="BBB is going back into the studio to record and release &quot;Felix From Canada&quot; by popular demand.  We need your help!"/>
    <n v="300"/>
    <n v="300"/>
    <x v="0"/>
    <x v="0"/>
    <s v="USD"/>
    <n v="1366064193"/>
    <n v="1364854593"/>
    <b v="0"/>
    <n v="11"/>
    <b v="1"/>
    <s v="music/indie rock"/>
    <n v="1"/>
    <n v="27.272727272727273"/>
    <x v="4"/>
    <x v="14"/>
  </r>
  <r>
    <n v="2113"/>
    <x v="2113"/>
    <s v="Help us fund our second full-length album Honeycomb!"/>
    <n v="7000"/>
    <n v="7340"/>
    <x v="0"/>
    <x v="0"/>
    <s v="USD"/>
    <n v="1411505176"/>
    <n v="1408481176"/>
    <b v="0"/>
    <n v="107"/>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x v="2115"/>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x v="2116"/>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x v="2118"/>
    <s v="PORCHES.  and Documentarians tour from New York to San Francisco and back."/>
    <n v="1000"/>
    <n v="1346.11"/>
    <x v="0"/>
    <x v="0"/>
    <s v="USD"/>
    <n v="1311538136"/>
    <n v="1308946136"/>
    <b v="0"/>
    <n v="17"/>
    <b v="1"/>
    <s v="music/indie rock"/>
    <n v="1.3461099999999999"/>
    <n v="79.182941176470578"/>
    <x v="4"/>
    <x v="14"/>
  </r>
  <r>
    <n v="2119"/>
    <x v="2119"/>
    <s v="big long now is recording our debut album and we are looking for help mastering and pressing it to vinyl"/>
    <n v="2000"/>
    <n v="2015"/>
    <x v="0"/>
    <x v="0"/>
    <s v="USD"/>
    <n v="1345086445"/>
    <n v="1342494445"/>
    <b v="0"/>
    <n v="22"/>
    <b v="1"/>
    <s v="music/indie rock"/>
    <n v="1.0075000000000001"/>
    <n v="91.590909090909093"/>
    <x v="4"/>
    <x v="14"/>
  </r>
  <r>
    <n v="2120"/>
    <x v="2120"/>
    <s v="&lt;3_x000a_Coming in from outer space. Help Hearty Har record their 1st album!!"/>
    <n v="8000"/>
    <n v="8070.43"/>
    <x v="0"/>
    <x v="0"/>
    <s v="USD"/>
    <n v="1388617736"/>
    <n v="1384384136"/>
    <b v="0"/>
    <n v="69"/>
    <b v="1"/>
    <s v="music/indie rock"/>
    <n v="1.00880375"/>
    <n v="116.96275362318841"/>
    <x v="4"/>
    <x v="14"/>
  </r>
  <r>
    <n v="2121"/>
    <x v="2121"/>
    <s v="Join us on an epic journey to discover a millennia old secret which will change the world forever."/>
    <n v="50000"/>
    <n v="284"/>
    <x v="2"/>
    <x v="16"/>
    <s v="CHF"/>
    <n v="1484156948"/>
    <n v="1481564948"/>
    <b v="0"/>
    <n v="10"/>
    <b v="0"/>
    <s v="games/video games"/>
    <n v="5.6800000000000002E-3"/>
    <n v="28.4"/>
    <x v="6"/>
    <x v="17"/>
  </r>
  <r>
    <n v="2122"/>
    <x v="2122"/>
    <s v="Captain Kalani it's a retro game full of nostalgia for the old gamers but interesting for the new ones"/>
    <n v="80000"/>
    <n v="310"/>
    <x v="2"/>
    <x v="14"/>
    <s v="MXN"/>
    <n v="1483773169"/>
    <n v="1481181169"/>
    <b v="0"/>
    <n v="3"/>
    <b v="0"/>
    <s v="games/video games"/>
    <n v="3.875E-3"/>
    <n v="103.33333333333333"/>
    <x v="6"/>
    <x v="17"/>
  </r>
  <r>
    <n v="2123"/>
    <x v="2123"/>
    <s v="Indie developer boredom's products' Xbox 360 game about a Japanese-inspired hug-themed game show needs funding for animation and environmental models."/>
    <n v="500"/>
    <n v="50"/>
    <x v="2"/>
    <x v="0"/>
    <s v="USD"/>
    <n v="1268636340"/>
    <n v="1263982307"/>
    <b v="0"/>
    <n v="5"/>
    <b v="0"/>
    <s v="games/video games"/>
    <n v="0.1"/>
    <n v="10"/>
    <x v="6"/>
    <x v="17"/>
  </r>
  <r>
    <n v="2124"/>
    <x v="2124"/>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x v="2125"/>
    <s v="Becoming is a video game that aims to portray mental illness through a metaphysical and emotional story."/>
    <n v="60000"/>
    <n v="852"/>
    <x v="2"/>
    <x v="0"/>
    <s v="USD"/>
    <n v="1438734833"/>
    <n v="1436142833"/>
    <b v="0"/>
    <n v="27"/>
    <b v="0"/>
    <s v="games/video games"/>
    <n v="1.4200000000000001E-2"/>
    <n v="31.555555555555557"/>
    <x v="6"/>
    <x v="17"/>
  </r>
  <r>
    <n v="2126"/>
    <x v="2126"/>
    <s v="Lead your team to victory in this fast-paced, action, sports game! Use Power-ups and avoid attacks as you fight for victory!"/>
    <n v="20000"/>
    <n v="10"/>
    <x v="2"/>
    <x v="0"/>
    <s v="USD"/>
    <n v="1418080887"/>
    <n v="1415488887"/>
    <b v="0"/>
    <n v="2"/>
    <b v="0"/>
    <s v="games/video games"/>
    <n v="5.0000000000000001E-4"/>
    <n v="5"/>
    <x v="6"/>
    <x v="17"/>
  </r>
  <r>
    <n v="2127"/>
    <x v="2127"/>
    <s v="Three Monkeys is an audio adventure game for PC."/>
    <n v="28000"/>
    <n v="8076"/>
    <x v="2"/>
    <x v="1"/>
    <s v="GBP"/>
    <n v="1426158463"/>
    <n v="1423570063"/>
    <b v="0"/>
    <n v="236"/>
    <b v="0"/>
    <s v="games/video games"/>
    <n v="0.28842857142857142"/>
    <n v="34.220338983050844"/>
    <x v="6"/>
    <x v="17"/>
  </r>
  <r>
    <n v="2128"/>
    <x v="2128"/>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x v="2129"/>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x v="2130"/>
    <s v="You are the hero tasked to save your home from the villainous Sanword."/>
    <n v="42000"/>
    <n v="85"/>
    <x v="2"/>
    <x v="0"/>
    <s v="USD"/>
    <n v="1408154663"/>
    <n v="1405130663"/>
    <b v="0"/>
    <n v="4"/>
    <b v="0"/>
    <s v="games/video games"/>
    <n v="2.0238095238095236E-3"/>
    <n v="21.25"/>
    <x v="6"/>
    <x v="17"/>
  </r>
  <r>
    <n v="2131"/>
    <x v="2131"/>
    <s v="From frightened girl to empowered woman, Scout's Honor is a tale about facing your fears and overcoming odds."/>
    <n v="500"/>
    <n v="25"/>
    <x v="2"/>
    <x v="0"/>
    <s v="USD"/>
    <n v="1436677091"/>
    <n v="1434085091"/>
    <b v="0"/>
    <n v="3"/>
    <b v="0"/>
    <s v="games/video games"/>
    <n v="0.05"/>
    <n v="8.3333333333333339"/>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x v="2133"/>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x v="2134"/>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x v="2135"/>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x v="2136"/>
    <s v="A dark and twisted game with physiological madness and corruption as a man becomes the ultimate bio weapon."/>
    <n v="80000"/>
    <n v="47.69"/>
    <x v="2"/>
    <x v="0"/>
    <s v="USD"/>
    <n v="1382184786"/>
    <n v="1379592786"/>
    <b v="0"/>
    <n v="4"/>
    <b v="0"/>
    <s v="games/video games"/>
    <n v="5.9612499999999998E-4"/>
    <n v="11.922499999999999"/>
    <x v="6"/>
    <x v="17"/>
  </r>
  <r>
    <n v="2137"/>
    <x v="2137"/>
    <s v="Arrest, interrogate, and uncover the truth as a local woman recruited by the KGB. For Windows, Mac &amp; Linux."/>
    <n v="50000"/>
    <n v="14203"/>
    <x v="2"/>
    <x v="5"/>
    <s v="CAD"/>
    <n v="1417804229"/>
    <n v="1415212229"/>
    <b v="0"/>
    <n v="534"/>
    <b v="0"/>
    <s v="games/video games"/>
    <n v="0.28405999999999998"/>
    <n v="26.59737827715356"/>
    <x v="6"/>
    <x v="17"/>
  </r>
  <r>
    <n v="2138"/>
    <x v="2138"/>
    <s v="A game with a mixture of a few genres from RPG, Simulation and to adventure elements."/>
    <n v="1000"/>
    <n v="128"/>
    <x v="2"/>
    <x v="1"/>
    <s v="GBP"/>
    <n v="1383959939"/>
    <n v="1381364339"/>
    <b v="0"/>
    <n v="12"/>
    <b v="0"/>
    <s v="games/video games"/>
    <n v="0.128"/>
    <n v="10.666666666666666"/>
    <x v="6"/>
    <x v="17"/>
  </r>
  <r>
    <n v="2139"/>
    <x v="2139"/>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x v="2140"/>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x v="2141"/>
    <s v="A place where people can test out the latest video games, for an hourly fee. It's cheaper than wasting money on a $60 game that sucked"/>
    <n v="15000"/>
    <n v="0"/>
    <x v="2"/>
    <x v="0"/>
    <s v="USD"/>
    <n v="1415947159"/>
    <n v="1413351559"/>
    <b v="0"/>
    <n v="0"/>
    <b v="0"/>
    <s v="games/video games"/>
    <n v="0"/>
    <n v="0"/>
    <x v="6"/>
    <x v="17"/>
  </r>
  <r>
    <n v="2142"/>
    <x v="2142"/>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x v="2143"/>
    <s v="Head Cap will provide easy access to tables, dice rollers and record sheet management to streamline your tabletop Battletech games."/>
    <n v="2000"/>
    <n v="225"/>
    <x v="2"/>
    <x v="0"/>
    <s v="USD"/>
    <n v="1279738800"/>
    <n v="1275599812"/>
    <b v="0"/>
    <n v="5"/>
    <b v="0"/>
    <s v="games/video games"/>
    <n v="0.1125"/>
    <n v="45"/>
    <x v="6"/>
    <x v="17"/>
  </r>
  <r>
    <n v="2144"/>
    <x v="2144"/>
    <s v="A thousand community-built sandbox games (and more!) with a fully-customizable game engine."/>
    <n v="35500"/>
    <n v="607"/>
    <x v="2"/>
    <x v="0"/>
    <s v="USD"/>
    <n v="1379164040"/>
    <n v="1376399240"/>
    <b v="0"/>
    <n v="24"/>
    <b v="0"/>
    <s v="games/video games"/>
    <n v="1.7098591549295775E-2"/>
    <n v="25.291666666666668"/>
    <x v="6"/>
    <x v="17"/>
  </r>
  <r>
    <n v="2145"/>
    <x v="2145"/>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x v="2146"/>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x v="2147"/>
    <s v="A Point and Click Adventure on Steroids."/>
    <n v="390000"/>
    <n v="2716"/>
    <x v="2"/>
    <x v="0"/>
    <s v="USD"/>
    <n v="1416125148"/>
    <n v="1413356748"/>
    <b v="0"/>
    <n v="55"/>
    <b v="0"/>
    <s v="games/video games"/>
    <n v="6.9641025641025639E-3"/>
    <n v="49.381818181818183"/>
    <x v="6"/>
    <x v="17"/>
  </r>
  <r>
    <n v="2148"/>
    <x v="2148"/>
    <s v="zomblock's is a online zombie survival game where you can craft new weapons,find food and water to keep yourself alive."/>
    <n v="100"/>
    <n v="2"/>
    <x v="2"/>
    <x v="1"/>
    <s v="GBP"/>
    <n v="1427992582"/>
    <n v="1425404182"/>
    <b v="0"/>
    <n v="2"/>
    <b v="0"/>
    <s v="games/video games"/>
    <n v="0.02"/>
    <n v="1"/>
    <x v="6"/>
    <x v="17"/>
  </r>
  <r>
    <n v="2149"/>
    <x v="2149"/>
    <s v="Project Gert is a sequel to the Android game Project Gert, for Xbox Live.  One character embodying two personality's, and sets of abilities.  "/>
    <n v="2000"/>
    <n v="0"/>
    <x v="2"/>
    <x v="0"/>
    <s v="USD"/>
    <n v="1280534400"/>
    <n v="1277512556"/>
    <b v="0"/>
    <n v="0"/>
    <b v="0"/>
    <s v="games/video games"/>
    <n v="0"/>
    <n v="0"/>
    <x v="6"/>
    <x v="17"/>
  </r>
  <r>
    <n v="2150"/>
    <x v="2150"/>
    <s v="A pixel styled open world detective game."/>
    <n v="50000"/>
    <n v="405"/>
    <x v="2"/>
    <x v="10"/>
    <s v="NOK"/>
    <n v="1468392599"/>
    <n v="1465800599"/>
    <b v="0"/>
    <n v="4"/>
    <b v="0"/>
    <s v="games/video games"/>
    <n v="8.0999999999999996E-3"/>
    <n v="101.25"/>
    <x v="6"/>
    <x v="17"/>
  </r>
  <r>
    <n v="2151"/>
    <x v="2151"/>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x v="2152"/>
    <s v="Our game is going to be a space shooter that has RPG elements with New Game+! It will be unlike any space shooter ever played."/>
    <n v="30000"/>
    <n v="50"/>
    <x v="2"/>
    <x v="0"/>
    <s v="USD"/>
    <n v="1394909909"/>
    <n v="1392321509"/>
    <b v="0"/>
    <n v="4"/>
    <b v="0"/>
    <s v="games/video games"/>
    <n v="1.6666666666666668E-3"/>
    <n v="12.5"/>
    <x v="6"/>
    <x v="17"/>
  </r>
  <r>
    <n v="2153"/>
    <x v="2153"/>
    <s v="Crowdfunding the Gamers Way. An online game with real world consequences.Do you dare to play? Can you turn the world around?"/>
    <n v="372625"/>
    <n v="34"/>
    <x v="2"/>
    <x v="0"/>
    <s v="USD"/>
    <n v="1420876740"/>
    <n v="1417470718"/>
    <b v="0"/>
    <n v="4"/>
    <b v="0"/>
    <s v="games/video games"/>
    <n v="9.1244548809124457E-5"/>
    <n v="8.5"/>
    <x v="6"/>
    <x v="17"/>
  </r>
  <r>
    <n v="2154"/>
    <x v="2154"/>
    <s v="A Real Time Strategy game based on Greek mythology in a fictional world."/>
    <n v="250"/>
    <n v="2"/>
    <x v="2"/>
    <x v="0"/>
    <s v="USD"/>
    <n v="1390921827"/>
    <n v="1389193827"/>
    <b v="0"/>
    <n v="2"/>
    <b v="0"/>
    <s v="games/video games"/>
    <n v="8.0000000000000002E-3"/>
    <n v="1"/>
    <x v="6"/>
    <x v="17"/>
  </r>
  <r>
    <n v="2155"/>
    <x v="2155"/>
    <s v="A Level Editor, Turned up to eleven. Infinite creativity in one package, solo or with up to 16 of your friends."/>
    <n v="5000"/>
    <n v="115"/>
    <x v="2"/>
    <x v="1"/>
    <s v="GBP"/>
    <n v="1459443385"/>
    <n v="1456854985"/>
    <b v="0"/>
    <n v="5"/>
    <b v="0"/>
    <s v="games/video games"/>
    <n v="2.3E-2"/>
    <n v="23"/>
    <x v="6"/>
    <x v="17"/>
  </r>
  <r>
    <n v="2156"/>
    <x v="2156"/>
    <s v="Captain and manage your ship along with your crew in this deep space adventure! (PC/Linux/Mac)"/>
    <n v="56000"/>
    <n v="1493"/>
    <x v="2"/>
    <x v="0"/>
    <s v="USD"/>
    <n v="1379363406"/>
    <n v="1375475406"/>
    <b v="0"/>
    <n v="83"/>
    <b v="0"/>
    <s v="games/video games"/>
    <n v="2.6660714285714284E-2"/>
    <n v="17.987951807228917"/>
    <x v="6"/>
    <x v="17"/>
  </r>
  <r>
    <n v="2157"/>
    <x v="2157"/>
    <s v="Gamers and 90's fans unite in this small tale of epic proportions!"/>
    <n v="75000"/>
    <n v="21144"/>
    <x v="2"/>
    <x v="0"/>
    <s v="USD"/>
    <n v="1482479940"/>
    <n v="1479684783"/>
    <b v="0"/>
    <n v="57"/>
    <b v="0"/>
    <s v="games/video games"/>
    <n v="0.28192"/>
    <n v="370.94736842105266"/>
    <x v="6"/>
    <x v="17"/>
  </r>
  <r>
    <n v="2158"/>
    <x v="2158"/>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x v="2159"/>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x v="2160"/>
    <s v="An awesome side-scroller tower defense game.  Think &quot;Plants vs Zombies&quot; but from a side-on perspective."/>
    <n v="10000"/>
    <n v="85"/>
    <x v="2"/>
    <x v="0"/>
    <s v="USD"/>
    <n v="1337447105"/>
    <n v="1334855105"/>
    <b v="0"/>
    <n v="16"/>
    <b v="0"/>
    <s v="games/video games"/>
    <n v="8.5000000000000006E-3"/>
    <n v="5.3125"/>
    <x v="6"/>
    <x v="17"/>
  </r>
  <r>
    <n v="2161"/>
    <x v="2161"/>
    <s v="We're trying to fund hard copies of our debut album!"/>
    <n v="400"/>
    <n v="463"/>
    <x v="0"/>
    <x v="0"/>
    <s v="USD"/>
    <n v="1443040059"/>
    <n v="1440448059"/>
    <b v="0"/>
    <n v="13"/>
    <b v="1"/>
    <s v="music/rock"/>
    <n v="1.1575"/>
    <n v="35.615384615384613"/>
    <x v="4"/>
    <x v="11"/>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x v="2163"/>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x v="2164"/>
    <s v="South Florida roots country/rock outfit's long awaited debut record"/>
    <n v="5500"/>
    <n v="5645"/>
    <x v="0"/>
    <x v="0"/>
    <s v="USD"/>
    <n v="1466827140"/>
    <n v="1464196414"/>
    <b v="0"/>
    <n v="83"/>
    <b v="1"/>
    <s v="music/rock"/>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s v="music/rock"/>
    <n v="1.466"/>
    <n v="91.625"/>
    <x v="4"/>
    <x v="11"/>
  </r>
  <r>
    <n v="2167"/>
    <x v="2167"/>
    <s v="We need YOUR HELP to take one more step to this make release sound amazing!"/>
    <n v="150"/>
    <n v="180"/>
    <x v="0"/>
    <x v="0"/>
    <s v="USD"/>
    <n v="1347672937"/>
    <n v="1346463337"/>
    <b v="0"/>
    <n v="8"/>
    <b v="1"/>
    <s v="music/rock"/>
    <n v="1.2"/>
    <n v="22.5"/>
    <x v="4"/>
    <x v="11"/>
  </r>
  <r>
    <n v="2168"/>
    <x v="2168"/>
    <s v="We're hitting the studio to record our next album, &quot;Pizazz&quot;!! Help us put the FUN in FUNK!!"/>
    <n v="18000"/>
    <n v="21884.69"/>
    <x v="0"/>
    <x v="0"/>
    <s v="USD"/>
    <n v="1486702800"/>
    <n v="1484058261"/>
    <b v="0"/>
    <n v="340"/>
    <b v="1"/>
    <s v="music/rock"/>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s v="music/rock"/>
    <n v="1"/>
    <n v="21.857142857142858"/>
    <x v="4"/>
    <x v="11"/>
  </r>
  <r>
    <n v="2170"/>
    <x v="2170"/>
    <s v="We are a hard rock band from Northern California trying to raise $350 for our next EP. Be a part of our journey!"/>
    <n v="350"/>
    <n v="633"/>
    <x v="0"/>
    <x v="0"/>
    <s v="USD"/>
    <n v="1440266422"/>
    <n v="1436810422"/>
    <b v="0"/>
    <n v="19"/>
    <b v="1"/>
    <s v="music/rock"/>
    <n v="1.8085714285714285"/>
    <n v="33.315789473684212"/>
    <x v="4"/>
    <x v="11"/>
  </r>
  <r>
    <n v="2171"/>
    <x v="2171"/>
    <s v="Like records? We do, too! Help this Los Angeles based rock 'n' roll band get their new album out on vinyl!"/>
    <n v="4000"/>
    <n v="4243"/>
    <x v="0"/>
    <x v="0"/>
    <s v="USD"/>
    <n v="1434949200"/>
    <n v="1431903495"/>
    <b v="0"/>
    <n v="47"/>
    <b v="1"/>
    <s v="music/rock"/>
    <n v="1.0607500000000001"/>
    <n v="90.276595744680847"/>
    <x v="4"/>
    <x v="11"/>
  </r>
  <r>
    <n v="2172"/>
    <x v="2172"/>
    <s v="hey friends. We are Hollow Point 9._x000a_We are calling on you to help us._x000a_In our journey to make our debut album."/>
    <n v="1000"/>
    <n v="1000"/>
    <x v="0"/>
    <x v="0"/>
    <s v="USD"/>
    <n v="1429365320"/>
    <n v="1426773320"/>
    <b v="0"/>
    <n v="13"/>
    <b v="1"/>
    <s v="music/rock"/>
    <n v="1"/>
    <n v="76.92307692307692"/>
    <x v="4"/>
    <x v="11"/>
  </r>
  <r>
    <n v="2173"/>
    <x v="2173"/>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x v="2174"/>
    <s v="Chivo and his band of miscreants present their debut album _x000a_'Blind Energy' ...we think you are going to like it."/>
    <n v="4000"/>
    <n v="4119"/>
    <x v="0"/>
    <x v="1"/>
    <s v="GBP"/>
    <n v="1462453307"/>
    <n v="1459861307"/>
    <b v="0"/>
    <n v="63"/>
    <b v="1"/>
    <s v="music/rock"/>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s v="music/rock"/>
    <n v="2.5"/>
    <n v="67.307692307692307"/>
    <x v="4"/>
    <x v="11"/>
  </r>
  <r>
    <n v="2176"/>
    <x v="2176"/>
    <s v="The Mike Farley Band has re-assembled its original line up and needs your help to make a new full-length album!"/>
    <n v="5000"/>
    <n v="6301"/>
    <x v="0"/>
    <x v="0"/>
    <s v="USD"/>
    <n v="1430579509"/>
    <n v="1427987509"/>
    <b v="0"/>
    <n v="71"/>
    <b v="1"/>
    <s v="music/rock"/>
    <n v="1.2602"/>
    <n v="88.74647887323944"/>
    <x v="4"/>
    <x v="11"/>
  </r>
  <r>
    <n v="2177"/>
    <x v="2177"/>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x v="2179"/>
    <s v="Woodhouse is making an EP!  If you are a fan of whiskey and loud guitars, contribute to the cause!"/>
    <n v="1000"/>
    <n v="1614"/>
    <x v="0"/>
    <x v="0"/>
    <s v="USD"/>
    <n v="1428725192"/>
    <n v="1426133192"/>
    <b v="0"/>
    <n v="21"/>
    <b v="1"/>
    <s v="music/rock"/>
    <n v="1.6140000000000001"/>
    <n v="76.857142857142861"/>
    <x v="4"/>
    <x v="11"/>
  </r>
  <r>
    <n v="2180"/>
    <x v="2180"/>
    <s v="Help fund the new record by independent alternative rockers FOUR STAR MARY &quot;PIECES&quot;"/>
    <n v="5000"/>
    <n v="5359.21"/>
    <x v="0"/>
    <x v="0"/>
    <s v="USD"/>
    <n v="1447434268"/>
    <n v="1443801868"/>
    <b v="0"/>
    <n v="78"/>
    <b v="1"/>
    <s v="music/rock"/>
    <n v="1.071842"/>
    <n v="68.707820512820518"/>
    <x v="4"/>
    <x v="11"/>
  </r>
  <r>
    <n v="2181"/>
    <x v="2181"/>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x v="2182"/>
    <s v="An incredibly comprehensive tabletop rpg book for the post apocalypse, inspired by Dungeon World."/>
    <n v="3000"/>
    <n v="15725"/>
    <x v="0"/>
    <x v="5"/>
    <s v="CAD"/>
    <n v="1412285825"/>
    <n v="1409261825"/>
    <b v="0"/>
    <n v="356"/>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x v="2184"/>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x v="2185"/>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x v="2186"/>
    <s v="The real-time digital social deduction game where there's no moderator, no sleeping, and no dying."/>
    <n v="20000"/>
    <n v="21935"/>
    <x v="0"/>
    <x v="0"/>
    <s v="USD"/>
    <n v="1473213600"/>
    <n v="1470062743"/>
    <b v="0"/>
    <n v="392"/>
    <b v="1"/>
    <s v="games/tabletop games"/>
    <n v="1.0967499999999999"/>
    <n v="55.956632653061227"/>
    <x v="6"/>
    <x v="32"/>
  </r>
  <r>
    <n v="2187"/>
    <x v="2187"/>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x v="2188"/>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x v="2189"/>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x v="2190"/>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x v="2191"/>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x v="2193"/>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x v="2194"/>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x v="2195"/>
    <s v="A gritty, noir tabletop RPG with a fast-paced combo-based battle system."/>
    <n v="4600"/>
    <n v="5535"/>
    <x v="0"/>
    <x v="0"/>
    <s v="USD"/>
    <n v="1439317900"/>
    <n v="1436725900"/>
    <b v="0"/>
    <n v="115"/>
    <b v="1"/>
    <s v="games/tabletop games"/>
    <n v="1.2032608695652174"/>
    <n v="48.130434782608695"/>
    <x v="6"/>
    <x v="32"/>
  </r>
  <r>
    <n v="2196"/>
    <x v="2196"/>
    <s v="Race your friends in style with this classic Grand Prix game."/>
    <n v="14000"/>
    <n v="15937"/>
    <x v="0"/>
    <x v="0"/>
    <s v="USD"/>
    <n v="1480662000"/>
    <n v="1478000502"/>
    <b v="0"/>
    <n v="234"/>
    <b v="1"/>
    <s v="games/tabletop games"/>
    <n v="1.1383571428571428"/>
    <n v="68.106837606837601"/>
    <x v="6"/>
    <x v="32"/>
  </r>
  <r>
    <n v="2197"/>
    <x v="2197"/>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x v="2198"/>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x v="2199"/>
    <s v="A new strategic board game designed to flip out your opponent."/>
    <n v="9000"/>
    <n v="13228"/>
    <x v="0"/>
    <x v="17"/>
    <s v="EUR"/>
    <n v="1444903198"/>
    <n v="1442311198"/>
    <b v="1"/>
    <n v="251"/>
    <b v="1"/>
    <s v="games/tabletop games"/>
    <n v="1.4697777777777778"/>
    <n v="52.701195219123505"/>
    <x v="6"/>
    <x v="32"/>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x v="2201"/>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x v="2202"/>
    <s v="An electro-organic album of evolved dance music inspired by seminal cyberpunk works."/>
    <n v="4000"/>
    <n v="28167.25"/>
    <x v="0"/>
    <x v="0"/>
    <s v="USD"/>
    <n v="1351801368"/>
    <n v="1349209368"/>
    <b v="0"/>
    <n v="721"/>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x v="2207"/>
    <s v="Each piece has a story behind it. Not of some life drama but of an experience you live whilst listening; Happiness evoking"/>
    <n v="2000"/>
    <n v="2000"/>
    <x v="0"/>
    <x v="0"/>
    <s v="USD"/>
    <n v="1384580373"/>
    <n v="1381984773"/>
    <b v="0"/>
    <n v="7"/>
    <b v="1"/>
    <s v="music/electronic music"/>
    <n v="1"/>
    <n v="285.71428571428572"/>
    <x v="4"/>
    <x v="15"/>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x v="2209"/>
    <s v="Support us and pledge for rewards on our new bigger Tour of the US, Canada and Colombia!"/>
    <n v="500"/>
    <n v="754"/>
    <x v="0"/>
    <x v="1"/>
    <s v="GBP"/>
    <n v="1397516400"/>
    <n v="1396524644"/>
    <b v="0"/>
    <n v="15"/>
    <b v="1"/>
    <s v="music/electronic music"/>
    <n v="1.508"/>
    <n v="50.266666666666666"/>
    <x v="4"/>
    <x v="15"/>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s v="music/electronic music"/>
    <n v="2"/>
    <n v="10"/>
    <x v="4"/>
    <x v="15"/>
  </r>
  <r>
    <n v="2214"/>
    <x v="2214"/>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x v="2215"/>
    <s v="Ambient Electro Grind-fest!"/>
    <n v="550"/>
    <n v="860"/>
    <x v="0"/>
    <x v="0"/>
    <s v="USD"/>
    <n v="1331621940"/>
    <n v="1329671572"/>
    <b v="0"/>
    <n v="33"/>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x v="2218"/>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x v="2220"/>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x v="2224"/>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x v="2225"/>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x v="2231"/>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x v="2232"/>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x v="2233"/>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x v="2235"/>
    <s v="An amazing set of sceneries to create unique atmospheres for your tabletop gaming."/>
    <n v="13000"/>
    <n v="19931"/>
    <x v="0"/>
    <x v="5"/>
    <s v="CAD"/>
    <n v="1427585511"/>
    <n v="1424997111"/>
    <b v="0"/>
    <n v="147"/>
    <b v="1"/>
    <s v="games/tabletop games"/>
    <n v="1.5331538461538461"/>
    <n v="135.58503401360545"/>
    <x v="6"/>
    <x v="32"/>
  </r>
  <r>
    <n v="2236"/>
    <x v="2236"/>
    <s v="Assume the role of an intergalactic real-estate agent attempting to satisfy various creature clientele!"/>
    <n v="2800"/>
    <n v="15039"/>
    <x v="0"/>
    <x v="0"/>
    <s v="USD"/>
    <n v="1454338123"/>
    <n v="1451746123"/>
    <b v="0"/>
    <n v="680"/>
    <b v="1"/>
    <s v="games/tabletop games"/>
    <n v="5.3710714285714287"/>
    <n v="22.116176470588236"/>
    <x v="6"/>
    <x v="32"/>
  </r>
  <r>
    <n v="2237"/>
    <x v="2237"/>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x v="2238"/>
    <s v="28mm Fantasy Miniature Range in leadfree white metal: Orcs, wolves and more."/>
    <n v="4000"/>
    <n v="5496"/>
    <x v="0"/>
    <x v="12"/>
    <s v="EUR"/>
    <n v="1489157716"/>
    <n v="1486565716"/>
    <b v="0"/>
    <n v="79"/>
    <b v="1"/>
    <s v="games/tabletop games"/>
    <n v="1.3740000000000001"/>
    <n v="69.569620253164558"/>
    <x v="6"/>
    <x v="32"/>
  </r>
  <r>
    <n v="2239"/>
    <x v="2239"/>
    <s v="Next stretch goal unlocks at $33,000 and/or 500 backers unlocks 2 bonus stretch goals."/>
    <n v="25000"/>
    <n v="32006.67"/>
    <x v="0"/>
    <x v="0"/>
    <s v="USD"/>
    <n v="1385870520"/>
    <n v="1382742014"/>
    <b v="0"/>
    <n v="426"/>
    <b v="1"/>
    <s v="games/tabletop games"/>
    <n v="1.2802667999999999"/>
    <n v="75.133028169014082"/>
    <x v="6"/>
    <x v="32"/>
  </r>
  <r>
    <n v="2240"/>
    <x v="2240"/>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x v="2241"/>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x v="2242"/>
    <s v="Inconceivable! An amazing new illustrative deck based on The Princess Bride movie."/>
    <n v="10000"/>
    <n v="136009.76"/>
    <x v="0"/>
    <x v="0"/>
    <s v="USD"/>
    <n v="1385521320"/>
    <n v="1382449733"/>
    <b v="0"/>
    <n v="2525"/>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x v="2245"/>
    <s v="You've got a time machine, high-powered weapons and a whole lot of history to save. Welcome to TimeWatch!"/>
    <n v="4000"/>
    <n v="105881"/>
    <x v="0"/>
    <x v="0"/>
    <s v="USD"/>
    <n v="1393005600"/>
    <n v="1390323617"/>
    <b v="0"/>
    <n v="1980"/>
    <b v="1"/>
    <s v="games/tabletop games"/>
    <n v="26.47025"/>
    <n v="53.475252525252522"/>
    <x v="6"/>
    <x v="32"/>
  </r>
  <r>
    <n v="2246"/>
    <x v="2246"/>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x v="2247"/>
    <s v="Take on the role of an ancient forager in this fun strategy game from the designer of Biblios."/>
    <n v="18500"/>
    <n v="19324"/>
    <x v="0"/>
    <x v="0"/>
    <s v="USD"/>
    <n v="1438185565"/>
    <n v="1436975965"/>
    <b v="0"/>
    <n v="380"/>
    <b v="1"/>
    <s v="games/tabletop games"/>
    <n v="1.0445405405405406"/>
    <n v="50.852631578947367"/>
    <x v="6"/>
    <x v="32"/>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x v="2249"/>
    <s v="March with the legions against the enemies of Rome in this role-playing game of military adventures."/>
    <n v="3500"/>
    <n v="5907"/>
    <x v="0"/>
    <x v="0"/>
    <s v="USD"/>
    <n v="1364917965"/>
    <n v="1362329565"/>
    <b v="0"/>
    <n v="180"/>
    <b v="1"/>
    <s v="games/tabletop games"/>
    <n v="1.6877142857142857"/>
    <n v="32.81666666666667"/>
    <x v="6"/>
    <x v="32"/>
  </r>
  <r>
    <n v="2250"/>
    <x v="2250"/>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x v="2251"/>
    <s v="A great game full of lying, scheming, and werewolves.  Now with additional characters to add even more mayhem!"/>
    <n v="8500"/>
    <n v="11428.19"/>
    <x v="0"/>
    <x v="0"/>
    <s v="USD"/>
    <n v="1408177077"/>
    <n v="1406362677"/>
    <b v="0"/>
    <n v="480"/>
    <b v="1"/>
    <s v="games/tabletop games"/>
    <n v="1.3444929411764706"/>
    <n v="23.808729166666669"/>
    <x v="6"/>
    <x v="32"/>
  </r>
  <r>
    <n v="2252"/>
    <x v="2252"/>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x v="2253"/>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x v="2254"/>
    <s v="A dexterity microgame by father/daughter team, Jason and Claire Kotarski. Make 100 project."/>
    <n v="500"/>
    <n v="2299"/>
    <x v="0"/>
    <x v="0"/>
    <s v="USD"/>
    <n v="1485271968"/>
    <n v="1484667168"/>
    <b v="0"/>
    <n v="197"/>
    <b v="1"/>
    <s v="games/tabletop games"/>
    <n v="4.5979999999999999"/>
    <n v="11.67005076142132"/>
    <x v="6"/>
    <x v="32"/>
  </r>
  <r>
    <n v="2255"/>
    <x v="2255"/>
    <s v="This is the second set of 5 expansions for our route-building game, Jet Set!"/>
    <n v="3950"/>
    <n v="11323"/>
    <x v="0"/>
    <x v="0"/>
    <s v="USD"/>
    <n v="1462661451"/>
    <n v="1460069451"/>
    <b v="0"/>
    <n v="271"/>
    <b v="1"/>
    <s v="games/tabletop games"/>
    <n v="2.8665822784810127"/>
    <n v="41.782287822878232"/>
    <x v="6"/>
    <x v="32"/>
  </r>
  <r>
    <n v="2256"/>
    <x v="2256"/>
    <s v="Build your crypto-currency empire and sabotage your opponents. A deck building, card game. 2-4 players. 15 minutes."/>
    <n v="480"/>
    <n v="1069"/>
    <x v="0"/>
    <x v="1"/>
    <s v="GBP"/>
    <n v="1479811846"/>
    <n v="1478602246"/>
    <b v="0"/>
    <n v="50"/>
    <b v="1"/>
    <s v="games/tabletop games"/>
    <n v="2.2270833333333333"/>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x v="2258"/>
    <s v="A Dungeon World campaign setting that takes place after the end of the worlds."/>
    <n v="2200"/>
    <n v="3223"/>
    <x v="0"/>
    <x v="0"/>
    <s v="USD"/>
    <n v="1434045687"/>
    <n v="1431453687"/>
    <b v="0"/>
    <n v="205"/>
    <b v="1"/>
    <s v="games/tabletop games"/>
    <n v="1.4650000000000001"/>
    <n v="15.721951219512196"/>
    <x v="6"/>
    <x v="32"/>
  </r>
  <r>
    <n v="2259"/>
    <x v="2259"/>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x v="2260"/>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x v="2261"/>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x v="2262"/>
    <s v="An RPG about mortal servants of the Horsemen of the Apocalypse deciding to not end the world."/>
    <n v="3300"/>
    <n v="5087"/>
    <x v="0"/>
    <x v="0"/>
    <s v="USD"/>
    <n v="1416268800"/>
    <n v="1413295358"/>
    <b v="0"/>
    <n v="181"/>
    <b v="1"/>
    <s v="games/tabletop games"/>
    <n v="1.5415151515151515"/>
    <n v="28.104972375690608"/>
    <x v="6"/>
    <x v="32"/>
  </r>
  <r>
    <n v="2263"/>
    <x v="2263"/>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x v="2266"/>
    <s v="Want to be LORD OF THE GOATS? Start building your herd using thievery, magic, bombs and mostly goats."/>
    <n v="1500"/>
    <n v="4804"/>
    <x v="0"/>
    <x v="0"/>
    <s v="USD"/>
    <n v="1461722400"/>
    <n v="1460235592"/>
    <b v="0"/>
    <n v="194"/>
    <b v="1"/>
    <s v="games/tabletop games"/>
    <n v="3.2026666666666666"/>
    <n v="24.762886597938145"/>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x v="2268"/>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x v="2269"/>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x v="2270"/>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x v="2271"/>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x v="2275"/>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x v="2278"/>
    <s v="Dice forged from stone one by one entirely by hand for demanding Gamers and Collectors."/>
    <n v="2000"/>
    <n v="5414"/>
    <x v="0"/>
    <x v="13"/>
    <s v="EUR"/>
    <n v="1451861940"/>
    <n v="1448902867"/>
    <b v="0"/>
    <n v="102"/>
    <b v="1"/>
    <s v="games/tabletop games"/>
    <n v="2.7069999999999999"/>
    <n v="53.078431372549019"/>
    <x v="6"/>
    <x v="32"/>
  </r>
  <r>
    <n v="2279"/>
    <x v="2279"/>
    <s v="The Zombie Apocalypse has begun! Fortunately, YOU have your priorities straight. What could be more important than Geocaching?"/>
    <n v="1000"/>
    <n v="1538"/>
    <x v="0"/>
    <x v="0"/>
    <s v="USD"/>
    <n v="1423022400"/>
    <n v="1421436099"/>
    <b v="0"/>
    <n v="32"/>
    <b v="1"/>
    <s v="games/tabletop games"/>
    <n v="1.538"/>
    <n v="48.0625"/>
    <x v="6"/>
    <x v="32"/>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x v="2281"/>
    <s v="I am trying to get a new band off the ground, and in order to be taken seriously and get gigs, we need some killer recordings!"/>
    <n v="300"/>
    <n v="555"/>
    <x v="0"/>
    <x v="0"/>
    <s v="USD"/>
    <n v="1311576600"/>
    <n v="1306219897"/>
    <b v="0"/>
    <n v="11"/>
    <b v="1"/>
    <s v="music/rock"/>
    <n v="1.85"/>
    <n v="50.454545454545453"/>
    <x v="4"/>
    <x v="11"/>
  </r>
  <r>
    <n v="2282"/>
    <x v="2282"/>
    <s v="Sage King is recording his debut album and wants YOU to be a part of the creation process"/>
    <n v="750"/>
    <n v="1390"/>
    <x v="0"/>
    <x v="0"/>
    <s v="USD"/>
    <n v="1452744686"/>
    <n v="1447560686"/>
    <b v="0"/>
    <n v="12"/>
    <b v="1"/>
    <s v="music/rock"/>
    <n v="1.8533333333333333"/>
    <n v="115.83333333333333"/>
    <x v="4"/>
    <x v="11"/>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x v="2284"/>
    <s v="The Vinyl Skyway reunite to make a third album. "/>
    <n v="6000"/>
    <n v="6373.27"/>
    <x v="0"/>
    <x v="0"/>
    <s v="USD"/>
    <n v="1299902400"/>
    <n v="1297451245"/>
    <b v="0"/>
    <n v="59"/>
    <b v="1"/>
    <s v="music/rock"/>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x v="2287"/>
    <s v="Pre-order Crushed Out's new album TEETH &amp; support the pressing of 12&quot; vinyl records. Release date; Sept. 16, 2014."/>
    <n v="4500"/>
    <n v="5398.99"/>
    <x v="0"/>
    <x v="0"/>
    <s v="USD"/>
    <n v="1403539260"/>
    <n v="1401724860"/>
    <b v="0"/>
    <n v="106"/>
    <b v="1"/>
    <s v="music/rock"/>
    <n v="1.1997755555555556"/>
    <n v="50.9338679245283"/>
    <x v="4"/>
    <x v="11"/>
  </r>
  <r>
    <n v="2288"/>
    <x v="2288"/>
    <s v="Technocracy will be released on digital media on June 26th, but we all know analog is king!  Help us press this album on vinyl!"/>
    <n v="1000"/>
    <n v="1001"/>
    <x v="0"/>
    <x v="0"/>
    <s v="USD"/>
    <n v="1340733600"/>
    <n v="1339098689"/>
    <b v="0"/>
    <n v="25"/>
    <b v="1"/>
    <s v="music/rock"/>
    <n v="1.0009999999999999"/>
    <n v="40.04"/>
    <x v="4"/>
    <x v="11"/>
  </r>
  <r>
    <n v="2289"/>
    <x v="2289"/>
    <s v="Blind Man Deaf Boy is a Folk Punk band from Denver, we need money to get ourselves a van and take it on tour around the west coast."/>
    <n v="1500"/>
    <n v="1611"/>
    <x v="0"/>
    <x v="0"/>
    <s v="USD"/>
    <n v="1386372120"/>
    <n v="1382659060"/>
    <b v="0"/>
    <n v="25"/>
    <b v="1"/>
    <s v="music/rock"/>
    <n v="1.0740000000000001"/>
    <n v="64.44"/>
    <x v="4"/>
    <x v="11"/>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x v="2291"/>
    <s v="So we've recorded a 5-song EP with a 2-time Grammy winner, but we need to raise the  $$$ to mix, master and press it to CD and vinyl!"/>
    <n v="2500"/>
    <n v="4320"/>
    <x v="0"/>
    <x v="0"/>
    <s v="USD"/>
    <n v="1335153600"/>
    <n v="1332199618"/>
    <b v="0"/>
    <n v="43"/>
    <b v="1"/>
    <s v="music/rock"/>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x v="2293"/>
    <s v="Donate here to be a part of the upcoming album. Every little bit helps!"/>
    <n v="850"/>
    <n v="920"/>
    <x v="0"/>
    <x v="0"/>
    <s v="USD"/>
    <n v="1348545540"/>
    <n v="1346345999"/>
    <b v="0"/>
    <n v="27"/>
    <b v="1"/>
    <s v="music/rock"/>
    <n v="1.0823529411764705"/>
    <n v="34.074074074074076"/>
    <x v="4"/>
    <x v="11"/>
  </r>
  <r>
    <n v="2294"/>
    <x v="2294"/>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x v="2295"/>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x v="2296"/>
    <s v="Ed Hamell AKA Hamell on Trial is recording an album titled The Happiest Man in the World. He needs your help."/>
    <n v="7000"/>
    <n v="10435"/>
    <x v="0"/>
    <x v="0"/>
    <s v="USD"/>
    <n v="1330018426"/>
    <n v="1326994426"/>
    <b v="0"/>
    <n v="145"/>
    <b v="1"/>
    <s v="music/rock"/>
    <n v="1.4907142857142857"/>
    <n v="71.965517241379317"/>
    <x v="4"/>
    <x v="11"/>
  </r>
  <r>
    <n v="2297"/>
    <x v="2297"/>
    <s v="New Jersey Alternative Rock band COCO needs YOUR help self-releasing debut EP!"/>
    <n v="1000"/>
    <n v="1006"/>
    <x v="0"/>
    <x v="0"/>
    <s v="USD"/>
    <n v="1331697540"/>
    <n v="1328749249"/>
    <b v="0"/>
    <n v="19"/>
    <b v="1"/>
    <s v="music/rock"/>
    <n v="1.006"/>
    <n v="52.94736842105263"/>
    <x v="4"/>
    <x v="11"/>
  </r>
  <r>
    <n v="2298"/>
    <x v="2298"/>
    <s v="My name is Jonny Gray, and my friends and I are working together to raise funds for my debut album"/>
    <n v="30000"/>
    <n v="31522"/>
    <x v="0"/>
    <x v="0"/>
    <s v="USD"/>
    <n v="1395861033"/>
    <n v="1393272633"/>
    <b v="0"/>
    <n v="288"/>
    <b v="1"/>
    <s v="music/rock"/>
    <n v="1.0507333333333333"/>
    <n v="109.45138888888889"/>
    <x v="4"/>
    <x v="11"/>
  </r>
  <r>
    <n v="2299"/>
    <x v="2299"/>
    <s v="Fly Radio has finished tracking their album now all that is left is the mixing/mastering and duplication!"/>
    <n v="300"/>
    <n v="1050.5"/>
    <x v="0"/>
    <x v="0"/>
    <s v="USD"/>
    <n v="1296953209"/>
    <n v="1295657209"/>
    <b v="0"/>
    <n v="14"/>
    <b v="1"/>
    <s v="music/rock"/>
    <n v="3.5016666666666665"/>
    <n v="75.035714285714292"/>
    <x v="4"/>
    <x v="11"/>
  </r>
  <r>
    <n v="2300"/>
    <x v="2300"/>
    <s v="Big Fiction leaves for tour on 6/27 but the Prison Van needs some work!  New brakes, transmission repair, tires... it needs a bit."/>
    <n v="800"/>
    <n v="810"/>
    <x v="0"/>
    <x v="0"/>
    <s v="USD"/>
    <n v="1340904416"/>
    <n v="1339694816"/>
    <b v="0"/>
    <n v="7"/>
    <b v="1"/>
    <s v="music/rock"/>
    <n v="1.0125"/>
    <n v="115.71428571428571"/>
    <x v="4"/>
    <x v="11"/>
  </r>
  <r>
    <n v="2301"/>
    <x v="2301"/>
    <s v="We are America's first trock band, and we're ready to bring you our first album!"/>
    <n v="5000"/>
    <n v="6680.22"/>
    <x v="0"/>
    <x v="0"/>
    <s v="USD"/>
    <n v="1371785496"/>
    <n v="1369193496"/>
    <b v="1"/>
    <n v="211"/>
    <b v="1"/>
    <s v="music/indie rock"/>
    <n v="1.336044"/>
    <n v="31.659810426540286"/>
    <x v="4"/>
    <x v="14"/>
  </r>
  <r>
    <n v="2302"/>
    <x v="2302"/>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x v="2306"/>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x v="2309"/>
    <s v="|| HELP MARNY LION PROUDFIT RECORD HER SECOND INDIE FOLK ALBUM THIS MARCH â€“ THE BARN IS WAITING ||"/>
    <n v="6000"/>
    <n v="6400.47"/>
    <x v="0"/>
    <x v="0"/>
    <s v="USD"/>
    <n v="1362872537"/>
    <n v="1359848537"/>
    <b v="1"/>
    <n v="107"/>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n v="2312"/>
    <x v="2312"/>
    <s v="Help Brooklyn psychedelic synth rockers DINOWALRUS release their 3rd Record, COMPLEXION, on vinyl!"/>
    <n v="3000"/>
    <n v="3236"/>
    <x v="0"/>
    <x v="0"/>
    <s v="USD"/>
    <n v="1397862000"/>
    <n v="1395155478"/>
    <b v="1"/>
    <n v="79"/>
    <b v="1"/>
    <s v="music/indie rock"/>
    <n v="1.0786666666666667"/>
    <n v="40.962025316455694"/>
    <x v="4"/>
    <x v="14"/>
  </r>
  <r>
    <n v="2313"/>
    <x v="2313"/>
    <s v="A Sunny Day in Glasgow are recording a new album and we need your help!"/>
    <n v="5000"/>
    <n v="8792.02"/>
    <x v="0"/>
    <x v="0"/>
    <s v="USD"/>
    <n v="1336086026"/>
    <n v="1333494026"/>
    <b v="1"/>
    <n v="157"/>
    <b v="1"/>
    <s v="music/indie rock"/>
    <n v="1.7584040000000001"/>
    <n v="56.000127388535034"/>
    <x v="4"/>
    <x v="14"/>
  </r>
  <r>
    <n v="2314"/>
    <x v="2314"/>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x v="2315"/>
    <s v="Rice invites you to be a part of the creation of their first album and spread their message of love."/>
    <n v="2500"/>
    <n v="2565"/>
    <x v="0"/>
    <x v="0"/>
    <s v="USD"/>
    <n v="1336238743"/>
    <n v="1333646743"/>
    <b v="1"/>
    <n v="64"/>
    <b v="1"/>
    <s v="music/indie rock"/>
    <n v="1.026"/>
    <n v="40.078125"/>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x v="2317"/>
    <s v="Snag the first Wolf Interval release by droners ibreatheFUR and He Can Jog. One month to preorder and then they're gone!"/>
    <n v="400"/>
    <n v="416"/>
    <x v="0"/>
    <x v="0"/>
    <s v="USD"/>
    <n v="1266210000"/>
    <n v="1263474049"/>
    <b v="1"/>
    <n v="22"/>
    <b v="1"/>
    <s v="music/indie rock"/>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x v="2319"/>
    <s v="The upcoming debut full-length album from Nevada Color &quot;Adventures&quot; will be available Spring 2014 with your help!"/>
    <n v="3000"/>
    <n v="3231"/>
    <x v="0"/>
    <x v="0"/>
    <s v="USD"/>
    <n v="1387072685"/>
    <n v="1384480685"/>
    <b v="1"/>
    <n v="77"/>
    <b v="1"/>
    <s v="music/indie rock"/>
    <n v="1.077"/>
    <n v="41.961038961038959"/>
    <x v="4"/>
    <x v="14"/>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x v="2321"/>
    <s v="Universal organic liquid seasoning brewed all natural from lupine, oat, salt and water for soups, salads, stews and more"/>
    <n v="10557"/>
    <n v="4130"/>
    <x v="3"/>
    <x v="15"/>
    <s v="EUR"/>
    <n v="1491282901"/>
    <n v="1488694501"/>
    <b v="0"/>
    <n v="64"/>
    <b v="0"/>
    <s v="food/small batch"/>
    <n v="0.39120962394619685"/>
    <n v="64.53125"/>
    <x v="7"/>
    <x v="33"/>
  </r>
  <r>
    <n v="2322"/>
    <x v="2322"/>
    <s v="Jen bakes shortbread is a small batch, all natural shortbread cookie business looking for smart funding to grow!"/>
    <n v="2700"/>
    <n v="85"/>
    <x v="3"/>
    <x v="0"/>
    <s v="USD"/>
    <n v="1491769769"/>
    <n v="1489181369"/>
    <b v="0"/>
    <n v="4"/>
    <b v="0"/>
    <s v="food/small batch"/>
    <n v="3.1481481481481478E-2"/>
    <n v="21.25"/>
    <x v="7"/>
    <x v="33"/>
  </r>
  <r>
    <n v="2323"/>
    <x v="2323"/>
    <s v="You can never go wrong with a Beef Stick, great taste with no fillers and can easily goes with you everywhere."/>
    <n v="250"/>
    <n v="120"/>
    <x v="3"/>
    <x v="0"/>
    <s v="USD"/>
    <n v="1490033247"/>
    <n v="1489428447"/>
    <b v="0"/>
    <n v="4"/>
    <b v="0"/>
    <s v="food/small batch"/>
    <n v="0.48"/>
    <n v="30"/>
    <x v="7"/>
    <x v="33"/>
  </r>
  <r>
    <n v="2324"/>
    <x v="2324"/>
    <s v="A city centre shop selling great locally made food with room to chat and learn about eachother."/>
    <n v="7500"/>
    <n v="1555"/>
    <x v="3"/>
    <x v="1"/>
    <s v="GBP"/>
    <n v="1490559285"/>
    <n v="1487970885"/>
    <b v="0"/>
    <n v="61"/>
    <b v="0"/>
    <s v="food/small batch"/>
    <n v="0.20733333333333334"/>
    <n v="25.491803278688526"/>
    <x v="7"/>
    <x v="33"/>
  </r>
  <r>
    <n v="2325"/>
    <x v="2325"/>
    <s v="Do you like to Maga? Do you like hot sauce as spicy as your memes? Do you like sexy frogs? Of course you do were all adults here."/>
    <n v="1000"/>
    <n v="80"/>
    <x v="3"/>
    <x v="0"/>
    <s v="USD"/>
    <n v="1490830331"/>
    <n v="1488241931"/>
    <b v="0"/>
    <n v="7"/>
    <b v="0"/>
    <s v="food/small batch"/>
    <n v="0.08"/>
    <n v="11.428571428571429"/>
    <x v="7"/>
    <x v="33"/>
  </r>
  <r>
    <n v="2326"/>
    <x v="2326"/>
    <s v="The Savage Wienerâ„¢ launched last Summer.  Our Premium wieners are already a hit, our next project is The Ultimate Steak Hot Dog."/>
    <n v="15000"/>
    <n v="108"/>
    <x v="3"/>
    <x v="0"/>
    <s v="USD"/>
    <n v="1493571600"/>
    <n v="1489106948"/>
    <b v="0"/>
    <n v="1"/>
    <b v="0"/>
    <s v="food/small batch"/>
    <n v="7.1999999999999998E-3"/>
    <n v="108"/>
    <x v="7"/>
    <x v="33"/>
  </r>
  <r>
    <n v="2327"/>
    <x v="2327"/>
    <s v="Gourmet Fermentation in a Mason Jar. Create delicious, nutritious fermented foods at home."/>
    <n v="35000"/>
    <n v="184133.01"/>
    <x v="0"/>
    <x v="0"/>
    <s v="USD"/>
    <n v="1409090440"/>
    <n v="1406066440"/>
    <b v="1"/>
    <n v="3355"/>
    <b v="1"/>
    <s v="food/small batch"/>
    <n v="5.2609431428571432"/>
    <n v="54.883162444113267"/>
    <x v="7"/>
    <x v="33"/>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x v="2331"/>
    <s v="Handcrafted, organic, single-origin, bean-to-bar, dark chocolate. Like fine wine, the secret is in the terroir."/>
    <n v="8000"/>
    <n v="11545.1"/>
    <x v="0"/>
    <x v="0"/>
    <s v="USD"/>
    <n v="1408320490"/>
    <n v="1405728490"/>
    <b v="1"/>
    <n v="283"/>
    <b v="1"/>
    <s v="food/small batch"/>
    <n v="1.4431375"/>
    <n v="40.795406360424032"/>
    <x v="7"/>
    <x v="33"/>
  </r>
  <r>
    <n v="2332"/>
    <x v="2332"/>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x v="2334"/>
    <s v="Help us get our delicious, organic, artisanal frozen pops on grocery store shelves in the Baltimore &amp; DC areas."/>
    <n v="4000"/>
    <n v="4078"/>
    <x v="0"/>
    <x v="0"/>
    <s v="USD"/>
    <n v="1415208840"/>
    <n v="1412611498"/>
    <b v="1"/>
    <n v="67"/>
    <b v="1"/>
    <s v="food/small batch"/>
    <n v="1.0195000000000001"/>
    <n v="60.865671641791046"/>
    <x v="7"/>
    <x v="33"/>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x v="2337"/>
    <s v="We make small batch, locally sourced bitters and shrubs for cocktails and cooking."/>
    <n v="12000"/>
    <n v="13279"/>
    <x v="0"/>
    <x v="0"/>
    <s v="USD"/>
    <n v="1403796143"/>
    <n v="1401204143"/>
    <b v="1"/>
    <n v="179"/>
    <b v="1"/>
    <s v="food/small batch"/>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x v="2339"/>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n v="2341"/>
    <x v="2341"/>
    <s v="This website will serve as an interface to change lives and have a community routing for your success!"/>
    <n v="5000"/>
    <n v="0"/>
    <x v="1"/>
    <x v="0"/>
    <s v="USD"/>
    <n v="1436729504"/>
    <n v="1434137504"/>
    <b v="0"/>
    <n v="0"/>
    <b v="0"/>
    <s v="technology/web"/>
    <n v="0"/>
    <n v="0"/>
    <x v="2"/>
    <x v="7"/>
  </r>
  <r>
    <n v="2342"/>
    <x v="2342"/>
    <s v="A series of informational and interactive online tutorials enabling businesses to proactively ensure mental and corporate vitality."/>
    <n v="5500"/>
    <n v="0"/>
    <x v="1"/>
    <x v="0"/>
    <s v="USD"/>
    <n v="1412571600"/>
    <n v="1410799870"/>
    <b v="0"/>
    <n v="0"/>
    <b v="0"/>
    <s v="technology/web"/>
    <n v="0"/>
    <n v="0"/>
    <x v="2"/>
    <x v="7"/>
  </r>
  <r>
    <n v="2343"/>
    <x v="2343"/>
    <s v="The most influential and prestigious awards program that honors innovation and leadership in mobile technology and entertainment"/>
    <n v="10000"/>
    <n v="300"/>
    <x v="1"/>
    <x v="0"/>
    <s v="USD"/>
    <n v="1452282420"/>
    <n v="1447962505"/>
    <b v="0"/>
    <n v="1"/>
    <b v="0"/>
    <s v="technology/web"/>
    <n v="0.03"/>
    <n v="300"/>
    <x v="2"/>
    <x v="7"/>
  </r>
  <r>
    <n v="2344"/>
    <x v="2344"/>
    <s v="SAVE MONEY! Stop worrying about account disputes, supervising installs, and corporation bull-****. We actively negotiate on your behalf"/>
    <n v="1000"/>
    <n v="1"/>
    <x v="1"/>
    <x v="5"/>
    <s v="CAD"/>
    <n v="1466789269"/>
    <n v="1464197269"/>
    <b v="0"/>
    <n v="1"/>
    <b v="0"/>
    <s v="technology/web"/>
    <n v="1E-3"/>
    <n v="1"/>
    <x v="2"/>
    <x v="7"/>
  </r>
  <r>
    <n v="2345"/>
    <x v="2345"/>
    <s v="My team and I are creating a social media website for pet lovers across the world! Fashion, animal shows, adoptions, and more."/>
    <n v="3000"/>
    <n v="0"/>
    <x v="1"/>
    <x v="0"/>
    <s v="USD"/>
    <n v="1427845140"/>
    <n v="1424822556"/>
    <b v="0"/>
    <n v="0"/>
    <b v="0"/>
    <s v="technology/web"/>
    <n v="0"/>
    <n v="0"/>
    <x v="2"/>
    <x v="7"/>
  </r>
  <r>
    <n v="2346"/>
    <x v="2346"/>
    <s v="Watch and Make FREE 3D Videos &amp; Pics - No Viewer needed. To Help Learn we have Training and Instant 3D viewers."/>
    <n v="60000"/>
    <n v="39"/>
    <x v="1"/>
    <x v="0"/>
    <s v="USD"/>
    <n v="1476731431"/>
    <n v="1472843431"/>
    <b v="0"/>
    <n v="3"/>
    <b v="0"/>
    <s v="technology/web"/>
    <n v="6.4999999999999997E-4"/>
    <n v="13"/>
    <x v="2"/>
    <x v="7"/>
  </r>
  <r>
    <n v="2347"/>
    <x v="2347"/>
    <s v="Back this project and get access to a course about building COMPLETE web applications without coding."/>
    <n v="1000"/>
    <n v="15"/>
    <x v="1"/>
    <x v="0"/>
    <s v="USD"/>
    <n v="1472135676"/>
    <n v="1469543676"/>
    <b v="0"/>
    <n v="1"/>
    <b v="0"/>
    <s v="technology/web"/>
    <n v="1.4999999999999999E-2"/>
    <n v="15"/>
    <x v="2"/>
    <x v="7"/>
  </r>
  <r>
    <n v="2348"/>
    <x v="2348"/>
    <s v="Own, Buy, Sell 3D property! 3D games, 3D traveling and earn in one virtual 3D NEASPACE, Best for Oculus Rift environment."/>
    <n v="70000"/>
    <n v="270"/>
    <x v="1"/>
    <x v="0"/>
    <s v="USD"/>
    <n v="1456006938"/>
    <n v="1450822938"/>
    <b v="0"/>
    <n v="5"/>
    <b v="0"/>
    <s v="technology/web"/>
    <n v="3.8571428571428572E-3"/>
    <n v="54"/>
    <x v="2"/>
    <x v="7"/>
  </r>
  <r>
    <n v="2349"/>
    <x v="2349"/>
    <s v="Poliword tries to provide the people of the world an opportunity to make real changes in their government through the internet."/>
    <n v="474900"/>
    <n v="0"/>
    <x v="1"/>
    <x v="11"/>
    <s v="SEK"/>
    <n v="1439318228"/>
    <n v="1436812628"/>
    <b v="0"/>
    <n v="0"/>
    <b v="0"/>
    <s v="technology/web"/>
    <n v="0"/>
    <n v="0"/>
    <x v="2"/>
    <x v="7"/>
  </r>
  <r>
    <n v="2350"/>
    <x v="2350"/>
    <s v="HoxWi are the future for real time interaction with on-line customers via chat or video conference."/>
    <n v="50000"/>
    <n v="0"/>
    <x v="1"/>
    <x v="17"/>
    <s v="EUR"/>
    <n v="1483474370"/>
    <n v="1480882370"/>
    <b v="0"/>
    <n v="0"/>
    <b v="0"/>
    <s v="technology/web"/>
    <n v="0"/>
    <n v="0"/>
    <x v="2"/>
    <x v="7"/>
  </r>
  <r>
    <n v="2351"/>
    <x v="2351"/>
    <s v="Donate $30 or more and receive a free selfie stick."/>
    <n v="18900"/>
    <n v="108"/>
    <x v="1"/>
    <x v="4"/>
    <s v="NZD"/>
    <n v="1430360739"/>
    <n v="1427768739"/>
    <b v="0"/>
    <n v="7"/>
    <b v="0"/>
    <s v="technology/web"/>
    <n v="5.7142857142857143E-3"/>
    <n v="15.428571428571429"/>
    <x v="2"/>
    <x v="7"/>
  </r>
  <r>
    <n v="2352"/>
    <x v="2352"/>
    <s v="It is the mission of the Seekerâ€™s School of Thought and Philosophy to provide a safe and nurturing environment for all."/>
    <n v="2000"/>
    <n v="0"/>
    <x v="1"/>
    <x v="0"/>
    <s v="USD"/>
    <n v="1433603552"/>
    <n v="1428419552"/>
    <b v="0"/>
    <n v="0"/>
    <b v="0"/>
    <s v="technology/web"/>
    <n v="0"/>
    <n v="0"/>
    <x v="2"/>
    <x v="7"/>
  </r>
  <r>
    <n v="2353"/>
    <x v="2353"/>
    <s v="The best dating website for bronys and pegasisters. The reason I'm trying to get the funds for this project is that I need a laptop."/>
    <n v="1000"/>
    <n v="0"/>
    <x v="1"/>
    <x v="0"/>
    <s v="USD"/>
    <n v="1429632822"/>
    <n v="1428596022"/>
    <b v="0"/>
    <n v="0"/>
    <b v="0"/>
    <s v="technology/web"/>
    <n v="0"/>
    <n v="0"/>
    <x v="2"/>
    <x v="7"/>
  </r>
  <r>
    <n v="2354"/>
    <x v="2354"/>
    <s v="Almost done with doctorate degree but need funding of $35,000 to complete research of project."/>
    <n v="35000"/>
    <n v="25"/>
    <x v="1"/>
    <x v="0"/>
    <s v="USD"/>
    <n v="1420910460"/>
    <n v="1415726460"/>
    <b v="0"/>
    <n v="1"/>
    <b v="0"/>
    <s v="technology/web"/>
    <n v="7.1428571428571429E-4"/>
    <n v="25"/>
    <x v="2"/>
    <x v="7"/>
  </r>
  <r>
    <n v="2355"/>
    <x v="2355"/>
    <s v="PriceItUpPlease will be an easy to use website that estimates the amount of your startup costs for that great idea you have!"/>
    <n v="8000"/>
    <n v="55"/>
    <x v="1"/>
    <x v="2"/>
    <s v="AUD"/>
    <n v="1430604136"/>
    <n v="1428012136"/>
    <b v="0"/>
    <n v="2"/>
    <b v="0"/>
    <s v="technology/web"/>
    <n v="6.875E-3"/>
    <n v="27.5"/>
    <x v="2"/>
    <x v="7"/>
  </r>
  <r>
    <n v="2356"/>
    <x v="2356"/>
    <s v="HardstyleUnited.com The Global Hardstyle community. Your Hardstyle community."/>
    <n v="10000"/>
    <n v="0"/>
    <x v="1"/>
    <x v="9"/>
    <s v="EUR"/>
    <n v="1433530104"/>
    <n v="1430938104"/>
    <b v="0"/>
    <n v="0"/>
    <b v="0"/>
    <s v="technology/web"/>
    <n v="0"/>
    <n v="0"/>
    <x v="2"/>
    <x v="7"/>
  </r>
  <r>
    <n v="2357"/>
    <x v="2357"/>
    <s v="Click For Therapy is a website that was created to connect consumers and therapists across the UK."/>
    <n v="27000"/>
    <n v="0"/>
    <x v="1"/>
    <x v="1"/>
    <s v="GBP"/>
    <n v="1445093578"/>
    <n v="1442501578"/>
    <b v="0"/>
    <n v="0"/>
    <b v="0"/>
    <s v="technology/web"/>
    <n v="0"/>
    <n v="0"/>
    <x v="2"/>
    <x v="7"/>
  </r>
  <r>
    <n v="2358"/>
    <x v="2358"/>
    <s v="A website to auction, sell and swap items in the uk without a charge, without excess fees, the next ebay."/>
    <n v="1500"/>
    <n v="0"/>
    <x v="1"/>
    <x v="1"/>
    <s v="GBP"/>
    <n v="1422664740"/>
    <n v="1417818036"/>
    <b v="0"/>
    <n v="0"/>
    <b v="0"/>
    <s v="technology/web"/>
    <n v="0"/>
    <n v="0"/>
    <x v="2"/>
    <x v="7"/>
  </r>
  <r>
    <n v="2359"/>
    <x v="2359"/>
    <s v="I want to crowdfund the sequencing of my own genome to make it publicly available with crowd-sourced interpretation."/>
    <n v="7500"/>
    <n v="1101"/>
    <x v="1"/>
    <x v="0"/>
    <s v="USD"/>
    <n v="1438616124"/>
    <n v="1433432124"/>
    <b v="0"/>
    <n v="3"/>
    <b v="0"/>
    <s v="technology/web"/>
    <n v="0.14680000000000001"/>
    <n v="367"/>
    <x v="2"/>
    <x v="7"/>
  </r>
  <r>
    <n v="2360"/>
    <x v="2360"/>
    <s v="Welcome to Bee Bay Canada, your commission free microjobs website.  Sell at any price and keep 100% of what you earn!"/>
    <n v="5000"/>
    <n v="2"/>
    <x v="1"/>
    <x v="5"/>
    <s v="CAD"/>
    <n v="1454864280"/>
    <n v="1452272280"/>
    <b v="0"/>
    <n v="1"/>
    <b v="0"/>
    <s v="technology/web"/>
    <n v="4.0000000000000002E-4"/>
    <n v="2"/>
    <x v="2"/>
    <x v="7"/>
  </r>
  <r>
    <n v="2361"/>
    <x v="2361"/>
    <s v="A website for email/sms alerts of your personal selection, comparison of prices,consolidated database, best deals around for clothing."/>
    <n v="200"/>
    <n v="0"/>
    <x v="1"/>
    <x v="5"/>
    <s v="CAD"/>
    <n v="1462053600"/>
    <n v="1459975008"/>
    <b v="0"/>
    <n v="0"/>
    <b v="0"/>
    <s v="technology/web"/>
    <n v="0"/>
    <n v="0"/>
    <x v="2"/>
    <x v="7"/>
  </r>
  <r>
    <n v="2362"/>
    <x v="2362"/>
    <s v="The Columbus Ruby Brigade has brought monthly ruby goodness and camaraderie to all participants."/>
    <n v="420"/>
    <n v="120"/>
    <x v="1"/>
    <x v="0"/>
    <s v="USD"/>
    <n v="1418315470"/>
    <n v="1415723470"/>
    <b v="0"/>
    <n v="2"/>
    <b v="0"/>
    <s v="technology/web"/>
    <n v="0.2857142857142857"/>
    <n v="60"/>
    <x v="2"/>
    <x v="7"/>
  </r>
  <r>
    <n v="2363"/>
    <x v="2363"/>
    <s v="This is an affordable social lead based web-site to help anyone who wants extra work or start their own business. We find your customer"/>
    <n v="175000"/>
    <n v="0"/>
    <x v="1"/>
    <x v="0"/>
    <s v="USD"/>
    <n v="1451348200"/>
    <n v="1447460200"/>
    <b v="0"/>
    <n v="0"/>
    <b v="0"/>
    <s v="technology/web"/>
    <n v="0"/>
    <n v="0"/>
    <x v="2"/>
    <x v="7"/>
  </r>
  <r>
    <n v="2364"/>
    <x v="2364"/>
    <s v="Making a Minecraft server and Website and I need your help to fund it. Thanks in Advance!"/>
    <n v="128"/>
    <n v="0"/>
    <x v="1"/>
    <x v="0"/>
    <s v="USD"/>
    <n v="1445898356"/>
    <n v="1441146356"/>
    <b v="0"/>
    <n v="0"/>
    <b v="0"/>
    <s v="technology/web"/>
    <n v="0"/>
    <n v="0"/>
    <x v="2"/>
    <x v="7"/>
  </r>
  <r>
    <n v="2365"/>
    <x v="2365"/>
    <s v="A website that could group all your social 'identities' and online property together and find new followers or creators to follow"/>
    <n v="1000"/>
    <n v="0"/>
    <x v="1"/>
    <x v="13"/>
    <s v="EUR"/>
    <n v="1453071600"/>
    <n v="1449596425"/>
    <b v="0"/>
    <n v="0"/>
    <b v="0"/>
    <s v="technology/web"/>
    <n v="0"/>
    <n v="0"/>
    <x v="2"/>
    <x v="7"/>
  </r>
  <r>
    <n v="2366"/>
    <x v="2366"/>
    <s v="iDEA virtual activities, the perfect way to encourage children and families to get active - physically, socially and mentally."/>
    <n v="25000"/>
    <n v="2630"/>
    <x v="1"/>
    <x v="1"/>
    <s v="GBP"/>
    <n v="1445431533"/>
    <n v="1442839533"/>
    <b v="0"/>
    <n v="27"/>
    <b v="0"/>
    <s v="technology/web"/>
    <n v="0.1052"/>
    <n v="97.407407407407405"/>
    <x v="2"/>
    <x v="7"/>
  </r>
  <r>
    <n v="2367"/>
    <x v="2367"/>
    <s v="Our goal is to create a completely free website similar to Chegg.com for students to benefit from without raping their wallet!"/>
    <n v="50000"/>
    <n v="670"/>
    <x v="1"/>
    <x v="0"/>
    <s v="USD"/>
    <n v="1461622616"/>
    <n v="1456442216"/>
    <b v="0"/>
    <n v="14"/>
    <b v="0"/>
    <s v="technology/web"/>
    <n v="1.34E-2"/>
    <n v="47.857142857142854"/>
    <x v="2"/>
    <x v="7"/>
  </r>
  <r>
    <n v="2368"/>
    <x v="2368"/>
    <s v="A professional and social media environment created to effectively match job seekers to jobs based on an algorithms-matching system"/>
    <n v="40000"/>
    <n v="100"/>
    <x v="1"/>
    <x v="0"/>
    <s v="USD"/>
    <n v="1429028365"/>
    <n v="1425143965"/>
    <b v="0"/>
    <n v="2"/>
    <b v="0"/>
    <s v="technology/web"/>
    <n v="2.5000000000000001E-3"/>
    <n v="50"/>
    <x v="2"/>
    <x v="7"/>
  </r>
  <r>
    <n v="2369"/>
    <x v="2369"/>
    <s v="A website that lets local businesses offer deals to customers and be found online. They pay a small yearly fee and keep %100 of profit."/>
    <n v="25000"/>
    <n v="0"/>
    <x v="1"/>
    <x v="0"/>
    <s v="USD"/>
    <n v="1455132611"/>
    <n v="1452540611"/>
    <b v="0"/>
    <n v="0"/>
    <b v="0"/>
    <s v="technology/web"/>
    <n v="0"/>
    <n v="0"/>
    <x v="2"/>
    <x v="7"/>
  </r>
  <r>
    <n v="2370"/>
    <x v="2370"/>
    <s v="Let's go get it back! Most people can get $5,000 to $6,000 more a year in tax deductions. Stop the abuse and get back your share!"/>
    <n v="25000"/>
    <n v="82"/>
    <x v="1"/>
    <x v="0"/>
    <s v="USD"/>
    <n v="1418877141"/>
    <n v="1416285141"/>
    <b v="0"/>
    <n v="4"/>
    <b v="0"/>
    <s v="technology/web"/>
    <n v="3.2799999999999999E-3"/>
    <n v="20.5"/>
    <x v="2"/>
    <x v="7"/>
  </r>
  <r>
    <n v="2371"/>
    <x v="2371"/>
    <s v="ProjectPetal.com is an all in one website for all Makers to share projects and ideas. A Facebook(R) Twitter(R) &amp; Github(R) all in one."/>
    <n v="2000"/>
    <n v="0"/>
    <x v="1"/>
    <x v="0"/>
    <s v="USD"/>
    <n v="1435257596"/>
    <n v="1432665596"/>
    <b v="0"/>
    <n v="0"/>
    <b v="0"/>
    <s v="technology/web"/>
    <n v="0"/>
    <n v="0"/>
    <x v="2"/>
    <x v="7"/>
  </r>
  <r>
    <n v="2372"/>
    <x v="2372"/>
    <s v="An online platform that will notify every listed individual, vet, council, pound and so on in a geographical area when a pet is lost!"/>
    <n v="5500"/>
    <n v="180"/>
    <x v="1"/>
    <x v="2"/>
    <s v="AUD"/>
    <n v="1429839571"/>
    <n v="1427247571"/>
    <b v="0"/>
    <n v="6"/>
    <b v="0"/>
    <s v="technology/web"/>
    <n v="3.272727272727273E-2"/>
    <n v="30"/>
    <x v="2"/>
    <x v="7"/>
  </r>
  <r>
    <n v="2373"/>
    <x v="2373"/>
    <s v="We want to create a safe marketplace for buying and selling bicycles."/>
    <n v="850000"/>
    <n v="50"/>
    <x v="1"/>
    <x v="11"/>
    <s v="SEK"/>
    <n v="1440863624"/>
    <n v="1438271624"/>
    <b v="0"/>
    <n v="1"/>
    <b v="0"/>
    <s v="technology/web"/>
    <n v="5.8823529411764708E-5"/>
    <n v="50"/>
    <x v="2"/>
    <x v="7"/>
  </r>
  <r>
    <n v="2374"/>
    <x v="2374"/>
    <s v="Next time you want a beer, put down your keys and pick up your phone. We prevent drunk driving by delivering alcohol to you at home."/>
    <n v="22000"/>
    <n v="10"/>
    <x v="1"/>
    <x v="0"/>
    <s v="USD"/>
    <n v="1423772060"/>
    <n v="1421180060"/>
    <b v="0"/>
    <n v="1"/>
    <b v="0"/>
    <s v="technology/web"/>
    <n v="4.5454545454545455E-4"/>
    <n v="10"/>
    <x v="2"/>
    <x v="7"/>
  </r>
  <r>
    <n v="2375"/>
    <x v="2375"/>
    <s v="Slice Trade is a new way to trade in your old phones. We buy back phones in any condition and pay you cash or give you a new one free!"/>
    <n v="10000"/>
    <n v="0"/>
    <x v="1"/>
    <x v="0"/>
    <s v="USD"/>
    <n v="1473451437"/>
    <n v="1470859437"/>
    <b v="0"/>
    <n v="0"/>
    <b v="0"/>
    <s v="technology/web"/>
    <n v="0"/>
    <n v="0"/>
    <x v="2"/>
    <x v="7"/>
  </r>
  <r>
    <n v="2376"/>
    <x v="2376"/>
    <s v="Tough, pre-manufactured lost and found stickers that forward messages to the owners email and cellphone."/>
    <n v="3000"/>
    <n v="326.33"/>
    <x v="1"/>
    <x v="0"/>
    <s v="USD"/>
    <n v="1449785566"/>
    <n v="1447193566"/>
    <b v="0"/>
    <n v="4"/>
    <b v="0"/>
    <s v="technology/web"/>
    <n v="0.10877666666666666"/>
    <n v="81.582499999999996"/>
    <x v="2"/>
    <x v="7"/>
  </r>
  <r>
    <n v="2377"/>
    <x v="2377"/>
    <s v="Fluttify is an Online Video Sharing Platform allowing friends to share their favorite Trending Content with each other."/>
    <n v="2500"/>
    <n v="0"/>
    <x v="1"/>
    <x v="5"/>
    <s v="CAD"/>
    <n v="1480110783"/>
    <n v="1477515183"/>
    <b v="0"/>
    <n v="0"/>
    <b v="0"/>
    <s v="technology/web"/>
    <n v="0"/>
    <n v="0"/>
    <x v="2"/>
    <x v="7"/>
  </r>
  <r>
    <n v="2378"/>
    <x v="2378"/>
    <s v="KEEPUP allows you to extend your social circle by introducing you to new people via your friends."/>
    <n v="110000"/>
    <n v="0"/>
    <x v="1"/>
    <x v="0"/>
    <s v="USD"/>
    <n v="1440548330"/>
    <n v="1438042730"/>
    <b v="0"/>
    <n v="0"/>
    <b v="0"/>
    <s v="technology/web"/>
    <n v="0"/>
    <n v="0"/>
    <x v="2"/>
    <x v="7"/>
  </r>
  <r>
    <n v="2379"/>
    <x v="2379"/>
    <s v="Selectcooks.com is a community marketplace for people to list, find and hire chefs."/>
    <n v="30000"/>
    <n v="0"/>
    <x v="1"/>
    <x v="0"/>
    <s v="USD"/>
    <n v="1444004616"/>
    <n v="1440116616"/>
    <b v="0"/>
    <n v="0"/>
    <b v="0"/>
    <s v="technology/web"/>
    <n v="0"/>
    <n v="0"/>
    <x v="2"/>
    <x v="7"/>
  </r>
  <r>
    <n v="2380"/>
    <x v="2380"/>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x v="2381"/>
    <s v="Social Media Platform for the Marijuana Industry to create professionalism and a stable lasting market."/>
    <n v="86350"/>
    <n v="1571"/>
    <x v="1"/>
    <x v="0"/>
    <s v="USD"/>
    <n v="1428704848"/>
    <n v="1426112848"/>
    <b v="0"/>
    <n v="7"/>
    <b v="0"/>
    <s v="technology/web"/>
    <n v="1.8193398957730169E-2"/>
    <n v="224.42857142857142"/>
    <x v="2"/>
    <x v="7"/>
  </r>
  <r>
    <n v="2382"/>
    <x v="2382"/>
    <s v="Netiquette classes to teach our youth how make proper use of computer-mediated communications for personal and educational success."/>
    <n v="3000"/>
    <n v="75"/>
    <x v="1"/>
    <x v="0"/>
    <s v="USD"/>
    <n v="1438662603"/>
    <n v="1436502603"/>
    <b v="0"/>
    <n v="2"/>
    <b v="0"/>
    <s v="technology/web"/>
    <n v="2.5000000000000001E-2"/>
    <n v="37.5"/>
    <x v="2"/>
    <x v="7"/>
  </r>
  <r>
    <n v="2383"/>
    <x v="2383"/>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x v="2384"/>
    <s v="We're seeking to reward our members for their social behavior. The members win on two levels- compensation and increased viral sharing!"/>
    <n v="1000"/>
    <n v="8"/>
    <x v="1"/>
    <x v="0"/>
    <s v="USD"/>
    <n v="1415932643"/>
    <n v="1413337043"/>
    <b v="0"/>
    <n v="8"/>
    <b v="0"/>
    <s v="technology/web"/>
    <n v="8.0000000000000002E-3"/>
    <n v="1"/>
    <x v="2"/>
    <x v="7"/>
  </r>
  <r>
    <n v="2385"/>
    <x v="2385"/>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x v="2386"/>
    <s v="Realjobmatch is not just a job search site but a matching site , matching the right jobseekers with the best jobs."/>
    <n v="30000"/>
    <n v="0"/>
    <x v="1"/>
    <x v="5"/>
    <s v="CAD"/>
    <n v="1420920424"/>
    <n v="1415736424"/>
    <b v="0"/>
    <n v="0"/>
    <b v="0"/>
    <s v="technology/web"/>
    <n v="0"/>
    <n v="0"/>
    <x v="2"/>
    <x v="7"/>
  </r>
  <r>
    <n v="2387"/>
    <x v="2387"/>
    <s v="Learning should be fun! Effective health education includes the person's learning strengths, preferences and cultural perspective."/>
    <n v="150000"/>
    <n v="1026"/>
    <x v="1"/>
    <x v="0"/>
    <s v="USD"/>
    <n v="1469199740"/>
    <n v="1465311740"/>
    <b v="0"/>
    <n v="3"/>
    <b v="0"/>
    <s v="technology/web"/>
    <n v="6.8399999999999997E-3"/>
    <n v="342"/>
    <x v="2"/>
    <x v="7"/>
  </r>
  <r>
    <n v="2388"/>
    <x v="2388"/>
    <s v="The first ever trend-powered stock-market where you can buy and sell shares of you and your loved ones. Let's explore life together."/>
    <n v="37000"/>
    <n v="463"/>
    <x v="1"/>
    <x v="0"/>
    <s v="USD"/>
    <n v="1421350140"/>
    <n v="1418761759"/>
    <b v="0"/>
    <n v="8"/>
    <b v="0"/>
    <s v="technology/web"/>
    <n v="1.2513513513513513E-2"/>
    <n v="57.875"/>
    <x v="2"/>
    <x v="7"/>
  </r>
  <r>
    <n v="2389"/>
    <x v="2389"/>
    <s v="Kiwwi va dÃ©poussiÃ©rer le marchÃ© de l'emploi, avec peu de moyens mais de trÃ¨s bonnes idÃ©es, cependant, nous avons besoin de vous !"/>
    <n v="16000"/>
    <n v="30"/>
    <x v="1"/>
    <x v="6"/>
    <s v="EUR"/>
    <n v="1437861540"/>
    <n v="1435160452"/>
    <b v="0"/>
    <n v="1"/>
    <b v="0"/>
    <s v="technology/web"/>
    <n v="1.8749999999999999E-3"/>
    <n v="30"/>
    <x v="2"/>
    <x v="7"/>
  </r>
  <r>
    <n v="2390"/>
    <x v="2390"/>
    <s v="A SaaS solution for Businesses to align their strategies with customer value, using realtime strategic roadmaps &amp; visualisations."/>
    <n v="510000"/>
    <n v="0"/>
    <x v="1"/>
    <x v="2"/>
    <s v="AUD"/>
    <n v="1420352264"/>
    <n v="1416896264"/>
    <b v="0"/>
    <n v="0"/>
    <b v="0"/>
    <s v="technology/web"/>
    <n v="0"/>
    <n v="0"/>
    <x v="2"/>
    <x v="7"/>
  </r>
  <r>
    <n v="2391"/>
    <x v="2391"/>
    <s v="Using the power of internet to help people save hundreds in car repair."/>
    <n v="20000"/>
    <n v="25"/>
    <x v="1"/>
    <x v="0"/>
    <s v="USD"/>
    <n v="1427825044"/>
    <n v="1425236644"/>
    <b v="0"/>
    <n v="1"/>
    <b v="0"/>
    <s v="technology/web"/>
    <n v="1.25E-3"/>
    <n v="25"/>
    <x v="2"/>
    <x v="7"/>
  </r>
  <r>
    <n v="2392"/>
    <x v="2392"/>
    <s v="I am asking for $4,200 to launch a unique website serving professionals in any and all industries seeking additional income in Oregon."/>
    <n v="4200"/>
    <n v="0"/>
    <x v="1"/>
    <x v="0"/>
    <s v="USD"/>
    <n v="1446087223"/>
    <n v="1443495223"/>
    <b v="0"/>
    <n v="0"/>
    <b v="0"/>
    <s v="technology/web"/>
    <n v="0"/>
    <n v="0"/>
    <x v="2"/>
    <x v="7"/>
  </r>
  <r>
    <n v="2393"/>
    <x v="2393"/>
    <s v="Imagine a world where you can swap a video game you're tired of playing for a video game you actually want to play for just $1.50!"/>
    <n v="100000"/>
    <n v="50"/>
    <x v="1"/>
    <x v="0"/>
    <s v="USD"/>
    <n v="1439048017"/>
    <n v="1436456017"/>
    <b v="0"/>
    <n v="1"/>
    <b v="0"/>
    <s v="technology/web"/>
    <n v="5.0000000000000001E-4"/>
    <n v="50"/>
    <x v="2"/>
    <x v="7"/>
  </r>
  <r>
    <n v="2394"/>
    <x v="2394"/>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x v="2395"/>
    <s v="I am making a social website where people can anonymously or openly vent, All walks of life all over the world"/>
    <n v="33000"/>
    <n v="0"/>
    <x v="1"/>
    <x v="0"/>
    <s v="USD"/>
    <n v="1484038620"/>
    <n v="1481597687"/>
    <b v="0"/>
    <n v="0"/>
    <b v="0"/>
    <s v="technology/web"/>
    <n v="0"/>
    <n v="0"/>
    <x v="2"/>
    <x v="7"/>
  </r>
  <r>
    <n v="2396"/>
    <x v="2396"/>
    <s v="I'm creating a website with projects which I'll create later / Ich erstelle eine Webseite mit Projekten, welche ich spÃ¤ter erstelle."/>
    <n v="5000"/>
    <n v="10"/>
    <x v="1"/>
    <x v="16"/>
    <s v="CHF"/>
    <n v="1444940558"/>
    <n v="1442348558"/>
    <b v="0"/>
    <n v="1"/>
    <b v="0"/>
    <s v="technology/web"/>
    <n v="2E-3"/>
    <n v="10"/>
    <x v="2"/>
    <x v="7"/>
  </r>
  <r>
    <n v="2397"/>
    <x v="2397"/>
    <s v="Matching refugees with sponsors in the US for 5 years. Our goal is to assist 300 Rohingya refugee families with supportive communities."/>
    <n v="124000"/>
    <n v="0"/>
    <x v="1"/>
    <x v="0"/>
    <s v="USD"/>
    <n v="1420233256"/>
    <n v="1417641256"/>
    <b v="0"/>
    <n v="0"/>
    <b v="0"/>
    <s v="technology/web"/>
    <n v="0"/>
    <n v="0"/>
    <x v="2"/>
    <x v="7"/>
  </r>
  <r>
    <n v="2398"/>
    <x v="2398"/>
    <s v="The internets new search engine. Looking for funding to develop our backend web indexing software with an emphasis on automation."/>
    <n v="4000"/>
    <n v="0"/>
    <x v="1"/>
    <x v="0"/>
    <s v="USD"/>
    <n v="1435874384"/>
    <n v="1433282384"/>
    <b v="0"/>
    <n v="0"/>
    <b v="0"/>
    <s v="technology/web"/>
    <n v="0"/>
    <n v="0"/>
    <x v="2"/>
    <x v="7"/>
  </r>
  <r>
    <n v="2399"/>
    <x v="2399"/>
    <s v="SheLifts is going to be the number One international social HUB &amp; information resource for women into weight lifting"/>
    <n v="13000"/>
    <n v="0"/>
    <x v="1"/>
    <x v="11"/>
    <s v="SEK"/>
    <n v="1418934506"/>
    <n v="1415910506"/>
    <b v="0"/>
    <n v="0"/>
    <b v="0"/>
    <s v="technology/web"/>
    <n v="0"/>
    <n v="0"/>
    <x v="2"/>
    <x v="7"/>
  </r>
  <r>
    <n v="2400"/>
    <x v="2400"/>
    <s v="New Innovation of Social Media with New Technology created to bring users even closer togethor - Tabs &amp; Features never seen before!"/>
    <n v="50000"/>
    <n v="0"/>
    <x v="1"/>
    <x v="2"/>
    <s v="AUD"/>
    <n v="1460615164"/>
    <n v="1458023164"/>
    <b v="0"/>
    <n v="0"/>
    <b v="0"/>
    <s v="technology/web"/>
    <n v="0"/>
    <n v="0"/>
    <x v="2"/>
    <x v="7"/>
  </r>
  <r>
    <n v="2401"/>
    <x v="2401"/>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x v="2402"/>
    <s v="Small town, delicious treats, and a mobile truck"/>
    <n v="12000"/>
    <n v="52"/>
    <x v="2"/>
    <x v="0"/>
    <s v="USD"/>
    <n v="1431533931"/>
    <n v="1428941931"/>
    <b v="0"/>
    <n v="1"/>
    <b v="0"/>
    <s v="food/food trucks"/>
    <n v="4.3333333333333331E-3"/>
    <n v="52"/>
    <x v="7"/>
    <x v="19"/>
  </r>
  <r>
    <n v="2403"/>
    <x v="2403"/>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x v="2404"/>
    <s v="We would love another Donut Food Truck for your famous Square Donuts.  We have one successful truck and retail store open already!"/>
    <n v="15000"/>
    <n v="0"/>
    <x v="2"/>
    <x v="0"/>
    <s v="USD"/>
    <n v="1451782607"/>
    <n v="1449190607"/>
    <b v="0"/>
    <n v="0"/>
    <b v="0"/>
    <s v="food/food trucks"/>
    <n v="0"/>
    <n v="0"/>
    <x v="7"/>
    <x v="19"/>
  </r>
  <r>
    <n v="2405"/>
    <x v="2405"/>
    <s v="We are the first gaming-themed food truck, bringing gourmet pub fare to the Jacksonville area."/>
    <n v="5000"/>
    <n v="1126"/>
    <x v="2"/>
    <x v="0"/>
    <s v="USD"/>
    <n v="1472911375"/>
    <n v="1471096975"/>
    <b v="0"/>
    <n v="20"/>
    <b v="0"/>
    <s v="food/food trucks"/>
    <n v="0.22520000000000001"/>
    <n v="56.3"/>
    <x v="7"/>
    <x v="19"/>
  </r>
  <r>
    <n v="2406"/>
    <x v="2406"/>
    <s v="Be a part of something BIG, support us in opening the best burger truck in Tacoma! ~ &quot;So I donâ€™t have to dream alone!&quot;"/>
    <n v="3250"/>
    <n v="1345"/>
    <x v="2"/>
    <x v="0"/>
    <s v="USD"/>
    <n v="1421635190"/>
    <n v="1418179190"/>
    <b v="0"/>
    <n v="16"/>
    <b v="0"/>
    <s v="food/food trucks"/>
    <n v="0.41384615384615386"/>
    <n v="84.0625"/>
    <x v="7"/>
    <x v="19"/>
  </r>
  <r>
    <n v="2407"/>
    <x v="2407"/>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x v="2408"/>
    <s v="A US Army Vet trying to get a Peruvian food truck going! Really good Peruvian food now mobile!"/>
    <n v="15000"/>
    <n v="30"/>
    <x v="2"/>
    <x v="0"/>
    <s v="USD"/>
    <n v="1415247757"/>
    <n v="1412652157"/>
    <b v="0"/>
    <n v="2"/>
    <b v="0"/>
    <s v="food/food trucks"/>
    <n v="2E-3"/>
    <n v="15"/>
    <x v="7"/>
    <x v="19"/>
  </r>
  <r>
    <n v="2409"/>
    <x v="2409"/>
    <s v="I am looking to start a food truck with an infusion of my Puerto Rican heritage and my love for BBQ."/>
    <n v="25000"/>
    <n v="460"/>
    <x v="2"/>
    <x v="0"/>
    <s v="USD"/>
    <n v="1439931675"/>
    <n v="1437339675"/>
    <b v="0"/>
    <n v="6"/>
    <b v="0"/>
    <s v="food/food trucks"/>
    <n v="1.84E-2"/>
    <n v="76.666666666666671"/>
    <x v="7"/>
    <x v="19"/>
  </r>
  <r>
    <n v="2410"/>
    <x v="2410"/>
    <s v="Websters grill truck the best slow cooked meats on hot coals_x000a_Beef bisket, roast Lamb, roast chicken, Ribs, burgers, sliders,"/>
    <n v="15000"/>
    <n v="0"/>
    <x v="2"/>
    <x v="2"/>
    <s v="AUD"/>
    <n v="1441619275"/>
    <n v="1439027275"/>
    <b v="0"/>
    <n v="0"/>
    <b v="0"/>
    <s v="food/food trucks"/>
    <n v="0"/>
    <n v="0"/>
    <x v="7"/>
    <x v="19"/>
  </r>
  <r>
    <n v="2411"/>
    <x v="2411"/>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x v="2412"/>
    <s v="Fini les burgers ou les sandwichs : Ã  votre pause dÃ©jeuner, repartez avec votre barquette de grillade de bÅ“uf, canard ou poulet !"/>
    <n v="8000"/>
    <n v="0"/>
    <x v="2"/>
    <x v="6"/>
    <s v="EUR"/>
    <n v="1480185673"/>
    <n v="1476294073"/>
    <b v="0"/>
    <n v="0"/>
    <b v="0"/>
    <s v="food/food trucks"/>
    <n v="0"/>
    <n v="0"/>
    <x v="7"/>
    <x v="19"/>
  </r>
  <r>
    <n v="2413"/>
    <x v="2413"/>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x v="2414"/>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x v="2415"/>
    <s v="It will be ridiculously easy to become addicted to the full, rich flavor of locally raised beef, pork, and more..."/>
    <n v="60000"/>
    <n v="335"/>
    <x v="2"/>
    <x v="0"/>
    <s v="USD"/>
    <n v="1468615346"/>
    <n v="1466023346"/>
    <b v="0"/>
    <n v="6"/>
    <b v="0"/>
    <s v="food/food trucks"/>
    <n v="5.5833333333333334E-3"/>
    <n v="55.833333333333336"/>
    <x v="7"/>
    <x v="19"/>
  </r>
  <r>
    <n v="2416"/>
    <x v="2416"/>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x v="2417"/>
    <s v="I have been working on a recipe for 20 years now and need to perfect it!  Also want to do a gluten free version, then open a food truck"/>
    <n v="1000"/>
    <n v="0"/>
    <x v="2"/>
    <x v="0"/>
    <s v="USD"/>
    <n v="1407705187"/>
    <n v="1405113187"/>
    <b v="0"/>
    <n v="0"/>
    <b v="0"/>
    <s v="food/food trucks"/>
    <n v="0"/>
    <n v="0"/>
    <x v="7"/>
    <x v="19"/>
  </r>
  <r>
    <n v="2418"/>
    <x v="2418"/>
    <s v="I want to start my food truck business."/>
    <n v="25000"/>
    <n v="5"/>
    <x v="2"/>
    <x v="0"/>
    <s v="USD"/>
    <n v="1427225644"/>
    <n v="1422045244"/>
    <b v="0"/>
    <n v="5"/>
    <b v="0"/>
    <s v="food/food trucks"/>
    <n v="2.0000000000000001E-4"/>
    <n v="1"/>
    <x v="7"/>
    <x v="19"/>
  </r>
  <r>
    <n v="2419"/>
    <x v="2419"/>
    <s v="Farm to table, gourmet hippy hot dogs made from scratch with free range meats and organic produce: mind expanding recipes: TasteBudTrip"/>
    <n v="3000"/>
    <n v="0"/>
    <x v="2"/>
    <x v="0"/>
    <s v="USD"/>
    <n v="1424281389"/>
    <n v="1419097389"/>
    <b v="0"/>
    <n v="0"/>
    <b v="0"/>
    <s v="food/food trucks"/>
    <n v="0"/>
    <n v="0"/>
    <x v="7"/>
    <x v="19"/>
  </r>
  <r>
    <n v="2420"/>
    <x v="2420"/>
    <s v="Pangea Cuisines offers authentic hand crafted dishes, utilizing fresh ingredients selected that very morning."/>
    <n v="16870"/>
    <n v="2501"/>
    <x v="2"/>
    <x v="0"/>
    <s v="USD"/>
    <n v="1415583695"/>
    <n v="1410396095"/>
    <b v="0"/>
    <n v="36"/>
    <b v="0"/>
    <s v="food/food trucks"/>
    <n v="0.14825133372851215"/>
    <n v="69.472222222222229"/>
    <x v="7"/>
    <x v="19"/>
  </r>
  <r>
    <n v="2421"/>
    <x v="2421"/>
    <s v="help me start Merrill's first hot dog cart in this empty lot"/>
    <n v="6000"/>
    <n v="1"/>
    <x v="2"/>
    <x v="0"/>
    <s v="USD"/>
    <n v="1424536196"/>
    <n v="1421944196"/>
    <b v="0"/>
    <n v="1"/>
    <b v="0"/>
    <s v="food/food trucks"/>
    <n v="1.6666666666666666E-4"/>
    <n v="1"/>
    <x v="7"/>
    <x v="19"/>
  </r>
  <r>
    <n v="2422"/>
    <x v="2422"/>
    <s v="Family owned business serving BBQ and seafood to the public"/>
    <n v="500"/>
    <n v="1"/>
    <x v="2"/>
    <x v="0"/>
    <s v="USD"/>
    <n v="1426091036"/>
    <n v="1423502636"/>
    <b v="0"/>
    <n v="1"/>
    <b v="0"/>
    <s v="food/food trucks"/>
    <n v="2E-3"/>
    <n v="1"/>
    <x v="7"/>
    <x v="19"/>
  </r>
  <r>
    <n v="2423"/>
    <x v="2423"/>
    <s v="FBTR is a Texas-style, North Carolina based, homemade BBQ company looking to bring good meat to the masses."/>
    <n v="60000"/>
    <n v="8"/>
    <x v="2"/>
    <x v="0"/>
    <s v="USD"/>
    <n v="1420044890"/>
    <n v="1417452890"/>
    <b v="0"/>
    <n v="1"/>
    <b v="0"/>
    <s v="food/food trucks"/>
    <n v="1.3333333333333334E-4"/>
    <n v="8"/>
    <x v="7"/>
    <x v="19"/>
  </r>
  <r>
    <n v="2424"/>
    <x v="2424"/>
    <s v="Great and creative food from the heart in the form of a sweet food truck!"/>
    <n v="25000"/>
    <n v="310"/>
    <x v="2"/>
    <x v="0"/>
    <s v="USD"/>
    <n v="1414445108"/>
    <n v="1411853108"/>
    <b v="0"/>
    <n v="9"/>
    <b v="0"/>
    <s v="food/food trucks"/>
    <n v="1.24E-2"/>
    <n v="34.444444444444443"/>
    <x v="7"/>
    <x v="19"/>
  </r>
  <r>
    <n v="2425"/>
    <x v="2425"/>
    <s v="I have the chance to take my Food Cart Business on the road. This is a major opportunity for a lot of people to learn and prosper."/>
    <n v="3500"/>
    <n v="1"/>
    <x v="2"/>
    <x v="0"/>
    <s v="USD"/>
    <n v="1464386640"/>
    <n v="1463090149"/>
    <b v="0"/>
    <n v="1"/>
    <b v="0"/>
    <s v="food/food trucks"/>
    <n v="2.8571428571428574E-4"/>
    <n v="1"/>
    <x v="7"/>
    <x v="19"/>
  </r>
  <r>
    <n v="2426"/>
    <x v="2426"/>
    <s v="Aspiring to create a food truck with many delicious low calorie meals to encourage healthy eating while enjoying every bite."/>
    <n v="20000"/>
    <n v="0"/>
    <x v="2"/>
    <x v="0"/>
    <s v="USD"/>
    <n v="1439006692"/>
    <n v="1433822692"/>
    <b v="0"/>
    <n v="0"/>
    <b v="0"/>
    <s v="food/food trucks"/>
    <n v="0"/>
    <n v="0"/>
    <x v="7"/>
    <x v="19"/>
  </r>
  <r>
    <n v="2427"/>
    <x v="2427"/>
    <s v="Fast and simple lunches for those on the go.  All (lunch) deals $10 or less."/>
    <n v="50000"/>
    <n v="1"/>
    <x v="2"/>
    <x v="0"/>
    <s v="USD"/>
    <n v="1458715133"/>
    <n v="1455262733"/>
    <b v="0"/>
    <n v="1"/>
    <b v="0"/>
    <s v="food/food trucks"/>
    <n v="2.0000000000000002E-5"/>
    <n v="1"/>
    <x v="7"/>
    <x v="19"/>
  </r>
  <r>
    <n v="2428"/>
    <x v="2428"/>
    <s v="From Moo 2 You! We want to offer premium burgers to a taco flooded environment."/>
    <n v="35000"/>
    <n v="1"/>
    <x v="2"/>
    <x v="0"/>
    <s v="USD"/>
    <n v="1426182551"/>
    <n v="1423594151"/>
    <b v="0"/>
    <n v="1"/>
    <b v="0"/>
    <s v="food/food trucks"/>
    <n v="2.8571428571428571E-5"/>
    <n v="1"/>
    <x v="7"/>
    <x v="19"/>
  </r>
  <r>
    <n v="2429"/>
    <x v="2429"/>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x v="2430"/>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x v="2431"/>
    <s v="Go to Colorado and run a food truck with homemade food of all kinds."/>
    <n v="100000"/>
    <n v="2"/>
    <x v="2"/>
    <x v="0"/>
    <s v="USD"/>
    <n v="1467080613"/>
    <n v="1461896613"/>
    <b v="0"/>
    <n v="2"/>
    <b v="0"/>
    <s v="food/food trucks"/>
    <n v="2.0000000000000002E-5"/>
    <n v="1"/>
    <x v="7"/>
    <x v="19"/>
  </r>
  <r>
    <n v="2432"/>
    <x v="2432"/>
    <s v="Looking to start competition cooking and need start-up help.  Offering brisket tasting to all contributors."/>
    <n v="14000"/>
    <n v="2"/>
    <x v="2"/>
    <x v="0"/>
    <s v="USD"/>
    <n v="1425791697"/>
    <n v="1423199697"/>
    <b v="0"/>
    <n v="2"/>
    <b v="0"/>
    <s v="food/food trucks"/>
    <n v="1.4285714285714287E-4"/>
    <n v="1"/>
    <x v="7"/>
    <x v="19"/>
  </r>
  <r>
    <n v="2433"/>
    <x v="2433"/>
    <s v="I want to create an amazing menu that no one eals has.I have great ideas like a non-traditional pb&amp;j thats wraped in an eggroll &amp; fried"/>
    <n v="10000"/>
    <n v="0"/>
    <x v="2"/>
    <x v="0"/>
    <s v="USD"/>
    <n v="1456608943"/>
    <n v="1454016943"/>
    <b v="0"/>
    <n v="0"/>
    <b v="0"/>
    <s v="food/food trucks"/>
    <n v="0"/>
    <n v="0"/>
    <x v="7"/>
    <x v="19"/>
  </r>
  <r>
    <n v="2434"/>
    <x v="2434"/>
    <s v="Mobile food truck loaded with locally grown fresh fruits and veggies. Caters to the inner-city and zip codes known as food deserts."/>
    <n v="20000"/>
    <n v="26"/>
    <x v="2"/>
    <x v="0"/>
    <s v="USD"/>
    <n v="1438662474"/>
    <n v="1435206474"/>
    <b v="0"/>
    <n v="2"/>
    <b v="0"/>
    <s v="food/food trucks"/>
    <n v="1.2999999999999999E-3"/>
    <n v="13"/>
    <x v="7"/>
    <x v="19"/>
  </r>
  <r>
    <n v="2435"/>
    <x v="2435"/>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x v="2436"/>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x v="2437"/>
    <s v="Homemade Gumbo, Stews and Curry to be served hot and fresh everyday at any festival or concert we can attend."/>
    <n v="8000"/>
    <n v="0"/>
    <x v="2"/>
    <x v="0"/>
    <s v="USD"/>
    <n v="1426615200"/>
    <n v="1422400188"/>
    <b v="0"/>
    <n v="0"/>
    <b v="0"/>
    <s v="food/food trucks"/>
    <n v="0"/>
    <n v="0"/>
    <x v="7"/>
    <x v="19"/>
  </r>
  <r>
    <n v="2438"/>
    <x v="2438"/>
    <s v="I'm starting a catering and food truck business of southern comfort food. My FOOD is my Art!  _x000a_Thanks for you help!"/>
    <n v="15000"/>
    <n v="50"/>
    <x v="2"/>
    <x v="0"/>
    <s v="USD"/>
    <n v="1449529062"/>
    <n v="1444341462"/>
    <b v="0"/>
    <n v="1"/>
    <b v="0"/>
    <s v="food/food trucks"/>
    <n v="3.3333333333333335E-3"/>
    <n v="50"/>
    <x v="7"/>
    <x v="19"/>
  </r>
  <r>
    <n v="2439"/>
    <x v="2439"/>
    <s v="Expand cotton candy concession to include other foods and purchase a trailer to haul._x000a_Purchase unstuffed pets to fill with cotton candy"/>
    <n v="10000"/>
    <n v="0"/>
    <x v="2"/>
    <x v="0"/>
    <s v="USD"/>
    <n v="1445197129"/>
    <n v="1442605129"/>
    <b v="0"/>
    <n v="0"/>
    <b v="0"/>
    <s v="food/food trucks"/>
    <n v="0"/>
    <n v="0"/>
    <x v="7"/>
    <x v="19"/>
  </r>
  <r>
    <n v="2440"/>
    <x v="2440"/>
    <s v="Starting a entire clean energy food truck and set a new standard for Cambodia"/>
    <n v="5000"/>
    <n v="10"/>
    <x v="2"/>
    <x v="18"/>
    <s v="EUR"/>
    <n v="1455399313"/>
    <n v="1452807313"/>
    <b v="0"/>
    <n v="2"/>
    <b v="0"/>
    <s v="food/food trucks"/>
    <n v="2E-3"/>
    <n v="5"/>
    <x v="7"/>
    <x v="19"/>
  </r>
  <r>
    <n v="2441"/>
    <x v="2441"/>
    <s v="YOU can help Alchemy Pops POP up on a street near you!"/>
    <n v="7500"/>
    <n v="8091"/>
    <x v="0"/>
    <x v="0"/>
    <s v="USD"/>
    <n v="1437627540"/>
    <n v="1435806054"/>
    <b v="0"/>
    <n v="109"/>
    <b v="1"/>
    <s v="food/small batch"/>
    <n v="1.0788"/>
    <n v="74.22935779816514"/>
    <x v="7"/>
    <x v="33"/>
  </r>
  <r>
    <n v="2442"/>
    <x v="2442"/>
    <s v="The first tea from a new sustainable tea region in India's young, rising Himalayas."/>
    <n v="24000"/>
    <n v="30226"/>
    <x v="0"/>
    <x v="0"/>
    <s v="USD"/>
    <n v="1426777228"/>
    <n v="1424188828"/>
    <b v="0"/>
    <n v="372"/>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x v="2447"/>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x v="2451"/>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x v="2452"/>
    <s v="Italian inspired sauce with a spice and heat that make this simple Red Sauce unique! This company name still remains a secret, for now!"/>
    <n v="600"/>
    <n v="801"/>
    <x v="0"/>
    <x v="0"/>
    <s v="USD"/>
    <n v="1451430000"/>
    <n v="1448914500"/>
    <b v="0"/>
    <n v="15"/>
    <b v="1"/>
    <s v="food/small batch"/>
    <n v="1.335"/>
    <n v="53.4"/>
    <x v="7"/>
    <x v="33"/>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x v="2455"/>
    <s v="Mama wants everyone to try her secret recipes for sauces and rubs. She uses only the freshest ingredients for them."/>
    <n v="300"/>
    <n v="546"/>
    <x v="0"/>
    <x v="0"/>
    <s v="USD"/>
    <n v="1461177950"/>
    <n v="1458758750"/>
    <b v="0"/>
    <n v="16"/>
    <b v="1"/>
    <s v="food/small batch"/>
    <n v="1.82"/>
    <n v="34.125"/>
    <x v="7"/>
    <x v="33"/>
  </r>
  <r>
    <n v="2456"/>
    <x v="2456"/>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x v="2460"/>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x v="2463"/>
    <s v="Emma Ate The Lion's debut full length album"/>
    <n v="2000"/>
    <n v="2325"/>
    <x v="0"/>
    <x v="0"/>
    <s v="USD"/>
    <n v="1366138800"/>
    <n v="1362710425"/>
    <b v="0"/>
    <n v="75"/>
    <b v="1"/>
    <s v="music/indie rock"/>
    <n v="1.1625000000000001"/>
    <n v="31"/>
    <x v="4"/>
    <x v="14"/>
  </r>
  <r>
    <n v="2464"/>
    <x v="2464"/>
    <s v="The Enemy Feathers are passing the proverbial hat to see if we can raise enough money to complete Our NEW EP"/>
    <n v="2000"/>
    <n v="2222"/>
    <x v="0"/>
    <x v="5"/>
    <s v="CAD"/>
    <n v="1443641340"/>
    <n v="1441143397"/>
    <b v="0"/>
    <n v="43"/>
    <b v="1"/>
    <s v="music/indie rock"/>
    <n v="1.111"/>
    <n v="51.674418604651166"/>
    <x v="4"/>
    <x v="14"/>
  </r>
  <r>
    <n v="2465"/>
    <x v="2465"/>
    <s v="An indie band from Spokane, WA looking to master and package their first full length album."/>
    <n v="700"/>
    <n v="1261"/>
    <x v="0"/>
    <x v="0"/>
    <s v="USD"/>
    <n v="1348420548"/>
    <n v="1345828548"/>
    <b v="0"/>
    <n v="48"/>
    <b v="1"/>
    <s v="music/indie rock"/>
    <n v="1.8014285714285714"/>
    <n v="26.270833333333332"/>
    <x v="4"/>
    <x v="14"/>
  </r>
  <r>
    <n v="2466"/>
    <x v="2466"/>
    <s v="With big dreams and big sounds, Jesse Alexander's Debut album titled &quot;For Once&quot; brings Indie Rock to a whole new level."/>
    <n v="2500"/>
    <n v="2500"/>
    <x v="0"/>
    <x v="0"/>
    <s v="USD"/>
    <n v="1368066453"/>
    <n v="1365474453"/>
    <b v="0"/>
    <n v="52"/>
    <b v="1"/>
    <s v="music/indie rock"/>
    <n v="1"/>
    <n v="48.07692307692308"/>
    <x v="4"/>
    <x v="14"/>
  </r>
  <r>
    <n v="2467"/>
    <x v="2467"/>
    <s v="We've finished our first EP and we're taking it on the road in three weeks! Help us fund manufacturing?"/>
    <n v="1000"/>
    <n v="1185"/>
    <x v="0"/>
    <x v="0"/>
    <s v="USD"/>
    <n v="1336669200"/>
    <n v="1335473931"/>
    <b v="0"/>
    <n v="43"/>
    <b v="1"/>
    <s v="music/indie rock"/>
    <n v="1.1850000000000001"/>
    <n v="27.558139534883722"/>
    <x v="4"/>
    <x v="14"/>
  </r>
  <r>
    <n v="2468"/>
    <x v="2468"/>
    <s v="Please donate, support &amp; share this project so that I may be able to record my new EP this fall!"/>
    <n v="2000"/>
    <n v="2144.34"/>
    <x v="0"/>
    <x v="0"/>
    <s v="USD"/>
    <n v="1351400400"/>
    <n v="1348285321"/>
    <b v="0"/>
    <n v="58"/>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x v="2470"/>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x v="2473"/>
    <s v="Wrote some new songs and it turned into an album. I even have a title already, &quot;Oh My Soul&quot;. Would love your support!"/>
    <n v="2000"/>
    <n v="2000"/>
    <x v="0"/>
    <x v="0"/>
    <s v="USD"/>
    <n v="1352573869"/>
    <n v="1349978269"/>
    <b v="0"/>
    <n v="47"/>
    <b v="1"/>
    <s v="music/indie rock"/>
    <n v="1"/>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x v="2475"/>
    <s v="Help BRANDTSON and DREAMOVERrecords press their 2004 record, &quot;Send Us A Signal&quot;."/>
    <n v="2500"/>
    <n v="2618"/>
    <x v="0"/>
    <x v="0"/>
    <s v="USD"/>
    <n v="1278799200"/>
    <n v="1273647255"/>
    <b v="0"/>
    <n v="81"/>
    <b v="1"/>
    <s v="music/indie rock"/>
    <n v="1.0471999999999999"/>
    <n v="32.320987654320987"/>
    <x v="4"/>
    <x v="14"/>
  </r>
  <r>
    <n v="2476"/>
    <x v="2476"/>
    <s v="Eleven songs, the accumulation of several memorable occurrences in a sleepy town; stories of fiction &amp; fact."/>
    <n v="3200"/>
    <n v="3360.72"/>
    <x v="0"/>
    <x v="0"/>
    <s v="USD"/>
    <n v="1415004770"/>
    <n v="1412149970"/>
    <b v="0"/>
    <n v="55"/>
    <b v="1"/>
    <s v="music/indie rock"/>
    <n v="1.050225"/>
    <n v="61.103999999999999"/>
    <x v="4"/>
    <x v="14"/>
  </r>
  <r>
    <n v="2477"/>
    <x v="823"/>
    <s v="Releasing my first album in August, and I need your help in order to get it done!"/>
    <n v="750"/>
    <n v="1285"/>
    <x v="0"/>
    <x v="0"/>
    <s v="USD"/>
    <n v="1344789345"/>
    <n v="1340901345"/>
    <b v="0"/>
    <n v="41"/>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x v="2478"/>
    <s v="Fake Natives is headed on tour this summer. Help them fill their tank with fossil fuels."/>
    <n v="300"/>
    <n v="400.33"/>
    <x v="0"/>
    <x v="0"/>
    <s v="USD"/>
    <n v="1343440800"/>
    <n v="1342545994"/>
    <b v="0"/>
    <n v="16"/>
    <b v="1"/>
    <s v="music/indie rock"/>
    <n v="1.3344333333333334"/>
    <n v="25.020624999999999"/>
    <x v="4"/>
    <x v="14"/>
  </r>
  <r>
    <n v="2480"/>
    <x v="2479"/>
    <s v="We are a band from Long Beach, Ca looking to record our first EP. Any little bit counts and your support would mean the world to us!"/>
    <n v="2000"/>
    <n v="2000"/>
    <x v="0"/>
    <x v="0"/>
    <s v="USD"/>
    <n v="1444516084"/>
    <n v="1439332084"/>
    <b v="0"/>
    <n v="8"/>
    <b v="1"/>
    <s v="music/indie rock"/>
    <n v="1"/>
    <n v="250"/>
    <x v="4"/>
    <x v="14"/>
  </r>
  <r>
    <n v="2481"/>
    <x v="2480"/>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x v="2481"/>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x v="2482"/>
    <s v="Send Intangible Animal on our first West Coast Tour!!! The fate of the world rests in your hands."/>
    <n v="1100"/>
    <n v="1251"/>
    <x v="0"/>
    <x v="0"/>
    <s v="USD"/>
    <n v="1335891603"/>
    <n v="1330711203"/>
    <b v="0"/>
    <n v="19"/>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n v="2486"/>
    <x v="2485"/>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x v="2489"/>
    <s v="We are trying to fund our first multi-state tour this summer in an effort to get our music out to as many people as possible."/>
    <n v="500"/>
    <n v="607"/>
    <x v="0"/>
    <x v="0"/>
    <s v="USD"/>
    <n v="1340429276"/>
    <n v="1335245276"/>
    <b v="0"/>
    <n v="16"/>
    <b v="1"/>
    <s v="music/indie rock"/>
    <n v="1.214"/>
    <n v="37.9375"/>
    <x v="4"/>
    <x v="14"/>
  </r>
  <r>
    <n v="2491"/>
    <x v="2490"/>
    <s v="Nathan Evans, instrumental rock guitarist and official V3fights.com artist, is releasing his first solo EP entitled Remove The Illusion"/>
    <n v="500"/>
    <n v="516"/>
    <x v="0"/>
    <x v="0"/>
    <s v="USD"/>
    <n v="1295142660"/>
    <n v="1293739714"/>
    <b v="0"/>
    <n v="10"/>
    <b v="1"/>
    <s v="music/indie rock"/>
    <n v="1.032"/>
    <n v="51.6"/>
    <x v="4"/>
    <x v="14"/>
  </r>
  <r>
    <n v="2492"/>
    <x v="2491"/>
    <s v="We're a band from Hawaii trying to produce our first EP and we need help!"/>
    <n v="600"/>
    <n v="750"/>
    <x v="0"/>
    <x v="0"/>
    <s v="USD"/>
    <n v="1339840740"/>
    <n v="1335397188"/>
    <b v="0"/>
    <n v="27"/>
    <b v="1"/>
    <s v="music/indie rock"/>
    <n v="1.25"/>
    <n v="27.777777777777779"/>
    <x v="4"/>
    <x v="14"/>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x v="2493"/>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x v="2495"/>
    <s v="Be a part of making the first Lynn Haven album, &quot;Fair Weather Friends.&quot;"/>
    <n v="6000"/>
    <n v="6000"/>
    <x v="0"/>
    <x v="0"/>
    <s v="USD"/>
    <n v="1364597692"/>
    <n v="1361577292"/>
    <b v="0"/>
    <n v="10"/>
    <b v="1"/>
    <s v="music/indie rock"/>
    <n v="1"/>
    <n v="600"/>
    <x v="4"/>
    <x v="14"/>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x v="2497"/>
    <s v="We've been working hard on getting our music out and we are taking the final steps to releasing our EP, but we need your help."/>
    <n v="1000"/>
    <n v="1056"/>
    <x v="0"/>
    <x v="0"/>
    <s v="USD"/>
    <n v="1422400387"/>
    <n v="1421190787"/>
    <b v="0"/>
    <n v="20"/>
    <b v="1"/>
    <s v="music/indie rock"/>
    <n v="1.056"/>
    <n v="52.8"/>
    <x v="4"/>
    <x v="14"/>
  </r>
  <r>
    <n v="2499"/>
    <x v="2498"/>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x v="2501"/>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x v="2502"/>
    <s v="Cardinal Bistro will be Contemporary American dinning establishment based in Ventnor, NJ featuring local, seasonal ingredients."/>
    <n v="10000"/>
    <n v="0"/>
    <x v="2"/>
    <x v="0"/>
    <s v="USD"/>
    <n v="1465333560"/>
    <n v="1462743308"/>
    <b v="0"/>
    <n v="0"/>
    <b v="0"/>
    <s v="food/restaurants"/>
    <n v="0"/>
    <n v="0"/>
    <x v="7"/>
    <x v="34"/>
  </r>
  <r>
    <n v="2504"/>
    <x v="2503"/>
    <s v="Halal Restaurant and Internet Cafe 20 percent of profits will go to building masjids."/>
    <n v="35000"/>
    <n v="0"/>
    <x v="2"/>
    <x v="0"/>
    <s v="USD"/>
    <n v="1416014534"/>
    <n v="1413418934"/>
    <b v="0"/>
    <n v="0"/>
    <b v="0"/>
    <s v="food/restaurants"/>
    <n v="0"/>
    <n v="0"/>
    <x v="7"/>
    <x v="34"/>
  </r>
  <r>
    <n v="2505"/>
    <x v="2504"/>
    <s v="PASTATUTION- The act or practice of engaging in Pasta Making for money.  _x000a__x000a_Help us get the Arcobaleno Pasta Extruder!"/>
    <n v="7000"/>
    <n v="0"/>
    <x v="2"/>
    <x v="0"/>
    <s v="USD"/>
    <n v="1426292416"/>
    <n v="1423704016"/>
    <b v="0"/>
    <n v="0"/>
    <b v="0"/>
    <s v="food/restaurants"/>
    <n v="0"/>
    <n v="0"/>
    <x v="7"/>
    <x v="34"/>
  </r>
  <r>
    <n v="2506"/>
    <x v="2505"/>
    <s v="Love cereal as much as we do? Then we need your help! We are opening a worldwide cereal cafe, serving the best in imported cereals!"/>
    <n v="5000"/>
    <n v="30"/>
    <x v="2"/>
    <x v="1"/>
    <s v="GBP"/>
    <n v="1443906000"/>
    <n v="1441955269"/>
    <b v="0"/>
    <n v="2"/>
    <b v="0"/>
    <s v="food/restaurants"/>
    <n v="6.0000000000000001E-3"/>
    <n v="15"/>
    <x v="7"/>
    <x v="34"/>
  </r>
  <r>
    <n v="2507"/>
    <x v="2506"/>
    <s v="Unique dishes for a unique city!."/>
    <n v="42850"/>
    <n v="0"/>
    <x v="2"/>
    <x v="0"/>
    <s v="USD"/>
    <n v="1431308704"/>
    <n v="1428716704"/>
    <b v="0"/>
    <n v="0"/>
    <b v="0"/>
    <s v="food/restaurants"/>
    <n v="0"/>
    <n v="0"/>
    <x v="7"/>
    <x v="34"/>
  </r>
  <r>
    <n v="2508"/>
    <x v="2507"/>
    <s v="I make Amazing homemade fudge available in 18 flavors. I want to open my own business to be able to let my area eat my incredible fudge"/>
    <n v="20000"/>
    <n v="0"/>
    <x v="2"/>
    <x v="0"/>
    <s v="USD"/>
    <n v="1408056634"/>
    <n v="1405464634"/>
    <b v="0"/>
    <n v="0"/>
    <b v="0"/>
    <s v="food/restaurants"/>
    <n v="0"/>
    <n v="0"/>
    <x v="7"/>
    <x v="34"/>
  </r>
  <r>
    <n v="2509"/>
    <x v="2508"/>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x v="2509"/>
    <s v="Dugout Dogs will be specializing in the many hot dog and sausage styles sold at baseball parks around Major League Baseball (MLB)."/>
    <n v="50000"/>
    <n v="75"/>
    <x v="2"/>
    <x v="0"/>
    <s v="USD"/>
    <n v="1431647772"/>
    <n v="1426463772"/>
    <b v="0"/>
    <n v="2"/>
    <b v="0"/>
    <s v="food/restaurants"/>
    <n v="1.5E-3"/>
    <n v="37.5"/>
    <x v="7"/>
    <x v="34"/>
  </r>
  <r>
    <n v="2511"/>
    <x v="2510"/>
    <s v="Fresh Fast Food. A bbq ramen bar thats healthy, tasty and made to order right in front of your eyes....... From flame to bowl"/>
    <n v="100000"/>
    <n v="0"/>
    <x v="2"/>
    <x v="1"/>
    <s v="GBP"/>
    <n v="1454323413"/>
    <n v="1451731413"/>
    <b v="0"/>
    <n v="0"/>
    <b v="0"/>
    <s v="food/restaurants"/>
    <n v="0"/>
    <n v="0"/>
    <x v="7"/>
    <x v="34"/>
  </r>
  <r>
    <n v="2512"/>
    <x v="2511"/>
    <s v="Somethin' Tasty is a unique coffee, pastry &amp; retail store. We consign from all local sources: pottery, glass &amp; art."/>
    <n v="1150"/>
    <n v="0"/>
    <x v="2"/>
    <x v="0"/>
    <s v="USD"/>
    <n v="1418504561"/>
    <n v="1417208561"/>
    <b v="0"/>
    <n v="0"/>
    <b v="0"/>
    <s v="food/restaurants"/>
    <n v="0"/>
    <n v="0"/>
    <x v="7"/>
    <x v="34"/>
  </r>
  <r>
    <n v="2513"/>
    <x v="2512"/>
    <s v="Wir wollen einen Ort erschaffen an dem man sich wohlfÃ¼hlen kann, ein Ort an dem die Gedanken frei sind und man das Essen genieÃŸen kann."/>
    <n v="180000"/>
    <n v="0"/>
    <x v="2"/>
    <x v="12"/>
    <s v="EUR"/>
    <n v="1488067789"/>
    <n v="1482883789"/>
    <b v="0"/>
    <n v="0"/>
    <b v="0"/>
    <s v="food/restaurants"/>
    <n v="0"/>
    <n v="0"/>
    <x v="7"/>
    <x v="34"/>
  </r>
  <r>
    <n v="2514"/>
    <x v="2513"/>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x v="2514"/>
    <s v="The Barrel Room SF is moving to a new location in San Francisco with a 60-seat restaurant &amp; full liquor. Help us make our move amazing!"/>
    <n v="5000"/>
    <n v="930"/>
    <x v="2"/>
    <x v="0"/>
    <s v="USD"/>
    <n v="1424635753"/>
    <n v="1422043753"/>
    <b v="0"/>
    <n v="12"/>
    <b v="0"/>
    <s v="food/restaurants"/>
    <n v="0.186"/>
    <n v="77.5"/>
    <x v="7"/>
    <x v="34"/>
  </r>
  <r>
    <n v="2516"/>
    <x v="2515"/>
    <s v="Hi, everyone my name is Alex, and i want to create not just a cafe spot, but a place that gives everyone a nice warm homey feeling."/>
    <n v="22000"/>
    <n v="0"/>
    <x v="2"/>
    <x v="0"/>
    <s v="USD"/>
    <n v="1417279252"/>
    <n v="1414683652"/>
    <b v="0"/>
    <n v="0"/>
    <b v="0"/>
    <s v="food/restaurants"/>
    <n v="0"/>
    <n v="0"/>
    <x v="7"/>
    <x v="34"/>
  </r>
  <r>
    <n v="2517"/>
    <x v="2516"/>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x v="2517"/>
    <s v="I am traveling the backroads of Southern California, to discover the best out-of-the-way eateries the area has to offer"/>
    <n v="5000"/>
    <n v="0"/>
    <x v="2"/>
    <x v="0"/>
    <s v="USD"/>
    <n v="1415899228"/>
    <n v="1413303628"/>
    <b v="0"/>
    <n v="0"/>
    <b v="0"/>
    <s v="food/restaurants"/>
    <n v="0"/>
    <n v="0"/>
    <x v="7"/>
    <x v="34"/>
  </r>
  <r>
    <n v="2519"/>
    <x v="2518"/>
    <s v="Better than your mom's, better than Cracker Barrel, only at Kelli's Kitchen (all from scratch)."/>
    <n v="150000"/>
    <n v="65"/>
    <x v="2"/>
    <x v="0"/>
    <s v="USD"/>
    <n v="1405741404"/>
    <n v="1403149404"/>
    <b v="0"/>
    <n v="4"/>
    <b v="0"/>
    <s v="food/restaurants"/>
    <n v="4.3333333333333331E-4"/>
    <n v="16.25"/>
    <x v="7"/>
    <x v="34"/>
  </r>
  <r>
    <n v="2520"/>
    <x v="2519"/>
    <s v="Aurora restaurant/night club, a Star Wars/Star Trek Science fiction community gathering place and club in the Tulsa/Oklahoma city area."/>
    <n v="100000"/>
    <n v="0"/>
    <x v="2"/>
    <x v="0"/>
    <s v="USD"/>
    <n v="1476559260"/>
    <n v="1472567085"/>
    <b v="0"/>
    <n v="0"/>
    <b v="0"/>
    <s v="food/restaurants"/>
    <n v="0"/>
    <n 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x v="2521"/>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x v="2522"/>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x v="2523"/>
    <s v="We're bringing some of our favorite music from the past 10 years to disc for the first time ever."/>
    <n v="7500"/>
    <n v="7620"/>
    <x v="0"/>
    <x v="0"/>
    <s v="USD"/>
    <n v="1419136200"/>
    <n v="1416338557"/>
    <b v="0"/>
    <n v="43"/>
    <b v="1"/>
    <s v="music/classical music"/>
    <n v="1.016"/>
    <n v="177.2093023255814"/>
    <x v="4"/>
    <x v="35"/>
  </r>
  <r>
    <n v="2525"/>
    <x v="2524"/>
    <s v="Husband and wife operatic team specializing in German opera. Fundraising for an audition tour of Germany."/>
    <n v="8000"/>
    <n v="8026"/>
    <x v="0"/>
    <x v="0"/>
    <s v="USD"/>
    <n v="1340914571"/>
    <n v="1338322571"/>
    <b v="0"/>
    <n v="80"/>
    <b v="1"/>
    <s v="music/classical music"/>
    <n v="1.00325"/>
    <n v="100.325"/>
    <x v="4"/>
    <x v="35"/>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n v="2527"/>
    <x v="2526"/>
    <s v="Five Programs of Benjamin Britten's vocal works featuring over 20 extraordinary vocalists and pianists."/>
    <n v="4000"/>
    <n v="4085"/>
    <x v="0"/>
    <x v="0"/>
    <s v="USD"/>
    <n v="1382068740"/>
    <n v="1380477691"/>
    <b v="0"/>
    <n v="71"/>
    <b v="1"/>
    <s v="music/classical music"/>
    <n v="1.02125"/>
    <n v="57.535211267605632"/>
    <x v="4"/>
    <x v="35"/>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x v="2528"/>
    <s v="Opera. Short. New."/>
    <n v="6000"/>
    <n v="6257"/>
    <x v="0"/>
    <x v="0"/>
    <s v="USD"/>
    <n v="1332636975"/>
    <n v="1328752575"/>
    <b v="0"/>
    <n v="76"/>
    <b v="1"/>
    <s v="music/classical music"/>
    <n v="1.0428333333333333"/>
    <n v="82.328947368421055"/>
    <x v="4"/>
    <x v="35"/>
  </r>
  <r>
    <n v="2530"/>
    <x v="2529"/>
    <s v="With your help the Tulsa Youth Symphony will have its premiere appearance at the opening of the OK Mozart Festival, June 6th"/>
    <n v="6500"/>
    <n v="6500"/>
    <x v="0"/>
    <x v="0"/>
    <s v="USD"/>
    <n v="1429505400"/>
    <n v="1426711505"/>
    <b v="0"/>
    <n v="48"/>
    <b v="1"/>
    <s v="music/classical music"/>
    <n v="1"/>
    <n v="135.41666666666666"/>
    <x v="4"/>
    <x v="35"/>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3775"/>
    <n v="266.08974358974359"/>
    <x v="4"/>
    <x v="3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x v="2537"/>
    <s v="I will record 2 of Tomaso Albinoni's concertos for 2 oboes playing both parts myself."/>
    <n v="18000"/>
    <n v="20343.169999999998"/>
    <x v="0"/>
    <x v="0"/>
    <s v="USD"/>
    <n v="1361681940"/>
    <n v="1359029661"/>
    <b v="0"/>
    <n v="185"/>
    <b v="1"/>
    <s v="music/classical music"/>
    <n v="1.130176111111111"/>
    <n v="109.96308108108107"/>
    <x v="4"/>
    <x v="35"/>
  </r>
  <r>
    <n v="2539"/>
    <x v="2538"/>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x v="2540"/>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x v="2542"/>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x v="2543"/>
    <s v="Bringing choral music and performance opportunities to under-served youth in West Philadelphia"/>
    <n v="5000"/>
    <n v="5041"/>
    <x v="0"/>
    <x v="0"/>
    <s v="USD"/>
    <n v="1341750569"/>
    <n v="1339158569"/>
    <b v="0"/>
    <n v="57"/>
    <b v="1"/>
    <s v="music/classical music"/>
    <n v="1.0082"/>
    <n v="88.438596491228068"/>
    <x v="4"/>
    <x v="35"/>
  </r>
  <r>
    <n v="2545"/>
    <x v="2544"/>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x v="2550"/>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x v="2551"/>
    <s v="World Premiere of a new oratorio with chorus, soloists, and orchestra, based on the Old Testament king and prophet, DAVID"/>
    <n v="3000"/>
    <n v="3195"/>
    <x v="0"/>
    <x v="0"/>
    <s v="USD"/>
    <n v="1488741981"/>
    <n v="1486149981"/>
    <b v="0"/>
    <n v="18"/>
    <b v="1"/>
    <s v="music/classical music"/>
    <n v="1.0649999999999999"/>
    <n v="177.5"/>
    <x v="4"/>
    <x v="35"/>
  </r>
  <r>
    <n v="2553"/>
    <x v="2552"/>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x v="2554"/>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x v="2556"/>
    <s v="Raising money for our concert tour of Switzerland and Germany in June/July 2014"/>
    <n v="900"/>
    <n v="1066"/>
    <x v="0"/>
    <x v="1"/>
    <s v="GBP"/>
    <n v="1400176386"/>
    <n v="1397584386"/>
    <b v="0"/>
    <n v="36"/>
    <b v="1"/>
    <s v="music/classical music"/>
    <n v="1.1844444444444444"/>
    <n v="29.611111111111111"/>
    <x v="4"/>
    <x v="35"/>
  </r>
  <r>
    <n v="2558"/>
    <x v="2557"/>
    <s v="The Hopkins Sinfonia is looking for your support to run our 2015 Season made up of five concerts."/>
    <n v="1250"/>
    <n v="1361"/>
    <x v="0"/>
    <x v="2"/>
    <s v="AUD"/>
    <n v="1430488740"/>
    <n v="1427747906"/>
    <b v="0"/>
    <n v="18"/>
    <b v="1"/>
    <s v="music/classical music"/>
    <n v="1.0888"/>
    <n v="75.611111111111114"/>
    <x v="4"/>
    <x v="35"/>
  </r>
  <r>
    <n v="2559"/>
    <x v="2558"/>
    <s v="A concert of new music by four composers who have lived in India and been inspired by its music, with the Momenta String Quartet"/>
    <n v="800"/>
    <n v="890"/>
    <x v="0"/>
    <x v="0"/>
    <s v="USD"/>
    <n v="1321385820"/>
    <n v="1318539484"/>
    <b v="0"/>
    <n v="25"/>
    <b v="1"/>
    <s v="music/classical music"/>
    <n v="1.1125"/>
    <n v="35.6"/>
    <x v="4"/>
    <x v="35"/>
  </r>
  <r>
    <n v="2560"/>
    <x v="2559"/>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x v="2560"/>
    <s v="Ever had chicken fingers smothered in bearnaise sauce, resting on a bed of your favorite rice? We need these meals on wheels."/>
    <n v="100000"/>
    <n v="0"/>
    <x v="1"/>
    <x v="5"/>
    <s v="CAD"/>
    <n v="1444740089"/>
    <n v="1442148089"/>
    <b v="0"/>
    <n v="0"/>
    <b v="0"/>
    <s v="food/food trucks"/>
    <n v="0"/>
    <n v="0"/>
    <x v="7"/>
    <x v="19"/>
  </r>
  <r>
    <n v="2562"/>
    <x v="2561"/>
    <s v="Hail up - Wah gwaan ?_x000a_We are creating a foodtruck that will serve typical, traditional Jamaican jerk chicken/pork and more!"/>
    <n v="10000"/>
    <n v="75"/>
    <x v="1"/>
    <x v="12"/>
    <s v="EUR"/>
    <n v="1476189339"/>
    <n v="1471005339"/>
    <b v="0"/>
    <n v="3"/>
    <b v="0"/>
    <s v="food/food trucks"/>
    <n v="7.4999999999999997E-3"/>
    <n v="25"/>
    <x v="7"/>
    <x v="19"/>
  </r>
  <r>
    <n v="2563"/>
    <x v="2562"/>
    <s v="Michigan based bubble tea and specialty ice cream food truck"/>
    <n v="20000"/>
    <n v="0"/>
    <x v="1"/>
    <x v="0"/>
    <s v="USD"/>
    <n v="1438226451"/>
    <n v="1433042451"/>
    <b v="0"/>
    <n v="0"/>
    <b v="0"/>
    <s v="food/food trucks"/>
    <n v="0"/>
    <n v="0"/>
    <x v="7"/>
    <x v="19"/>
  </r>
  <r>
    <n v="2564"/>
    <x v="2563"/>
    <s v="We want to bring the wonderful flavors of the Jersey Shore, my home, to my new home in Winnipeg, the center of Canada."/>
    <n v="40000"/>
    <n v="0"/>
    <x v="1"/>
    <x v="5"/>
    <s v="CAD"/>
    <n v="1406854699"/>
    <n v="1404262699"/>
    <b v="0"/>
    <n v="0"/>
    <b v="0"/>
    <s v="food/food trucks"/>
    <n v="0"/>
    <n v="0"/>
    <x v="7"/>
    <x v="19"/>
  </r>
  <r>
    <n v="2565"/>
    <x v="2564"/>
    <s v="The Sketchy Pelican. Is my vision to bring raw, honest, soulful, creative, thoght provoking cuisine to food truck form"/>
    <n v="10000"/>
    <n v="100"/>
    <x v="1"/>
    <x v="0"/>
    <s v="USD"/>
    <n v="1462827000"/>
    <n v="1457710589"/>
    <b v="0"/>
    <n v="1"/>
    <b v="0"/>
    <s v="food/food trucks"/>
    <n v="0.01"/>
    <n v="100"/>
    <x v="7"/>
    <x v="19"/>
  </r>
  <r>
    <n v="2566"/>
    <x v="2565"/>
    <s v="You can skip the hotdog cart and enjoy fresh, hot, delicious, handmade pizza when Mamma B's takes her show on the road!"/>
    <n v="35000"/>
    <n v="0"/>
    <x v="1"/>
    <x v="0"/>
    <s v="USD"/>
    <n v="1408663948"/>
    <n v="1406071948"/>
    <b v="0"/>
    <n v="0"/>
    <b v="0"/>
    <s v="food/food trucks"/>
    <n v="0"/>
    <n v="0"/>
    <x v="7"/>
    <x v="19"/>
  </r>
  <r>
    <n v="2567"/>
    <x v="2566"/>
    <s v="You're leaving a Bar/Nightclub what else would you want more than to have a Juicy Burger and to see Beautiful Girls making it."/>
    <n v="45000"/>
    <n v="120"/>
    <x v="1"/>
    <x v="0"/>
    <s v="USD"/>
    <n v="1429823138"/>
    <n v="1427231138"/>
    <b v="0"/>
    <n v="2"/>
    <b v="0"/>
    <s v="food/food trucks"/>
    <n v="2.6666666666666666E-3"/>
    <n v="60"/>
    <x v="7"/>
    <x v="19"/>
  </r>
  <r>
    <n v="2568"/>
    <x v="2567"/>
    <s v="Barney's is seriously delicious New York food. Cooking everything from scratch on our American food truck. London here we come..."/>
    <n v="10000"/>
    <n v="50"/>
    <x v="1"/>
    <x v="1"/>
    <s v="GBP"/>
    <n v="1472745594"/>
    <n v="1470153594"/>
    <b v="0"/>
    <n v="1"/>
    <b v="0"/>
    <s v="food/food trucks"/>
    <n v="5.0000000000000001E-3"/>
    <n v="50"/>
    <x v="7"/>
    <x v="19"/>
  </r>
  <r>
    <n v="2569"/>
    <x v="2568"/>
    <s v="With your help, I would be able to get a truck and start the process of getting it ready for the 2016 season."/>
    <n v="6500"/>
    <n v="145"/>
    <x v="1"/>
    <x v="0"/>
    <s v="USD"/>
    <n v="1442457112"/>
    <n v="1439865112"/>
    <b v="0"/>
    <n v="2"/>
    <b v="0"/>
    <s v="food/food trucks"/>
    <n v="2.2307692307692306E-2"/>
    <n v="72.5"/>
    <x v="7"/>
    <x v="19"/>
  </r>
  <r>
    <n v="2570"/>
    <x v="2569"/>
    <s v="A family run mobile wood fired pizza oven serving up unique artisan pizzas created by award winning Chef Brandon Mathias!"/>
    <n v="7000"/>
    <n v="59"/>
    <x v="1"/>
    <x v="0"/>
    <s v="USD"/>
    <n v="1486590035"/>
    <n v="1483998035"/>
    <b v="0"/>
    <n v="2"/>
    <b v="0"/>
    <s v="food/food trucks"/>
    <n v="8.4285714285714294E-3"/>
    <n v="29.5"/>
    <x v="7"/>
    <x v="19"/>
  </r>
  <r>
    <n v="2571"/>
    <x v="2570"/>
    <s v="Perth locals who dream of opening a health food van, and serving treats that not only taste amazing but also benefit your body."/>
    <n v="100000"/>
    <n v="250"/>
    <x v="1"/>
    <x v="2"/>
    <s v="AUD"/>
    <n v="1463645521"/>
    <n v="1458461521"/>
    <b v="0"/>
    <n v="4"/>
    <b v="0"/>
    <s v="food/food trucks"/>
    <n v="2.5000000000000001E-3"/>
    <n v="62.5"/>
    <x v="7"/>
    <x v="19"/>
  </r>
  <r>
    <n v="2572"/>
    <x v="2571"/>
    <s v="Mesquite smoked brisket nachos, food truck style, with homemade salsa to make your taste buds dance."/>
    <n v="30000"/>
    <n v="0"/>
    <x v="1"/>
    <x v="0"/>
    <s v="USD"/>
    <n v="1428893517"/>
    <n v="1426301517"/>
    <b v="0"/>
    <n v="0"/>
    <b v="0"/>
    <s v="food/food trucks"/>
    <n v="0"/>
    <n v="0"/>
    <x v="7"/>
    <x v="19"/>
  </r>
  <r>
    <n v="2573"/>
    <x v="2572"/>
    <s v="I have perfected my porkkabob recipe.I'm ready to start my own business!I need funds for the bbq pit and trailer and start up supplies."/>
    <n v="8000"/>
    <n v="0"/>
    <x v="1"/>
    <x v="0"/>
    <s v="USD"/>
    <n v="1408803149"/>
    <n v="1404915149"/>
    <b v="0"/>
    <n v="0"/>
    <b v="0"/>
    <s v="food/food trucks"/>
    <n v="0"/>
    <n v="0"/>
    <x v="7"/>
    <x v="19"/>
  </r>
  <r>
    <n v="2574"/>
    <x v="2573"/>
    <s v="The Best Jamaican Jerk outside of Kingston! The name means &quot;for the children&quot;, my children, the reasons why I cook and why I live!"/>
    <n v="10000"/>
    <n v="0"/>
    <x v="1"/>
    <x v="0"/>
    <s v="USD"/>
    <n v="1463600945"/>
    <n v="1461786545"/>
    <b v="0"/>
    <n v="0"/>
    <b v="0"/>
    <s v="food/food trucks"/>
    <n v="0"/>
    <n v="0"/>
    <x v="7"/>
    <x v="19"/>
  </r>
  <r>
    <n v="2575"/>
    <x v="2574"/>
    <s v="Hello everyone, Iv'e decided to put my love for old Volkswagen buses and my love for cooking together! Support vdub dogs hot dog bus!"/>
    <n v="85000"/>
    <n v="0"/>
    <x v="1"/>
    <x v="0"/>
    <s v="USD"/>
    <n v="1421030194"/>
    <n v="1418438194"/>
    <b v="0"/>
    <n v="0"/>
    <b v="0"/>
    <s v="food/food trucks"/>
    <n v="0"/>
    <n v="0"/>
    <x v="7"/>
    <x v="19"/>
  </r>
  <r>
    <n v="2576"/>
    <x v="2575"/>
    <s v="A New Twist with an American and Philippine fast food Mobile Trailer."/>
    <n v="10000"/>
    <n v="0"/>
    <x v="1"/>
    <x v="0"/>
    <s v="USD"/>
    <n v="1428707647"/>
    <n v="1424823247"/>
    <b v="0"/>
    <n v="0"/>
    <b v="0"/>
    <s v="food/food trucks"/>
    <n v="0"/>
    <n v="0"/>
    <x v="7"/>
    <x v="19"/>
  </r>
  <r>
    <n v="2577"/>
    <x v="2576"/>
    <s v="This is not your average cake, it's fruit with yogurt fruit dip icing and fruit toppings! Great for events, parties, weddings and more!"/>
    <n v="15000"/>
    <n v="0"/>
    <x v="1"/>
    <x v="0"/>
    <s v="USD"/>
    <n v="1407181297"/>
    <n v="1405021297"/>
    <b v="0"/>
    <n v="0"/>
    <b v="0"/>
    <s v="food/food trucks"/>
    <n v="0"/>
    <n v="0"/>
    <x v="7"/>
    <x v="19"/>
  </r>
  <r>
    <n v="2578"/>
    <x v="2577"/>
    <s v="Madhuri means &quot;inner beauty, inner sweetness&quot;. At Madhuri Kitchen, we're bringing the spiritual practice of food to festivals &amp; events."/>
    <n v="6000"/>
    <n v="0"/>
    <x v="1"/>
    <x v="0"/>
    <s v="USD"/>
    <n v="1444410000"/>
    <n v="1440203579"/>
    <b v="0"/>
    <n v="0"/>
    <b v="0"/>
    <s v="food/food trucks"/>
    <n v="0"/>
    <n v="0"/>
    <x v="7"/>
    <x v="19"/>
  </r>
  <r>
    <n v="2579"/>
    <x v="2578"/>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x v="2579"/>
    <s v="Planning to build this truck into a full rolling fold out cook shack,providing clean cold drinking water to all festival goers"/>
    <n v="8500"/>
    <n v="51"/>
    <x v="1"/>
    <x v="0"/>
    <s v="USD"/>
    <n v="1431745200"/>
    <n v="1429170603"/>
    <b v="0"/>
    <n v="2"/>
    <b v="0"/>
    <s v="food/food trucks"/>
    <n v="6.0000000000000001E-3"/>
    <n v="25.5"/>
    <x v="7"/>
    <x v="19"/>
  </r>
  <r>
    <n v="2581"/>
    <x v="2580"/>
    <s v="Creating a Food Truck to bring gourmet sausage sliders to Jacksonville, FL for breakfast, lunch, and special events."/>
    <n v="5000"/>
    <n v="530"/>
    <x v="2"/>
    <x v="0"/>
    <s v="USD"/>
    <n v="1447689898"/>
    <n v="1445094298"/>
    <b v="0"/>
    <n v="11"/>
    <b v="0"/>
    <s v="food/food trucks"/>
    <n v="0.106"/>
    <n v="48.18181818181818"/>
    <x v="7"/>
    <x v="19"/>
  </r>
  <r>
    <n v="2582"/>
    <x v="2581"/>
    <s v="The place where chicken meets liquor for the first time!"/>
    <n v="90000"/>
    <n v="1"/>
    <x v="2"/>
    <x v="0"/>
    <s v="USD"/>
    <n v="1477784634"/>
    <n v="1475192634"/>
    <b v="0"/>
    <n v="1"/>
    <b v="0"/>
    <s v="food/food trucks"/>
    <n v="1.1111111111111112E-5"/>
    <n v="1"/>
    <x v="7"/>
    <x v="19"/>
  </r>
  <r>
    <n v="2583"/>
    <x v="2582"/>
    <s v="Crazy Daisy will become the newest member of the food truck distributors in Kansas City, Missouri."/>
    <n v="1000"/>
    <n v="5"/>
    <x v="2"/>
    <x v="0"/>
    <s v="USD"/>
    <n v="1426526880"/>
    <n v="1421346480"/>
    <b v="0"/>
    <n v="5"/>
    <b v="0"/>
    <s v="food/food trucks"/>
    <n v="5.0000000000000001E-3"/>
    <n v="1"/>
    <x v="7"/>
    <x v="19"/>
  </r>
  <r>
    <n v="2584"/>
    <x v="2583"/>
    <s v="Bringing quality food to the masses using local premium ingredients, but at a food truck price!"/>
    <n v="10000"/>
    <n v="0"/>
    <x v="2"/>
    <x v="0"/>
    <s v="USD"/>
    <n v="1434341369"/>
    <n v="1431749369"/>
    <b v="0"/>
    <n v="0"/>
    <b v="0"/>
    <s v="food/food trucks"/>
    <n v="0"/>
    <n v="0"/>
    <x v="7"/>
    <x v="19"/>
  </r>
  <r>
    <n v="2585"/>
    <x v="2584"/>
    <s v="Evie's Eats uses local ingredients to create sweet treats, healthy snacks and on the go meals, all with the family budget in mind!"/>
    <n v="30000"/>
    <n v="50"/>
    <x v="2"/>
    <x v="0"/>
    <s v="USD"/>
    <n v="1404601632"/>
    <n v="1402009632"/>
    <b v="0"/>
    <n v="1"/>
    <b v="0"/>
    <s v="food/food trucks"/>
    <n v="1.6666666666666668E-3"/>
    <n v="50"/>
    <x v="7"/>
    <x v="19"/>
  </r>
  <r>
    <n v="2586"/>
    <x v="2585"/>
    <s v="I would like to bring fresh salad and food to the streets of London at a reasonable price."/>
    <n v="3000"/>
    <n v="5"/>
    <x v="2"/>
    <x v="1"/>
    <s v="GBP"/>
    <n v="1451030136"/>
    <n v="1448438136"/>
    <b v="0"/>
    <n v="1"/>
    <b v="0"/>
    <s v="food/food trucks"/>
    <n v="1.6666666666666668E-3"/>
    <n v="5"/>
    <x v="7"/>
    <x v="19"/>
  </r>
  <r>
    <n v="2587"/>
    <x v="2586"/>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x v="2587"/>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x v="2588"/>
    <s v="A Brazilian-inspired food truck in one of the busiest spots in Copenhagen, delicious pancakes made by the healthy tapiÃ³ca flour"/>
    <n v="50000"/>
    <n v="5"/>
    <x v="2"/>
    <x v="8"/>
    <s v="DKK"/>
    <n v="1458733927"/>
    <n v="1456145527"/>
    <b v="0"/>
    <n v="1"/>
    <b v="0"/>
    <s v="food/food trucks"/>
    <n v="1E-4"/>
    <n v="5"/>
    <x v="7"/>
    <x v="19"/>
  </r>
  <r>
    <n v="2590"/>
    <x v="2589"/>
    <s v="First in Perth self-contained eco-friendly coffee car based on Ford Fiesta. In the end of the projrct I need your help to make it real!"/>
    <n v="3000"/>
    <n v="0"/>
    <x v="2"/>
    <x v="2"/>
    <s v="AUD"/>
    <n v="1453817297"/>
    <n v="1453212497"/>
    <b v="0"/>
    <n v="0"/>
    <b v="0"/>
    <s v="food/food trucks"/>
    <n v="0"/>
    <n v="0"/>
    <x v="7"/>
    <x v="19"/>
  </r>
  <r>
    <n v="2591"/>
    <x v="2590"/>
    <s v="Hi everyone I am a 26 year old single mom trying to start her own food business! I need to first afford the patent to reveal more!"/>
    <n v="1500"/>
    <n v="26"/>
    <x v="2"/>
    <x v="0"/>
    <s v="USD"/>
    <n v="1457901924"/>
    <n v="1452721524"/>
    <b v="0"/>
    <n v="2"/>
    <b v="0"/>
    <s v="food/food trucks"/>
    <n v="1.7333333333333333E-2"/>
    <n v="13"/>
    <x v="7"/>
    <x v="19"/>
  </r>
  <r>
    <n v="2592"/>
    <x v="2591"/>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x v="2592"/>
    <s v="What could be better than satisfying your hunger with ice cream or a taco (or both) from a 1970's mural van blastin disco music!"/>
    <n v="10000"/>
    <n v="0"/>
    <x v="2"/>
    <x v="0"/>
    <s v="USD"/>
    <n v="1429993026"/>
    <n v="1427401026"/>
    <b v="0"/>
    <n v="0"/>
    <b v="0"/>
    <s v="food/food trucks"/>
    <n v="0"/>
    <n v="0"/>
    <x v="7"/>
    <x v="19"/>
  </r>
  <r>
    <n v="2594"/>
    <x v="2593"/>
    <s v="New, small home business, looking to take some Granny's old recipes along with some of my own creations to the streets!"/>
    <n v="80000"/>
    <n v="1"/>
    <x v="2"/>
    <x v="0"/>
    <s v="USD"/>
    <n v="1407453228"/>
    <n v="1404861228"/>
    <b v="0"/>
    <n v="1"/>
    <b v="0"/>
    <s v="food/food trucks"/>
    <n v="1.2500000000000001E-5"/>
    <n v="1"/>
    <x v="7"/>
    <x v="19"/>
  </r>
  <r>
    <n v="2595"/>
    <x v="2594"/>
    <s v="Looking to put the best baked goods in Bowling Green on wheels"/>
    <n v="15000"/>
    <n v="1825"/>
    <x v="2"/>
    <x v="0"/>
    <s v="USD"/>
    <n v="1487915500"/>
    <n v="1485323500"/>
    <b v="0"/>
    <n v="19"/>
    <b v="0"/>
    <s v="food/food trucks"/>
    <n v="0.12166666666666667"/>
    <n v="96.05263157894737"/>
    <x v="7"/>
    <x v="19"/>
  </r>
  <r>
    <n v="2596"/>
    <x v="2595"/>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x v="2596"/>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x v="2597"/>
    <s v="I'm ready to make Tulsa happy and aware that love and kindness go hand in hand with good food!"/>
    <n v="3000"/>
    <n v="1170"/>
    <x v="2"/>
    <x v="0"/>
    <s v="USD"/>
    <n v="1443039001"/>
    <n v="1440447001"/>
    <b v="0"/>
    <n v="14"/>
    <b v="0"/>
    <s v="food/food trucks"/>
    <n v="0.39"/>
    <n v="83.571428571428569"/>
    <x v="7"/>
    <x v="19"/>
  </r>
  <r>
    <n v="2599"/>
    <x v="2598"/>
    <s v="The Empty Ramekins Catering Group is looking for your help to start up in Miami Florida!!!!"/>
    <n v="9041"/>
    <n v="90"/>
    <x v="2"/>
    <x v="0"/>
    <s v="USD"/>
    <n v="1407089147"/>
    <n v="1403201147"/>
    <b v="0"/>
    <n v="5"/>
    <b v="0"/>
    <s v="food/food trucks"/>
    <n v="9.9546510341776348E-3"/>
    <n v="18"/>
    <x v="7"/>
    <x v="19"/>
  </r>
  <r>
    <n v="2600"/>
    <x v="2599"/>
    <s v="On Sunday November 8, 2015 our food truck burned to the ground. Please help us get rebuilt."/>
    <n v="50000"/>
    <n v="3466"/>
    <x v="2"/>
    <x v="0"/>
    <s v="USD"/>
    <n v="1458938200"/>
    <n v="1453757800"/>
    <b v="0"/>
    <n v="30"/>
    <b v="0"/>
    <s v="food/food trucks"/>
    <n v="6.9320000000000007E-2"/>
    <n v="115.53333333333333"/>
    <x v="7"/>
    <x v="19"/>
  </r>
  <r>
    <n v="2601"/>
    <x v="2600"/>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x v="2601"/>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x v="2602"/>
    <s v="I will be building a mock space station and simulate living on Mars for two weeks."/>
    <n v="1750"/>
    <n v="1776"/>
    <x v="0"/>
    <x v="0"/>
    <s v="USD"/>
    <n v="1387835654"/>
    <n v="1386626054"/>
    <b v="1"/>
    <n v="50"/>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x v="2607"/>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x v="2608"/>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x v="2609"/>
    <s v="Preserve the telescope that Clyde Tombaugh used to discover Pluto for generations to come!"/>
    <n v="22765"/>
    <n v="32172.66"/>
    <x v="0"/>
    <x v="0"/>
    <s v="USD"/>
    <n v="1471849140"/>
    <n v="1468444125"/>
    <b v="1"/>
    <n v="577"/>
    <b v="1"/>
    <s v="technology/space exploration"/>
    <n v="1.4132510432681749"/>
    <n v="55.758509532062391"/>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x v="2615"/>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x v="2616"/>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x v="2617"/>
    <s v="LTD ED COLLECTIBLE SPACE ART FEAT. ASTRONAUTS"/>
    <n v="15000"/>
    <n v="15808"/>
    <x v="0"/>
    <x v="0"/>
    <s v="USD"/>
    <n v="1449000061"/>
    <n v="1443812461"/>
    <b v="1"/>
    <n v="77"/>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x v="2621"/>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x v="2625"/>
    <s v="Support the accreditation of our online STEM Mentoring Program with the International Mentoring Association"/>
    <n v="2500"/>
    <n v="2800"/>
    <x v="0"/>
    <x v="0"/>
    <s v="USD"/>
    <n v="1433343869"/>
    <n v="1430751869"/>
    <b v="0"/>
    <n v="50"/>
    <b v="1"/>
    <s v="technology/space exploration"/>
    <n v="1.1200000000000001"/>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x v="2627"/>
    <s v="A high school freshman is sending pie into space and you can be a part of it.  GO SCIENCE!!!"/>
    <n v="839"/>
    <n v="926"/>
    <x v="0"/>
    <x v="0"/>
    <s v="USD"/>
    <n v="1417389067"/>
    <n v="1415661067"/>
    <b v="0"/>
    <n v="21"/>
    <b v="1"/>
    <s v="technology/space exploration"/>
    <n v="1.1036948748510131"/>
    <n v="44.095238095238095"/>
    <x v="2"/>
    <x v="36"/>
  </r>
  <r>
    <n v="2629"/>
    <x v="2628"/>
    <s v="The first international contest to let students shape the future of interstellar travel."/>
    <n v="5000"/>
    <n v="6387"/>
    <x v="0"/>
    <x v="1"/>
    <s v="GBP"/>
    <n v="1431608122"/>
    <n v="1429016122"/>
    <b v="0"/>
    <n v="100"/>
    <b v="1"/>
    <s v="technology/space exploration"/>
    <n v="1.2774000000000001"/>
    <n v="63.87"/>
    <x v="2"/>
    <x v="36"/>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x v="2636"/>
    <s v="Help us collect the data to solve the mystery of the century: Is light slowing down?"/>
    <n v="500"/>
    <n v="831"/>
    <x v="0"/>
    <x v="0"/>
    <s v="USD"/>
    <n v="1476277875"/>
    <n v="1474895475"/>
    <b v="0"/>
    <n v="26"/>
    <b v="1"/>
    <s v="technology/space exploration"/>
    <n v="1.6619999999999999"/>
    <n v="31.96153846153846"/>
    <x v="2"/>
    <x v="36"/>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x v="2640"/>
    <s v="Building a Flying saucer that has Artificial Intelligent made from sea shell."/>
    <n v="1500"/>
    <n v="15"/>
    <x v="2"/>
    <x v="0"/>
    <s v="USD"/>
    <n v="1410811740"/>
    <n v="1409341863"/>
    <b v="0"/>
    <n v="1"/>
    <b v="0"/>
    <s v="technology/space exploration"/>
    <n v="0.01"/>
    <n v="15"/>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x v="2643"/>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x v="2644"/>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x v="2645"/>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x v="2646"/>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x v="2647"/>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x v="2648"/>
    <s v="They have launched a Kickstarter."/>
    <n v="125000"/>
    <n v="124"/>
    <x v="1"/>
    <x v="0"/>
    <s v="USD"/>
    <n v="1454370941"/>
    <n v="1449186941"/>
    <b v="0"/>
    <n v="3"/>
    <b v="0"/>
    <s v="technology/space exploration"/>
    <n v="9.9200000000000004E-4"/>
    <n v="41.333333333333336"/>
    <x v="2"/>
    <x v="36"/>
  </r>
  <r>
    <n v="2650"/>
    <x v="2649"/>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x v="2651"/>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x v="2652"/>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x v="2653"/>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x v="2654"/>
    <s v="Thank you for your support!"/>
    <n v="15000"/>
    <n v="3155"/>
    <x v="1"/>
    <x v="0"/>
    <s v="USD"/>
    <n v="1455048000"/>
    <n v="1452631647"/>
    <b v="0"/>
    <n v="43"/>
    <b v="0"/>
    <s v="technology/space exploration"/>
    <n v="0.21033333333333334"/>
    <n v="73.372093023255815"/>
    <x v="2"/>
    <x v="36"/>
  </r>
  <r>
    <n v="2656"/>
    <x v="2655"/>
    <s v="MoonWatcher will be bringing the Moon closer to all of us."/>
    <n v="150000"/>
    <n v="17155"/>
    <x v="1"/>
    <x v="0"/>
    <s v="USD"/>
    <n v="1489345200"/>
    <n v="1485966688"/>
    <b v="0"/>
    <n v="152"/>
    <b v="0"/>
    <s v="technology/space exploration"/>
    <n v="0.11436666666666667"/>
    <n v="112.86184210526316"/>
    <x v="2"/>
    <x v="36"/>
  </r>
  <r>
    <n v="2657"/>
    <x v="2656"/>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x v="2657"/>
    <s v="Funding will allow free participation for 20 schools, grades 4-12, (thousands of students) anywhere in the nation."/>
    <n v="98000"/>
    <n v="91"/>
    <x v="1"/>
    <x v="0"/>
    <s v="USD"/>
    <n v="1469913194"/>
    <n v="1467321194"/>
    <b v="0"/>
    <n v="4"/>
    <b v="0"/>
    <s v="technology/space exploration"/>
    <n v="9.2857142857142856E-4"/>
    <n v="22.75"/>
    <x v="2"/>
    <x v="36"/>
  </r>
  <r>
    <n v="2659"/>
    <x v="2658"/>
    <s v="test"/>
    <n v="49000"/>
    <n v="1333"/>
    <x v="1"/>
    <x v="0"/>
    <s v="USD"/>
    <n v="1429321210"/>
    <n v="1426729210"/>
    <b v="0"/>
    <n v="10"/>
    <b v="0"/>
    <s v="technology/space exploration"/>
    <n v="2.720408163265306E-2"/>
    <n v="133.30000000000001"/>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x v="2660"/>
    <s v="Summer Camp is an old gas station that will have workshops, custom art framing, and carry vintage &amp; home goods."/>
    <n v="5000"/>
    <n v="5145"/>
    <x v="0"/>
    <x v="0"/>
    <s v="USD"/>
    <n v="1382742010"/>
    <n v="1380150010"/>
    <b v="0"/>
    <n v="60"/>
    <b v="1"/>
    <s v="technology/makerspaces"/>
    <n v="1.0289999999999999"/>
    <n v="85.75"/>
    <x v="2"/>
    <x v="37"/>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n v="2663"/>
    <x v="2662"/>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x v="2667"/>
    <s v="Creativity on the go! |_x000a_CrÃ©ativitÃ© en mouvement !"/>
    <n v="1000"/>
    <n v="1707"/>
    <x v="0"/>
    <x v="5"/>
    <s v="CAD"/>
    <n v="1447079520"/>
    <n v="1443449265"/>
    <b v="0"/>
    <n v="28"/>
    <b v="1"/>
    <s v="technology/makerspaces"/>
    <n v="1.7070000000000001"/>
    <n v="60.964285714285715"/>
    <x v="2"/>
    <x v="37"/>
  </r>
  <r>
    <n v="2669"/>
    <x v="2668"/>
    <s v="The brand new Makers Club wants something to draw the students into science and engineering and also be very inclusive."/>
    <n v="800"/>
    <n v="1001"/>
    <x v="0"/>
    <x v="0"/>
    <s v="USD"/>
    <n v="1452387096"/>
    <n v="1447203096"/>
    <b v="0"/>
    <n v="11"/>
    <b v="1"/>
    <s v="technology/makerspaces"/>
    <n v="1.25125"/>
    <n v="91"/>
    <x v="2"/>
    <x v="37"/>
  </r>
  <r>
    <n v="2670"/>
    <x v="2669"/>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x v="2670"/>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x v="2671"/>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x v="2672"/>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x v="2674"/>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x v="2675"/>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x v="2676"/>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x v="2677"/>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x v="2678"/>
    <s v="A do-it-yourself auto garage in Des Moines, Iowa where people can learn how to work on cars &amp; those who know can share their knowledge."/>
    <n v="40000"/>
    <n v="132"/>
    <x v="2"/>
    <x v="0"/>
    <s v="USD"/>
    <n v="1425081694"/>
    <n v="1422489694"/>
    <b v="0"/>
    <n v="3"/>
    <b v="0"/>
    <s v="technology/makerspaces"/>
    <n v="3.3E-3"/>
    <n v="44"/>
    <x v="2"/>
    <x v="37"/>
  </r>
  <r>
    <n v="2680"/>
    <x v="2679"/>
    <s v="iHeartPillow, Connecting loved ones"/>
    <n v="32000"/>
    <n v="276"/>
    <x v="2"/>
    <x v="3"/>
    <s v="EUR"/>
    <n v="1459915491"/>
    <n v="1457327091"/>
    <b v="0"/>
    <n v="4"/>
    <b v="0"/>
    <s v="technology/makerspaces"/>
    <n v="8.6250000000000007E-3"/>
    <n v="69"/>
    <x v="2"/>
    <x v="37"/>
  </r>
  <r>
    <n v="2681"/>
    <x v="2680"/>
    <s v="Jolly's Hot Dogs: A beef hot dog topped with deliciously seasoned ground beef, mustard and minced onions."/>
    <n v="8000"/>
    <n v="55"/>
    <x v="2"/>
    <x v="0"/>
    <s v="USD"/>
    <n v="1405027750"/>
    <n v="1402867750"/>
    <b v="0"/>
    <n v="2"/>
    <b v="0"/>
    <s v="food/food trucks"/>
    <n v="6.875E-3"/>
    <n v="27.5"/>
    <x v="7"/>
    <x v="19"/>
  </r>
  <r>
    <n v="2682"/>
    <x v="2681"/>
    <s v="Gourmet Toast is the culinary combination, neigh, perfection of America's most under-utilized snack: Toast."/>
    <n v="6000"/>
    <n v="1698"/>
    <x v="2"/>
    <x v="0"/>
    <s v="USD"/>
    <n v="1416635940"/>
    <n v="1413838540"/>
    <b v="0"/>
    <n v="20"/>
    <b v="0"/>
    <s v="food/food trucks"/>
    <n v="0.28299999999999997"/>
    <n v="84.9"/>
    <x v="7"/>
    <x v="19"/>
  </r>
  <r>
    <n v="2683"/>
    <x v="2682"/>
    <s v="Cereal isn't only for breakfast! Help me bring cereal to the 92% of Americans who eat cereal everyday. Out of the home and to you!"/>
    <n v="15000"/>
    <n v="36"/>
    <x v="2"/>
    <x v="0"/>
    <s v="USD"/>
    <n v="1425233240"/>
    <n v="1422641240"/>
    <b v="0"/>
    <n v="3"/>
    <b v="0"/>
    <s v="food/food trucks"/>
    <n v="2.3999999999999998E-3"/>
    <n v="12"/>
    <x v="7"/>
    <x v="19"/>
  </r>
  <r>
    <n v="2684"/>
    <x v="2683"/>
    <s v="Not all wings are created equal. We believe ours take flight above the rest. Come judge for yourself. To us it Ain't No Thang..."/>
    <n v="70000"/>
    <n v="800"/>
    <x v="2"/>
    <x v="0"/>
    <s v="USD"/>
    <n v="1407621425"/>
    <n v="1404165425"/>
    <b v="0"/>
    <n v="4"/>
    <b v="0"/>
    <s v="food/food trucks"/>
    <n v="1.1428571428571429E-2"/>
    <n v="200"/>
    <x v="7"/>
    <x v="19"/>
  </r>
  <r>
    <n v="2685"/>
    <x v="2684"/>
    <s v="Home cooked meals made by Nana. Indiana's famous tenderloin sandwiches, Nana's homemade cole slaw and so much more."/>
    <n v="50000"/>
    <n v="10"/>
    <x v="2"/>
    <x v="0"/>
    <s v="USD"/>
    <n v="1430149330"/>
    <n v="1424968930"/>
    <b v="0"/>
    <n v="1"/>
    <b v="0"/>
    <s v="food/food trucks"/>
    <n v="2.0000000000000001E-4"/>
    <n v="10"/>
    <x v="7"/>
    <x v="19"/>
  </r>
  <r>
    <n v="2686"/>
    <x v="2685"/>
    <s v="2 years after a car accident, I was told that I could no longer work... I want to change that AND create something amazing Fair FOOD!"/>
    <n v="30000"/>
    <n v="0"/>
    <x v="2"/>
    <x v="0"/>
    <s v="USD"/>
    <n v="1412119423"/>
    <n v="1410391423"/>
    <b v="0"/>
    <n v="0"/>
    <b v="0"/>
    <s v="food/food trucks"/>
    <n v="0"/>
    <n v="0"/>
    <x v="7"/>
    <x v="19"/>
  </r>
  <r>
    <n v="2687"/>
    <x v="2686"/>
    <s v="Your American Pizzas, Wings, Stuffed Gouda Burger, Sweet &amp; Russet Potato Fries served on a food Truck!!"/>
    <n v="15000"/>
    <n v="0"/>
    <x v="2"/>
    <x v="0"/>
    <s v="USD"/>
    <n v="1435591318"/>
    <n v="1432999318"/>
    <b v="0"/>
    <n v="0"/>
    <b v="0"/>
    <s v="food/food trucks"/>
    <n v="0"/>
    <n v="0"/>
    <x v="7"/>
    <x v="19"/>
  </r>
  <r>
    <n v="2688"/>
    <x v="2687"/>
    <s v="The amazing gourmet Mac N Cheez Food Truck Campaigne!"/>
    <n v="50000"/>
    <n v="74"/>
    <x v="2"/>
    <x v="0"/>
    <s v="USD"/>
    <n v="1424746800"/>
    <n v="1422067870"/>
    <b v="0"/>
    <n v="14"/>
    <b v="0"/>
    <s v="food/food trucks"/>
    <n v="1.48E-3"/>
    <n v="5.2857142857142856"/>
    <x v="7"/>
    <x v="19"/>
  </r>
  <r>
    <n v="2689"/>
    <x v="2688"/>
    <s v="I am creating a high quality, local product only, concession trailer for local and remote events. Dearborn Brand, Winter's Brand, more."/>
    <n v="35000"/>
    <n v="1"/>
    <x v="2"/>
    <x v="0"/>
    <s v="USD"/>
    <n v="1469919890"/>
    <n v="1467327890"/>
    <b v="0"/>
    <n v="1"/>
    <b v="0"/>
    <s v="food/food trucks"/>
    <n v="2.8571428571428571E-5"/>
    <n v="1"/>
    <x v="7"/>
    <x v="19"/>
  </r>
  <r>
    <n v="2690"/>
    <x v="2689"/>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x v="2690"/>
    <s v="A Great New local Food Truck serving up ethnic fusion inspired eats in Ottawa."/>
    <n v="65000"/>
    <n v="35"/>
    <x v="2"/>
    <x v="5"/>
    <s v="CAD"/>
    <n v="1431278557"/>
    <n v="1427390557"/>
    <b v="0"/>
    <n v="2"/>
    <b v="0"/>
    <s v="food/food trucks"/>
    <n v="5.3846153846153844E-4"/>
    <n v="17.5"/>
    <x v="7"/>
    <x v="19"/>
  </r>
  <r>
    <n v="2692"/>
    <x v="2691"/>
    <s v="Our food truck will bring you -_x000a_                       Fast, Fresh, Food -_x000a_                            Throughout the Omaha area"/>
    <n v="3500"/>
    <n v="25"/>
    <x v="2"/>
    <x v="0"/>
    <s v="USD"/>
    <n v="1427266860"/>
    <n v="1424678460"/>
    <b v="0"/>
    <n v="1"/>
    <b v="0"/>
    <s v="food/food trucks"/>
    <n v="7.1428571428571426E-3"/>
    <n v="25"/>
    <x v="7"/>
    <x v="19"/>
  </r>
  <r>
    <n v="2693"/>
    <x v="2692"/>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x v="2693"/>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x v="2694"/>
    <s v="I am creating food magic on the go! Amazing food isn't just for sitdown restaraunts anymore!"/>
    <n v="15000"/>
    <n v="71"/>
    <x v="2"/>
    <x v="0"/>
    <s v="USD"/>
    <n v="1428981718"/>
    <n v="1423801318"/>
    <b v="0"/>
    <n v="3"/>
    <b v="0"/>
    <s v="food/food trucks"/>
    <n v="4.7333333333333333E-3"/>
    <n v="23.666666666666668"/>
    <x v="7"/>
    <x v="19"/>
  </r>
  <r>
    <n v="2696"/>
    <x v="2695"/>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x v="2696"/>
    <s v="Stuffed waffles made from Dough. Sweet, savory, salty and then stuffed with meats, fruits, and sauces!"/>
    <n v="23000"/>
    <n v="6061"/>
    <x v="2"/>
    <x v="0"/>
    <s v="USD"/>
    <n v="1438552800"/>
    <n v="1435876423"/>
    <b v="0"/>
    <n v="52"/>
    <b v="0"/>
    <s v="food/food trucks"/>
    <n v="0.26352173913043481"/>
    <n v="116.55769230769231"/>
    <x v="7"/>
    <x v="19"/>
  </r>
  <r>
    <n v="2698"/>
    <x v="2697"/>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x v="2698"/>
    <s v="Hi, I want make my first bakery. Food truck was great, but I not have a car licence. So, help me to be my dream!"/>
    <n v="2"/>
    <n v="0"/>
    <x v="2"/>
    <x v="5"/>
    <s v="CAD"/>
    <n v="1407533463"/>
    <n v="1404941463"/>
    <b v="0"/>
    <n v="0"/>
    <b v="0"/>
    <s v="food/food trucks"/>
    <n v="0"/>
    <n v="0"/>
    <x v="7"/>
    <x v="19"/>
  </r>
  <r>
    <n v="2700"/>
    <x v="2699"/>
    <s v="I currently own and operate a hot dog cart. I am hoping to purchase a used food truck so I can do business year round!"/>
    <n v="9999"/>
    <n v="70"/>
    <x v="2"/>
    <x v="0"/>
    <s v="USD"/>
    <n v="1411073972"/>
    <n v="1408481972"/>
    <b v="0"/>
    <n v="4"/>
    <b v="0"/>
    <s v="food/food trucks"/>
    <n v="7.0007000700070005E-3"/>
    <n v="17.5"/>
    <x v="7"/>
    <x v="19"/>
  </r>
  <r>
    <n v="2701"/>
    <x v="2700"/>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x v="2701"/>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x v="2702"/>
    <s v="Â¡Tu nuevo espacio cultural multidisciplinario en el centro de Pachuca, Hidalgo"/>
    <n v="40000"/>
    <n v="41500"/>
    <x v="3"/>
    <x v="14"/>
    <s v="MXN"/>
    <n v="1490196830"/>
    <n v="1485016430"/>
    <b v="0"/>
    <n v="45"/>
    <b v="0"/>
    <s v="theater/spaces"/>
    <n v="1.0375000000000001"/>
    <n v="922.22222222222217"/>
    <x v="1"/>
    <x v="38"/>
  </r>
  <r>
    <n v="2704"/>
    <x v="2703"/>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x v="2704"/>
    <s v="Help light the lights at the historic Fischer Theatre in Danville, IL."/>
    <n v="16500"/>
    <n v="1739"/>
    <x v="3"/>
    <x v="0"/>
    <s v="USD"/>
    <n v="1490389158"/>
    <n v="1486504758"/>
    <b v="0"/>
    <n v="8"/>
    <b v="0"/>
    <s v="theater/spaces"/>
    <n v="0.10539393939393939"/>
    <n v="217.375"/>
    <x v="1"/>
    <x v="38"/>
  </r>
  <r>
    <n v="2706"/>
    <x v="2705"/>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x v="2706"/>
    <s v="A new performance space in Seattle. A place for artists, comedians, and audiences to meet and collaborate!"/>
    <n v="8000"/>
    <n v="28067.57"/>
    <x v="0"/>
    <x v="0"/>
    <s v="USD"/>
    <n v="1369637940"/>
    <n v="1367088443"/>
    <b v="1"/>
    <n v="394"/>
    <b v="1"/>
    <s v="theater/spaces"/>
    <n v="3.50844625"/>
    <n v="71.237487309644663"/>
    <x v="1"/>
    <x v="38"/>
  </r>
  <r>
    <n v="2708"/>
    <x v="2707"/>
    <s v="Angel Comedy Club: A permanent home for Londonâ€™s loveliest comedy night - a community comedy club"/>
    <n v="20000"/>
    <n v="46643.07"/>
    <x v="0"/>
    <x v="1"/>
    <s v="GBP"/>
    <n v="1469119526"/>
    <n v="1463935526"/>
    <b v="1"/>
    <n v="1049"/>
    <b v="1"/>
    <s v="theater/spaces"/>
    <n v="2.3321535"/>
    <n v="44.464318398474738"/>
    <x v="1"/>
    <x v="38"/>
  </r>
  <r>
    <n v="2709"/>
    <x v="2708"/>
    <s v="Give contemporary circus an artistic home in America.  Help us launch the nationâ€™s first higher education program for circus."/>
    <n v="50000"/>
    <n v="50803"/>
    <x v="0"/>
    <x v="0"/>
    <s v="USD"/>
    <n v="1475553540"/>
    <n v="1472528141"/>
    <b v="1"/>
    <n v="308"/>
    <b v="1"/>
    <s v="theater/spaces"/>
    <n v="1.01606"/>
    <n v="164.94480519480518"/>
    <x v="1"/>
    <x v="38"/>
  </r>
  <r>
    <n v="2710"/>
    <x v="2709"/>
    <s v="Building Brooklyn's own creative venue for circus, theater and events of all types."/>
    <n v="60000"/>
    <n v="92340.21"/>
    <x v="0"/>
    <x v="0"/>
    <s v="USD"/>
    <n v="1407549600"/>
    <n v="1404797428"/>
    <b v="1"/>
    <n v="1088"/>
    <b v="1"/>
    <s v="theater/spaces"/>
    <n v="1.5390035000000002"/>
    <n v="84.871516544117654"/>
    <x v="1"/>
    <x v="38"/>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x v="2713"/>
    <s v="The Crane will be the new home for independent theater in Northeast Minneapolis"/>
    <n v="25000"/>
    <n v="29089"/>
    <x v="0"/>
    <x v="0"/>
    <s v="USD"/>
    <n v="1476486000"/>
    <n v="1474040596"/>
    <b v="1"/>
    <n v="305"/>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x v="2719"/>
    <s v="An improv, sketch and experimental comedy and cocktail venue in downtown Grand Rapids, Michigan"/>
    <n v="25000"/>
    <n v="29531"/>
    <x v="0"/>
    <x v="0"/>
    <s v="USD"/>
    <n v="1478866253"/>
    <n v="1476270653"/>
    <b v="0"/>
    <n v="173"/>
    <b v="1"/>
    <s v="theater/spaces"/>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x v="2721"/>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x v="2724"/>
    <s v="Best Net Zero energy solution for new or existing house (no more heating or electricity bills)."/>
    <n v="40000"/>
    <n v="57817"/>
    <x v="0"/>
    <x v="5"/>
    <s v="CAD"/>
    <n v="1488390735"/>
    <n v="1484070735"/>
    <b v="0"/>
    <n v="113"/>
    <b v="1"/>
    <s v="technology/hardware"/>
    <n v="1.445425"/>
    <n v="511.65486725663715"/>
    <x v="2"/>
    <x v="30"/>
  </r>
  <r>
    <n v="2726"/>
    <x v="2725"/>
    <s v="Krimston TWO: iPhone Dual SIM Case"/>
    <n v="100000"/>
    <n v="105745"/>
    <x v="0"/>
    <x v="0"/>
    <s v="USD"/>
    <n v="1461333311"/>
    <n v="1458741311"/>
    <b v="0"/>
    <n v="404"/>
    <b v="1"/>
    <s v="technology/hardware"/>
    <n v="1.05745"/>
    <n v="261.74504950495049"/>
    <x v="2"/>
    <x v="30"/>
  </r>
  <r>
    <n v="2727"/>
    <x v="2726"/>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x v="2727"/>
    <s v="SSD, WiFi, RTC w/Battery and high power USB all in one shield."/>
    <n v="15000"/>
    <n v="30274"/>
    <x v="0"/>
    <x v="0"/>
    <s v="USD"/>
    <n v="1451485434"/>
    <n v="1448461434"/>
    <b v="0"/>
    <n v="392"/>
    <b v="1"/>
    <s v="technology/hardware"/>
    <n v="2.0182666666666669"/>
    <n v="77.229591836734699"/>
    <x v="2"/>
    <x v="30"/>
  </r>
  <r>
    <n v="2729"/>
    <x v="2728"/>
    <s v="A luggage that is more than a luggage! It is what you want it to be."/>
    <n v="7500"/>
    <n v="7833"/>
    <x v="0"/>
    <x v="0"/>
    <s v="USD"/>
    <n v="1430459197"/>
    <n v="1427867197"/>
    <b v="0"/>
    <n v="23"/>
    <b v="1"/>
    <s v="technology/hardware"/>
    <n v="1.0444"/>
    <n v="340.56521739130437"/>
    <x v="2"/>
    <x v="30"/>
  </r>
  <r>
    <n v="2730"/>
    <x v="2729"/>
    <s v="The world's most powerful portable speaker and guitar amplifier. Turns any surface into a speaker."/>
    <n v="27000"/>
    <n v="45979.01"/>
    <x v="0"/>
    <x v="0"/>
    <s v="USD"/>
    <n v="1366635575"/>
    <n v="1363611575"/>
    <b v="0"/>
    <n v="682"/>
    <b v="1"/>
    <s v="technology/hardware"/>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x v="2733"/>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x v="2734"/>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x v="2735"/>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x v="2738"/>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x v="2739"/>
    <s v="I am interested in testing the plant yields of this vertical garden as well as some other applications"/>
    <n v="300"/>
    <n v="310"/>
    <x v="0"/>
    <x v="0"/>
    <s v="USD"/>
    <n v="1426117552"/>
    <n v="1423529152"/>
    <b v="0"/>
    <n v="17"/>
    <b v="1"/>
    <s v="technology/hardware"/>
    <n v="1.0333333333333334"/>
    <n v="18.235294117647058"/>
    <x v="2"/>
    <x v="30"/>
  </r>
  <r>
    <n v="2741"/>
    <x v="2740"/>
    <s v="Help me publish my 1st children's book as an aspiring author!"/>
    <n v="8000"/>
    <n v="35"/>
    <x v="2"/>
    <x v="0"/>
    <s v="USD"/>
    <n v="1413770820"/>
    <n v="1412005602"/>
    <b v="0"/>
    <n v="4"/>
    <b v="0"/>
    <s v="publishing/children's books"/>
    <n v="4.3750000000000004E-3"/>
    <n v="8.75"/>
    <x v="3"/>
    <x v="39"/>
  </r>
  <r>
    <n v="2742"/>
    <x v="2741"/>
    <s v="The pachyderms at the Denver Zoo are moving. Follow along on the convoluted journey to their new home."/>
    <n v="2500"/>
    <n v="731"/>
    <x v="2"/>
    <x v="0"/>
    <s v="USD"/>
    <n v="1337102187"/>
    <n v="1335892587"/>
    <b v="0"/>
    <n v="18"/>
    <b v="0"/>
    <s v="publishing/children's books"/>
    <n v="0.29239999999999999"/>
    <n v="40.611111111111114"/>
    <x v="3"/>
    <x v="39"/>
  </r>
  <r>
    <n v="2743"/>
    <x v="2742"/>
    <s v="One Christmas every child was naughty, and Santa's son _x000a_St. Nick Jr sacrifices all his gifts over his whole life, for the children"/>
    <n v="5999"/>
    <n v="0"/>
    <x v="2"/>
    <x v="0"/>
    <s v="USD"/>
    <n v="1476863607"/>
    <n v="1474271607"/>
    <b v="0"/>
    <n v="0"/>
    <b v="0"/>
    <s v="publishing/children's books"/>
    <n v="0"/>
    <n 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x v="2744"/>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x v="2745"/>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x v="2746"/>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x v="2747"/>
    <s v="Interactive Book with Audio to learn the Ojibwe Language for Children.  Website, Ebook and more!"/>
    <n v="5000"/>
    <n v="53"/>
    <x v="2"/>
    <x v="0"/>
    <s v="USD"/>
    <n v="1472835802"/>
    <n v="1470243802"/>
    <b v="0"/>
    <n v="4"/>
    <b v="0"/>
    <s v="publishing/children's books"/>
    <n v="1.06E-2"/>
    <n v="13.25"/>
    <x v="3"/>
    <x v="39"/>
  </r>
  <r>
    <n v="2749"/>
    <x v="2748"/>
    <s v="Self-publishing my children's book."/>
    <n v="10000"/>
    <n v="110"/>
    <x v="2"/>
    <x v="0"/>
    <s v="USD"/>
    <n v="1428171037"/>
    <n v="1425582637"/>
    <b v="0"/>
    <n v="2"/>
    <b v="0"/>
    <s v="publishing/children's books"/>
    <n v="1.0999999999999999E-2"/>
    <n v="55"/>
    <x v="3"/>
    <x v="39"/>
  </r>
  <r>
    <n v="2750"/>
    <x v="2749"/>
    <s v="This is a journal where parents daily write something positive about their child.  Places for pictures, too."/>
    <n v="1999"/>
    <n v="0"/>
    <x v="2"/>
    <x v="0"/>
    <s v="USD"/>
    <n v="1341086400"/>
    <n v="1340055345"/>
    <b v="0"/>
    <n v="0"/>
    <b v="0"/>
    <s v="publishing/children's books"/>
    <n v="0"/>
    <n 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x v="2751"/>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x v="2752"/>
    <s v="Written by my daughter and myself, illustrated by Jack Wiens. Everything is complete except for publishing."/>
    <n v="2000"/>
    <n v="380"/>
    <x v="2"/>
    <x v="0"/>
    <s v="USD"/>
    <n v="1346017023"/>
    <n v="1343425023"/>
    <b v="0"/>
    <n v="8"/>
    <b v="0"/>
    <s v="publishing/children's books"/>
    <n v="0.19"/>
    <n v="47.5"/>
    <x v="3"/>
    <x v="39"/>
  </r>
  <r>
    <n v="2754"/>
    <x v="2753"/>
    <s v="I have been a writer all my life. But until recently never a parent. I want to write a children book for my children, and yours!"/>
    <n v="10000"/>
    <n v="0"/>
    <x v="2"/>
    <x v="0"/>
    <s v="USD"/>
    <n v="1410448551"/>
    <n v="1407856551"/>
    <b v="0"/>
    <n v="0"/>
    <b v="0"/>
    <s v="publishing/children's books"/>
    <n v="0"/>
    <n v="0"/>
    <x v="3"/>
    <x v="39"/>
  </r>
  <r>
    <n v="2755"/>
    <x v="2754"/>
    <s v="Colourful and imaginative book app for children, will be relished especially by those with Irish roots."/>
    <n v="500"/>
    <n v="260"/>
    <x v="2"/>
    <x v="17"/>
    <s v="EUR"/>
    <n v="1428519527"/>
    <n v="1425927527"/>
    <b v="0"/>
    <n v="15"/>
    <b v="0"/>
    <s v="publishing/children's books"/>
    <n v="0.52"/>
    <n v="17.333333333333332"/>
    <x v="3"/>
    <x v="39"/>
  </r>
  <r>
    <n v="2756"/>
    <x v="2755"/>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x v="2756"/>
    <s v="A children's letter book that Lampoons Hillary Clinton"/>
    <n v="1500"/>
    <n v="10"/>
    <x v="2"/>
    <x v="0"/>
    <s v="USD"/>
    <n v="1470498332"/>
    <n v="1469202332"/>
    <b v="0"/>
    <n v="2"/>
    <b v="0"/>
    <s v="publishing/children's books"/>
    <n v="6.6666666666666671E-3"/>
    <n v="5"/>
    <x v="3"/>
    <x v="39"/>
  </r>
  <r>
    <n v="2758"/>
    <x v="2757"/>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x v="2758"/>
    <s v="READY TO PRINT. A fun 38 page full color, hand illustrated children's book based on Australian animals and Indigenous Legends."/>
    <n v="1000"/>
    <n v="105"/>
    <x v="2"/>
    <x v="2"/>
    <s v="AUD"/>
    <n v="1468658866"/>
    <n v="1464943666"/>
    <b v="0"/>
    <n v="2"/>
    <b v="0"/>
    <s v="publishing/children's books"/>
    <n v="0.105"/>
    <n v="52.5"/>
    <x v="3"/>
    <x v="39"/>
  </r>
  <r>
    <n v="2760"/>
    <x v="2759"/>
    <s v="A fantastic Doggie Adventure filled with laughter, tears and heroics. Lets get a fresh New Edition of Bosley published for all to enjoy"/>
    <n v="5000"/>
    <n v="0"/>
    <x v="2"/>
    <x v="1"/>
    <s v="GBP"/>
    <n v="1371726258"/>
    <n v="1369134258"/>
    <b v="0"/>
    <n v="0"/>
    <b v="0"/>
    <s v="publishing/children's books"/>
    <n v="0"/>
    <n v="0"/>
    <x v="3"/>
    <x v="39"/>
  </r>
  <r>
    <n v="2761"/>
    <x v="2760"/>
    <s v="Help me give away 500 copies of my picture book so more kids will know US geography!"/>
    <n v="5000"/>
    <n v="36"/>
    <x v="2"/>
    <x v="0"/>
    <s v="USD"/>
    <n v="1357176693"/>
    <n v="1354584693"/>
    <b v="0"/>
    <n v="4"/>
    <b v="0"/>
    <s v="publishing/children's books"/>
    <n v="7.1999999999999998E-3"/>
    <n v="9"/>
    <x v="3"/>
    <x v="39"/>
  </r>
  <r>
    <n v="2762"/>
    <x v="2761"/>
    <s v="How-to book of toys and games constructed from materials found in nature, recyclable and easily available."/>
    <n v="3250"/>
    <n v="25"/>
    <x v="2"/>
    <x v="0"/>
    <s v="USD"/>
    <n v="1332114795"/>
    <n v="1326934395"/>
    <b v="0"/>
    <n v="1"/>
    <b v="0"/>
    <s v="publishing/children's books"/>
    <n v="7.6923076923076927E-3"/>
    <n v="25"/>
    <x v="3"/>
    <x v="39"/>
  </r>
  <r>
    <n v="2763"/>
    <x v="2762"/>
    <s v="How Santa finds childrens homes without getting lost by following certain stars."/>
    <n v="39400"/>
    <n v="90"/>
    <x v="2"/>
    <x v="0"/>
    <s v="USD"/>
    <n v="1369403684"/>
    <n v="1365515684"/>
    <b v="0"/>
    <n v="3"/>
    <b v="0"/>
    <s v="publishing/children's books"/>
    <n v="2.2842639593908631E-3"/>
    <n v="30"/>
    <x v="3"/>
    <x v="39"/>
  </r>
  <r>
    <n v="2764"/>
    <x v="2763"/>
    <s v="My Budding Bears are four teddy bears living in an enchanted garden sharing friendship, tea parties and delightful adventures."/>
    <n v="4000"/>
    <n v="45"/>
    <x v="2"/>
    <x v="0"/>
    <s v="USD"/>
    <n v="1338404400"/>
    <n v="1335855631"/>
    <b v="0"/>
    <n v="4"/>
    <b v="0"/>
    <s v="publishing/children's books"/>
    <n v="1.125E-2"/>
    <n v="11.25"/>
    <x v="3"/>
    <x v="39"/>
  </r>
  <r>
    <n v="2765"/>
    <x v="2764"/>
    <s v="I am writing an illustrated book for children ages 3 to 7 that meshes technology in everyday life stories."/>
    <n v="4000"/>
    <n v="0"/>
    <x v="2"/>
    <x v="0"/>
    <s v="USD"/>
    <n v="1351432428"/>
    <n v="1350050028"/>
    <b v="0"/>
    <n v="0"/>
    <b v="0"/>
    <s v="publishing/children's books"/>
    <n v="0"/>
    <n v="0"/>
    <x v="3"/>
    <x v="39"/>
  </r>
  <r>
    <n v="2766"/>
    <x v="2765"/>
    <s v="Jambie is a children's book geared towards kids ages 4-9 years of age. This book teaches young children about making wise decisions."/>
    <n v="5000"/>
    <n v="100"/>
    <x v="2"/>
    <x v="0"/>
    <s v="USD"/>
    <n v="1313078518"/>
    <n v="1310486518"/>
    <b v="0"/>
    <n v="4"/>
    <b v="0"/>
    <s v="publishing/children's books"/>
    <n v="0.02"/>
    <n v="25"/>
    <x v="3"/>
    <x v="39"/>
  </r>
  <r>
    <n v="2767"/>
    <x v="2766"/>
    <s v="An animated bedtime story with Dedka, Babka and the rest of the family working together on a BIG problem"/>
    <n v="4000"/>
    <n v="34"/>
    <x v="2"/>
    <x v="5"/>
    <s v="CAD"/>
    <n v="1439766050"/>
    <n v="1434582050"/>
    <b v="0"/>
    <n v="3"/>
    <b v="0"/>
    <s v="publishing/children's books"/>
    <n v="8.5000000000000006E-3"/>
    <n v="11.333333333333334"/>
    <x v="3"/>
    <x v="39"/>
  </r>
  <r>
    <n v="2768"/>
    <x v="2767"/>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x v="2768"/>
    <s v="Raph the Ninja Giraffe is a project that is my 5 year old sons idea, &amp; I am working with him to bring his idea to life."/>
    <n v="800"/>
    <n v="2"/>
    <x v="2"/>
    <x v="1"/>
    <s v="GBP"/>
    <n v="1401997790"/>
    <n v="1397677790"/>
    <b v="0"/>
    <n v="2"/>
    <b v="0"/>
    <s v="publishing/children's books"/>
    <n v="2.5000000000000001E-3"/>
    <n v="1"/>
    <x v="3"/>
    <x v="39"/>
  </r>
  <r>
    <n v="2770"/>
    <x v="2769"/>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x v="2770"/>
    <s v="Hello Vermont are books that demonstrate the 4 seasons. Subtitles: Soggy Spring, Sizzling Summer, Fabulous Fall &amp; Winter Wonderland."/>
    <n v="19980"/>
    <n v="0"/>
    <x v="2"/>
    <x v="0"/>
    <s v="USD"/>
    <n v="1359738000"/>
    <n v="1355489140"/>
    <b v="0"/>
    <n v="0"/>
    <b v="0"/>
    <s v="publishing/children's books"/>
    <n v="0"/>
    <n v="0"/>
    <x v="3"/>
    <x v="39"/>
  </r>
  <r>
    <n v="2772"/>
    <x v="2771"/>
    <s v="See the little boy in the photo? Doesn't he look angelic? Wouldn't you like to read his story? Take a look at this......."/>
    <n v="8000"/>
    <n v="0"/>
    <x v="2"/>
    <x v="0"/>
    <s v="USD"/>
    <n v="1381006294"/>
    <n v="1379710294"/>
    <b v="0"/>
    <n v="0"/>
    <b v="0"/>
    <s v="publishing/children's books"/>
    <n v="0"/>
    <n v="0"/>
    <x v="3"/>
    <x v="39"/>
  </r>
  <r>
    <n v="2773"/>
    <x v="2772"/>
    <s v="Parents know the pain of rereading bad bedtime stories. I want to write stories that all ages will enjoy"/>
    <n v="530"/>
    <n v="1"/>
    <x v="2"/>
    <x v="5"/>
    <s v="CAD"/>
    <n v="1461530721"/>
    <n v="1460666721"/>
    <b v="0"/>
    <n v="1"/>
    <b v="0"/>
    <s v="publishing/children's books"/>
    <n v="1.8867924528301887E-3"/>
    <n v="1"/>
    <x v="3"/>
    <x v="39"/>
  </r>
  <r>
    <n v="2774"/>
    <x v="2773"/>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x v="2774"/>
    <s v="Kids Radio Theatre is a radio show played on National Pubic Radio to teach children all about theatre every Sunday 20 states."/>
    <n v="5000"/>
    <n v="150"/>
    <x v="2"/>
    <x v="0"/>
    <s v="USD"/>
    <n v="1323994754"/>
    <n v="1321402754"/>
    <b v="0"/>
    <n v="2"/>
    <b v="0"/>
    <s v="publishing/children's books"/>
    <n v="0.03"/>
    <n v="75"/>
    <x v="3"/>
    <x v="39"/>
  </r>
  <r>
    <n v="2776"/>
    <x v="2775"/>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x v="2776"/>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x v="2778"/>
    <s v="Our Moon is a simple book based on a nightly tradition my mother and youngest son started while I was working away."/>
    <n v="2500"/>
    <n v="53"/>
    <x v="2"/>
    <x v="0"/>
    <s v="USD"/>
    <n v="1448204621"/>
    <n v="1445609021"/>
    <b v="0"/>
    <n v="1"/>
    <b v="0"/>
    <s v="publishing/children's books"/>
    <n v="2.12E-2"/>
    <n v="53"/>
    <x v="3"/>
    <x v="39"/>
  </r>
  <r>
    <n v="2780"/>
    <x v="2779"/>
    <s v="Turn the World with my kids, and then write a book with the advice for traveling with baby"/>
    <n v="100000"/>
    <n v="0"/>
    <x v="2"/>
    <x v="13"/>
    <s v="EUR"/>
    <n v="1489142688"/>
    <n v="1486550688"/>
    <b v="0"/>
    <n v="0"/>
    <b v="0"/>
    <s v="publishing/children's books"/>
    <n v="0"/>
    <n v="0"/>
    <x v="3"/>
    <x v="39"/>
  </r>
  <r>
    <n v="2781"/>
    <x v="2780"/>
    <s v="STRIKE, DANCE AND RISE with us at the University of Utah to end violence against women and girls!"/>
    <n v="1250"/>
    <n v="1316"/>
    <x v="0"/>
    <x v="0"/>
    <s v="USD"/>
    <n v="1423724400"/>
    <n v="1421274954"/>
    <b v="0"/>
    <n v="28"/>
    <b v="1"/>
    <s v="theater/plays"/>
    <n v="1.0528"/>
    <n v="47"/>
    <x v="1"/>
    <x v="6"/>
  </r>
  <r>
    <n v="2782"/>
    <x v="2781"/>
    <s v="The premiere theatre troupe in SE Michigan offering acting opportunities for the 50+ actor."/>
    <n v="1000"/>
    <n v="1200"/>
    <x v="0"/>
    <x v="0"/>
    <s v="USD"/>
    <n v="1424149140"/>
    <n v="1421964718"/>
    <b v="0"/>
    <n v="18"/>
    <b v="1"/>
    <s v="theater/plays"/>
    <n v="1.2"/>
    <n v="66.666666666666671"/>
    <x v="1"/>
    <x v="6"/>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x v="2783"/>
    <s v="David Sedaris' &quot;The Santaland Diaries&quot; starring Matt Crabtree at The Working Stage Theatre in Hollywood!"/>
    <n v="6000"/>
    <n v="7140"/>
    <x v="0"/>
    <x v="0"/>
    <s v="USD"/>
    <n v="1414608843"/>
    <n v="1412794443"/>
    <b v="0"/>
    <n v="108"/>
    <b v="1"/>
    <s v="theater/plays"/>
    <n v="1.19"/>
    <n v="66.111111111111114"/>
    <x v="1"/>
    <x v="6"/>
  </r>
  <r>
    <n v="2785"/>
    <x v="2784"/>
    <s v="Bare Theatre and Raleigh Little Theatre present Shakespeare's epic, set in a post-apocalyptic dystopia."/>
    <n v="5000"/>
    <n v="5234"/>
    <x v="0"/>
    <x v="0"/>
    <s v="USD"/>
    <n v="1470430800"/>
    <n v="1467865967"/>
    <b v="0"/>
    <n v="142"/>
    <b v="1"/>
    <s v="theater/plays"/>
    <n v="1.0468"/>
    <n v="36.859154929577464"/>
    <x v="1"/>
    <x v="6"/>
  </r>
  <r>
    <n v="2786"/>
    <x v="2785"/>
    <s v="A heart-melting farce about sex, art and the lovelorn lay-abouts of London-town."/>
    <n v="2500"/>
    <n v="2946"/>
    <x v="0"/>
    <x v="1"/>
    <s v="GBP"/>
    <n v="1404913180"/>
    <n v="1403703580"/>
    <b v="0"/>
    <n v="74"/>
    <b v="1"/>
    <s v="theater/plays"/>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s v="theater/plays"/>
    <n v="1.1970000000000001"/>
    <n v="31.5"/>
    <x v="1"/>
    <x v="6"/>
  </r>
  <r>
    <n v="2788"/>
    <x v="2787"/>
    <s v="MOVING FORWARD! WE HAVE REACHED GOAL BUT HAVE MORE TIME!! PLEASE CONSIDER PLEDGING."/>
    <n v="2000"/>
    <n v="2050"/>
    <x v="0"/>
    <x v="0"/>
    <s v="USD"/>
    <n v="1469811043"/>
    <n v="1467219043"/>
    <b v="0"/>
    <n v="20"/>
    <b v="1"/>
    <s v="theater/plays"/>
    <n v="1.0249999999999999"/>
    <n v="102.5"/>
    <x v="1"/>
    <x v="6"/>
  </r>
  <r>
    <n v="2789"/>
    <x v="2788"/>
    <s v="BNT's Biggest Adventure So Far: Our 2015 full length production!"/>
    <n v="3000"/>
    <n v="3035"/>
    <x v="0"/>
    <x v="0"/>
    <s v="USD"/>
    <n v="1426132800"/>
    <n v="1424477934"/>
    <b v="0"/>
    <n v="24"/>
    <b v="1"/>
    <s v="theater/plays"/>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x v="2793"/>
    <s v="Dusk Theatre have created a brand new adaptation of the hilarious BBC4 comedy &quot;Macbeth Rebothered&quot; originally by The Penny Dreadfuls."/>
    <n v="50"/>
    <n v="75"/>
    <x v="0"/>
    <x v="1"/>
    <s v="GBP"/>
    <n v="1457031600"/>
    <n v="1455640559"/>
    <b v="0"/>
    <n v="3"/>
    <b v="1"/>
    <s v="theater/plays"/>
    <n v="1.5"/>
    <n v="25"/>
    <x v="1"/>
    <x v="6"/>
  </r>
  <r>
    <n v="2795"/>
    <x v="2794"/>
    <s v="A new play about five bad bitches who fought in the Civil War disguised as men, premiering at Ars Nova's ANT Fest."/>
    <n v="700"/>
    <n v="730"/>
    <x v="0"/>
    <x v="0"/>
    <s v="USD"/>
    <n v="1402095600"/>
    <n v="1400675841"/>
    <b v="0"/>
    <n v="20"/>
    <b v="1"/>
    <s v="theater/plays"/>
    <n v="1.0428571428571429"/>
    <n v="36.5"/>
    <x v="1"/>
    <x v="6"/>
  </r>
  <r>
    <n v="2796"/>
    <x v="2795"/>
    <s v="Fishcakes is a piece of new writing for the Camden Fringe that explores a story of love, loss, and all the â€˜little things'."/>
    <n v="800"/>
    <n v="924"/>
    <x v="0"/>
    <x v="1"/>
    <s v="GBP"/>
    <n v="1404564028"/>
    <n v="1401972028"/>
    <b v="0"/>
    <n v="21"/>
    <b v="1"/>
    <s v="theater/plays"/>
    <n v="1.155"/>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x v="2798"/>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x v="2799"/>
    <s v="Exeter University Theatre Company is bringing the award winning play by Dale Wasserman to Exeter's Northcott Theatre"/>
    <n v="1000"/>
    <n v="1330"/>
    <x v="0"/>
    <x v="1"/>
    <s v="GBP"/>
    <n v="1420377366"/>
    <n v="1415193366"/>
    <b v="0"/>
    <n v="31"/>
    <b v="1"/>
    <s v="theater/plays"/>
    <n v="1.33"/>
    <n v="42.903225806451616"/>
    <x v="1"/>
    <x v="6"/>
  </r>
  <r>
    <n v="2801"/>
    <x v="2800"/>
    <s v="Arise Theatre Company's production of August Strindberg's expressionist masterpiece 'A Dream Play'."/>
    <n v="500"/>
    <n v="666"/>
    <x v="0"/>
    <x v="2"/>
    <s v="AUD"/>
    <n v="1412938800"/>
    <n v="1411019409"/>
    <b v="0"/>
    <n v="13"/>
    <b v="1"/>
    <s v="theater/plays"/>
    <n v="1.3320000000000001"/>
    <n v="51.230769230769234"/>
    <x v="1"/>
    <x v="6"/>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x v="2803"/>
    <s v="The real-life story of the mysterious 'Piano Man' who washed ashore with no memory; with no speech; but with an amazing ability..."/>
    <n v="1000"/>
    <n v="1150"/>
    <x v="0"/>
    <x v="1"/>
    <s v="GBP"/>
    <n v="1411987990"/>
    <n v="1409395990"/>
    <b v="0"/>
    <n v="23"/>
    <b v="1"/>
    <s v="theater/plays"/>
    <n v="1.1499999999999999"/>
    <n v="50"/>
    <x v="1"/>
    <x v="6"/>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x v="2805"/>
    <s v="A one woman show about the challenges of being a feminist in a digital age. Touring 6 UK cities. Now with Stretch Goals!"/>
    <n v="3000"/>
    <n v="3363"/>
    <x v="0"/>
    <x v="1"/>
    <s v="GBP"/>
    <n v="1438772400"/>
    <n v="1435645490"/>
    <b v="0"/>
    <n v="76"/>
    <b v="1"/>
    <s v="theater/plays"/>
    <n v="1.121"/>
    <n v="44.25"/>
    <x v="1"/>
    <x v="6"/>
  </r>
  <r>
    <n v="2807"/>
    <x v="2806"/>
    <s v="Bringing Shakespeare back to the Playwrights"/>
    <n v="5000"/>
    <n v="6300"/>
    <x v="0"/>
    <x v="0"/>
    <s v="USD"/>
    <n v="1435611438"/>
    <n v="1433019438"/>
    <b v="0"/>
    <n v="93"/>
    <b v="1"/>
    <s v="theater/plays"/>
    <n v="1.26"/>
    <n v="67.741935483870961"/>
    <x v="1"/>
    <x v="6"/>
  </r>
  <r>
    <n v="2808"/>
    <x v="2807"/>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n v="2810"/>
    <x v="2809"/>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x v="2810"/>
    <s v="Ray Gunn and Starburst is an audio sci-fi/comedy sending up the tropes of classic and pulp science-fiction."/>
    <n v="10000"/>
    <n v="10027"/>
    <x v="0"/>
    <x v="1"/>
    <s v="GBP"/>
    <n v="1424692503"/>
    <n v="1422100503"/>
    <b v="0"/>
    <n v="108"/>
    <b v="1"/>
    <s v="theater/plays"/>
    <n v="1.0026999999999999"/>
    <n v="92.842592592592595"/>
    <x v="1"/>
    <x v="6"/>
  </r>
  <r>
    <n v="2812"/>
    <x v="2811"/>
    <s v="&quot;A short, nasty and razor sharp play in one of Toronto's hottest new &quot;off-off Broadway&quot; style venues."/>
    <n v="5000"/>
    <n v="5665"/>
    <x v="0"/>
    <x v="5"/>
    <s v="CAD"/>
    <n v="1428292800"/>
    <n v="1424368298"/>
    <b v="0"/>
    <n v="83"/>
    <b v="1"/>
    <s v="theater/plays"/>
    <n v="1.133"/>
    <n v="68.253012048192772"/>
    <x v="1"/>
    <x v="6"/>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s v="theater/plays"/>
    <n v="1.0773333333333333"/>
    <n v="25.25"/>
    <x v="1"/>
    <x v="6"/>
  </r>
  <r>
    <n v="2815"/>
    <x v="2814"/>
    <s v="Set in 1950s Northern Ireland, this play tells the story of two sisters in a community of Travellers, or Irish Gypsies."/>
    <n v="250"/>
    <n v="605"/>
    <x v="0"/>
    <x v="5"/>
    <s v="CAD"/>
    <n v="1470595109"/>
    <n v="1468003109"/>
    <b v="0"/>
    <n v="14"/>
    <b v="1"/>
    <s v="theater/plays"/>
    <n v="2.42"/>
    <n v="43.214285714285715"/>
    <x v="1"/>
    <x v="6"/>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s v="theater/plays"/>
    <n v="1.3"/>
    <n v="23.636363636363637"/>
    <x v="1"/>
    <x v="6"/>
  </r>
  <r>
    <n v="2818"/>
    <x v="2817"/>
    <s v="Joe West and his wonderful theater company THEATER OF DEATH present original plays both horrific and comical."/>
    <n v="10000"/>
    <n v="10603"/>
    <x v="0"/>
    <x v="0"/>
    <s v="USD"/>
    <n v="1443018086"/>
    <n v="1441290086"/>
    <b v="0"/>
    <n v="102"/>
    <b v="1"/>
    <s v="theater/plays"/>
    <n v="1.0603"/>
    <n v="103.95098039215686"/>
    <x v="1"/>
    <x v="6"/>
  </r>
  <r>
    <n v="2819"/>
    <x v="2818"/>
    <s v="Years of work, my best show, and a top Edinburgh venue.  Help me expose my talents to the UK and tell an important story."/>
    <n v="5000"/>
    <n v="5240"/>
    <x v="0"/>
    <x v="1"/>
    <s v="GBP"/>
    <n v="1434285409"/>
    <n v="1431693409"/>
    <b v="0"/>
    <n v="104"/>
    <b v="1"/>
    <s v="theater/plays"/>
    <n v="1.048"/>
    <n v="50.384615384615387"/>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
    <n v="28.571428571428573"/>
    <x v="1"/>
    <x v="6"/>
  </r>
  <r>
    <n v="2822"/>
    <x v="2821"/>
    <s v="A campaign to support the artists creating Theatre Forever's The Nature Crown, premiering in the Guthrie Theater's Dowling Studio!"/>
    <n v="6000"/>
    <n v="6000"/>
    <x v="0"/>
    <x v="0"/>
    <s v="USD"/>
    <n v="1427469892"/>
    <n v="1424881492"/>
    <b v="0"/>
    <n v="94"/>
    <b v="1"/>
    <s v="theater/plays"/>
    <n v="1"/>
    <n v="63.829787234042556"/>
    <x v="1"/>
    <x v="6"/>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x v="2823"/>
    <s v="I wrote a One Act play called The Rooftop for a Female Playwright's festival. Every little bit helps!"/>
    <n v="650"/>
    <n v="760"/>
    <x v="0"/>
    <x v="0"/>
    <s v="USD"/>
    <n v="1434159780"/>
    <n v="1431412196"/>
    <b v="0"/>
    <n v="15"/>
    <b v="1"/>
    <s v="theater/plays"/>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x v="2828"/>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x v="2829"/>
    <s v="Avalon is a new South African Township play and Nakhtik is a  danced political lecture."/>
    <n v="3000"/>
    <n v="3000"/>
    <x v="0"/>
    <x v="0"/>
    <s v="USD"/>
    <n v="1399867140"/>
    <n v="1398802148"/>
    <b v="0"/>
    <n v="11"/>
    <b v="1"/>
    <s v="theater/plays"/>
    <n v="1"/>
    <n v="272.72727272727275"/>
    <x v="1"/>
    <x v="6"/>
  </r>
  <r>
    <n v="2831"/>
    <x v="2830"/>
    <s v="We each wrote a play and would like to produce them for you for nothing more than art's sake!"/>
    <n v="3000"/>
    <n v="3320"/>
    <x v="0"/>
    <x v="0"/>
    <s v="USD"/>
    <n v="1437076070"/>
    <n v="1434484070"/>
    <b v="0"/>
    <n v="52"/>
    <b v="1"/>
    <s v="theater/plays"/>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x v="2832"/>
    <s v="A new play about exploring outer space"/>
    <n v="2700"/>
    <n v="2923"/>
    <x v="0"/>
    <x v="0"/>
    <s v="USD"/>
    <n v="1444528800"/>
    <n v="1442804633"/>
    <b v="0"/>
    <n v="35"/>
    <b v="1"/>
    <s v="theater/plays"/>
    <n v="1.0825925925925926"/>
    <n v="83.51428571428572"/>
    <x v="1"/>
    <x v="6"/>
  </r>
  <r>
    <n v="2834"/>
    <x v="2833"/>
    <s v="Thank You For Smoking. A play about love, 5 trillion cigarettes and how the Flintstones earned the tobacco industry millions."/>
    <n v="800"/>
    <n v="1360"/>
    <x v="0"/>
    <x v="1"/>
    <s v="GBP"/>
    <n v="1422658930"/>
    <n v="1421362930"/>
    <b v="0"/>
    <n v="21"/>
    <b v="1"/>
    <s v="theater/plays"/>
    <n v="1.7"/>
    <n v="64.761904761904759"/>
    <x v="1"/>
    <x v="6"/>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x v="2840"/>
    <s v="1920's London; two brothers try to make a name for themselves in the underground crime world but encounter a ruthless Irish mob boss."/>
    <n v="1000"/>
    <n v="10"/>
    <x v="2"/>
    <x v="1"/>
    <s v="GBP"/>
    <n v="1450032297"/>
    <n v="1444844697"/>
    <b v="0"/>
    <n v="1"/>
    <b v="0"/>
    <s v="theater/plays"/>
    <n v="0.01"/>
    <n v="10"/>
    <x v="1"/>
    <x v="6"/>
  </r>
  <r>
    <n v="2842"/>
    <x v="2841"/>
    <s v="A play performed at the FCO Global Summit on the Preventing Sexual Violence Initiative, hosted by William Hague and Angelina Jolie"/>
    <n v="1500"/>
    <n v="0"/>
    <x v="2"/>
    <x v="1"/>
    <s v="GBP"/>
    <n v="1403348400"/>
    <n v="1401058295"/>
    <b v="0"/>
    <n v="0"/>
    <b v="0"/>
    <s v="theater/plays"/>
    <n v="0"/>
    <n v="0"/>
    <x v="1"/>
    <x v="6"/>
  </r>
  <r>
    <n v="2843"/>
    <x v="2842"/>
    <s v="We're high school students directing a film adaptation of the play, Fallen Angels, written by NoÃ«l Coward and set in the 1920's."/>
    <n v="1200"/>
    <n v="0"/>
    <x v="2"/>
    <x v="0"/>
    <s v="USD"/>
    <n v="1465790400"/>
    <n v="1462210950"/>
    <b v="0"/>
    <n v="0"/>
    <b v="0"/>
    <s v="theater/plays"/>
    <n v="0"/>
    <n v="0"/>
    <x v="1"/>
    <x v="6"/>
  </r>
  <r>
    <n v="2844"/>
    <x v="2843"/>
    <s v="Zwei ausgebildete Schauspieler, ein Musiker - gemeinsam bringt man ein waschechtes KabarettstÃ¼ck auf die BÃ¼hne."/>
    <n v="550"/>
    <n v="30"/>
    <x v="2"/>
    <x v="15"/>
    <s v="EUR"/>
    <n v="1483535180"/>
    <n v="1480943180"/>
    <b v="0"/>
    <n v="1"/>
    <b v="0"/>
    <s v="theater/plays"/>
    <n v="5.4545454545454543E-2"/>
    <n v="30"/>
    <x v="1"/>
    <x v="6"/>
  </r>
  <r>
    <n v="2845"/>
    <x v="2844"/>
    <s v="The Maderati: A bitingly witty absurdest comedy, which pokes wickedly perceptive fun at NY artist lifestyle."/>
    <n v="7500"/>
    <n v="2366"/>
    <x v="2"/>
    <x v="0"/>
    <s v="USD"/>
    <n v="1433723033"/>
    <n v="1428539033"/>
    <b v="0"/>
    <n v="39"/>
    <b v="0"/>
    <s v="theater/plays"/>
    <n v="0.31546666666666667"/>
    <n v="60.666666666666664"/>
    <x v="1"/>
    <x v="6"/>
  </r>
  <r>
    <n v="2846"/>
    <x v="2845"/>
    <s v="SIN, has an important message, outstanding music, uplifting performances and amazing entertainment. SIN, is a &quot;must see&quot; for everyone!"/>
    <n v="8000"/>
    <n v="0"/>
    <x v="2"/>
    <x v="0"/>
    <s v="USD"/>
    <n v="1432917394"/>
    <n v="1429029394"/>
    <b v="0"/>
    <n v="0"/>
    <b v="0"/>
    <s v="theater/plays"/>
    <n v="0"/>
    <n v="0"/>
    <x v="1"/>
    <x v="6"/>
  </r>
  <r>
    <n v="2847"/>
    <x v="2846"/>
    <s v="Dark secrets come to light when Mariah meets Stella. They find a way to face the south's largest elephant in the room: RACISM."/>
    <n v="2000"/>
    <n v="0"/>
    <x v="2"/>
    <x v="0"/>
    <s v="USD"/>
    <n v="1464031265"/>
    <n v="1458847265"/>
    <b v="0"/>
    <n v="0"/>
    <b v="0"/>
    <s v="theater/plays"/>
    <n v="0"/>
    <n v="0"/>
    <x v="1"/>
    <x v="6"/>
  </r>
  <r>
    <n v="2848"/>
    <x v="2847"/>
    <s v="Wendell Pierce stars in Brothers from the Bottom by Jackie Alexander to mark Hurricane Katrinaâ€™s 10th Anniversary. June 2015 in NoLA."/>
    <n v="35000"/>
    <n v="70"/>
    <x v="2"/>
    <x v="0"/>
    <s v="USD"/>
    <n v="1432913659"/>
    <n v="1430321659"/>
    <b v="0"/>
    <n v="3"/>
    <b v="0"/>
    <s v="theater/plays"/>
    <n v="2E-3"/>
    <n v="23.333333333333332"/>
    <x v="1"/>
    <x v="6"/>
  </r>
  <r>
    <n v="2849"/>
    <x v="2848"/>
    <s v="NonSens!cal tackles the struggles of four people with mental health issues/disorders inspired by A.A Milne's Winnie the Pooh"/>
    <n v="500"/>
    <n v="5"/>
    <x v="2"/>
    <x v="1"/>
    <s v="GBP"/>
    <n v="1461406600"/>
    <n v="1458814600"/>
    <b v="0"/>
    <n v="1"/>
    <b v="0"/>
    <s v="theater/plays"/>
    <n v="0.01"/>
    <n v="5"/>
    <x v="1"/>
    <x v="6"/>
  </r>
  <r>
    <n v="2850"/>
    <x v="2849"/>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x v="2850"/>
    <s v="Set in Southern America â€œThe Divideâ€ is a stage play that touches on the issues that are forefront in America and the world."/>
    <n v="4500"/>
    <n v="0"/>
    <x v="2"/>
    <x v="17"/>
    <s v="EUR"/>
    <n v="1454109420"/>
    <n v="1453334629"/>
    <b v="0"/>
    <n v="0"/>
    <b v="0"/>
    <s v="theater/plays"/>
    <n v="0"/>
    <n v="0"/>
    <x v="1"/>
    <x v="6"/>
  </r>
  <r>
    <n v="2852"/>
    <x v="2851"/>
    <s v="Just one time back to the past on the Freedom Train will open your eyes and your lives will never ever be the same!"/>
    <n v="5000"/>
    <n v="95"/>
    <x v="2"/>
    <x v="0"/>
    <s v="USD"/>
    <n v="1403312703"/>
    <n v="1400720703"/>
    <b v="0"/>
    <n v="6"/>
    <b v="0"/>
    <s v="theater/plays"/>
    <n v="1.9E-2"/>
    <n v="15.833333333333334"/>
    <x v="1"/>
    <x v="6"/>
  </r>
  <r>
    <n v="2853"/>
    <x v="2852"/>
    <s v="Much has been written by women on breast cancer. Yet, there is little that has been written for the theatre on this by men. I have!"/>
    <n v="9500"/>
    <n v="0"/>
    <x v="2"/>
    <x v="5"/>
    <s v="CAD"/>
    <n v="1410669297"/>
    <n v="1405485297"/>
    <b v="0"/>
    <n v="0"/>
    <b v="0"/>
    <s v="theater/plays"/>
    <n v="0"/>
    <n v="0"/>
    <x v="1"/>
    <x v="6"/>
  </r>
  <r>
    <n v="2854"/>
    <x v="2853"/>
    <s v="Almost Random Theatre's play about a candidate - with no policies - who is seeking election in May 2015"/>
    <n v="1000"/>
    <n v="417"/>
    <x v="2"/>
    <x v="1"/>
    <s v="GBP"/>
    <n v="1431018719"/>
    <n v="1429290719"/>
    <b v="0"/>
    <n v="14"/>
    <b v="0"/>
    <s v="theater/plays"/>
    <n v="0.41699999999999998"/>
    <n v="29.785714285714285"/>
    <x v="1"/>
    <x v="6"/>
  </r>
  <r>
    <n v="2855"/>
    <x v="2854"/>
    <s v="Raising funds to have a private stage reading for an upcoming play from THE ENSEMBLE THEATRE COMPANY OF NEW YORK (www.tetcny.org)"/>
    <n v="600"/>
    <n v="300"/>
    <x v="2"/>
    <x v="0"/>
    <s v="USD"/>
    <n v="1454110440"/>
    <n v="1451607071"/>
    <b v="0"/>
    <n v="5"/>
    <b v="0"/>
    <s v="theater/plays"/>
    <n v="0.5"/>
    <n v="60"/>
    <x v="1"/>
    <x v="6"/>
  </r>
  <r>
    <n v="2856"/>
    <x v="2855"/>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x v="2856"/>
    <s v="Somos una compaÃ±Ã­a de teatro independiente. Y en el 2017 queremos arrancar con el montaje de 3 obras._x000a_3 elencos, 3 espacios."/>
    <n v="38000"/>
    <n v="7500"/>
    <x v="2"/>
    <x v="14"/>
    <s v="MXN"/>
    <n v="1487613600"/>
    <n v="1482444295"/>
    <b v="0"/>
    <n v="15"/>
    <b v="0"/>
    <s v="theater/plays"/>
    <n v="0.19736842105263158"/>
    <n v="500"/>
    <x v="1"/>
    <x v="6"/>
  </r>
  <r>
    <n v="2858"/>
    <x v="2857"/>
    <s v="Een Gay Party in het centrum van Amersfoort. _x000a_Een geweldige avond uit, met een show, optredens en DJ's."/>
    <n v="1000"/>
    <n v="0"/>
    <x v="2"/>
    <x v="9"/>
    <s v="EUR"/>
    <n v="1417778880"/>
    <n v="1415711095"/>
    <b v="0"/>
    <n v="0"/>
    <b v="0"/>
    <s v="theater/plays"/>
    <n v="0"/>
    <n v="0"/>
    <x v="1"/>
    <x v="6"/>
  </r>
  <r>
    <n v="2859"/>
    <x v="2858"/>
    <s v="A theatre company that will create works to inspire young people and get everyone involved."/>
    <n v="2000"/>
    <n v="35"/>
    <x v="2"/>
    <x v="2"/>
    <s v="AUD"/>
    <n v="1444984904"/>
    <n v="1439800904"/>
    <b v="0"/>
    <n v="1"/>
    <b v="0"/>
    <s v="theater/plays"/>
    <n v="1.7500000000000002E-2"/>
    <n v="35"/>
    <x v="1"/>
    <x v="6"/>
  </r>
  <r>
    <n v="2860"/>
    <x v="2859"/>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x v="2860"/>
    <s v="The University of Queensland Drama Production Course is putting on an adaptation of William Shakespeares Julius Caesar"/>
    <n v="250"/>
    <n v="80"/>
    <x v="2"/>
    <x v="2"/>
    <s v="AUD"/>
    <n v="1443103848"/>
    <n v="1441894248"/>
    <b v="0"/>
    <n v="3"/>
    <b v="0"/>
    <s v="theater/plays"/>
    <n v="0.32"/>
    <n v="26.666666666666668"/>
    <x v="1"/>
    <x v="6"/>
  </r>
  <r>
    <n v="2862"/>
    <x v="2861"/>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x v="2862"/>
    <s v="I would like to start a Acting Company that supports and includes LGBTQ youth and young adults in very conservative North Texas"/>
    <n v="50000"/>
    <n v="20"/>
    <x v="2"/>
    <x v="0"/>
    <s v="USD"/>
    <n v="1410279123"/>
    <n v="1405095123"/>
    <b v="0"/>
    <n v="1"/>
    <b v="0"/>
    <s v="theater/plays"/>
    <n v="4.0000000000000002E-4"/>
    <n v="20"/>
    <x v="1"/>
    <x v="6"/>
  </r>
  <r>
    <n v="2864"/>
    <x v="2863"/>
    <s v="Accessible, original theatre for all!"/>
    <n v="2500"/>
    <n v="40"/>
    <x v="2"/>
    <x v="1"/>
    <s v="GBP"/>
    <n v="1437139080"/>
    <n v="1434552207"/>
    <b v="0"/>
    <n v="3"/>
    <b v="0"/>
    <s v="theater/plays"/>
    <n v="1.6E-2"/>
    <n v="13.333333333333334"/>
    <x v="1"/>
    <x v="6"/>
  </r>
  <r>
    <n v="2865"/>
    <x v="2864"/>
    <s v="Prepare to be Swept Away. Three short plays from three master playwrights; LANDFALL, SNIPER and DANGERS of TOBACCO!"/>
    <n v="2888"/>
    <n v="0"/>
    <x v="2"/>
    <x v="0"/>
    <s v="USD"/>
    <n v="1420512259"/>
    <n v="1415328259"/>
    <b v="0"/>
    <n v="0"/>
    <b v="0"/>
    <s v="theater/plays"/>
    <n v="0"/>
    <n v="0"/>
    <x v="1"/>
    <x v="6"/>
  </r>
  <r>
    <n v="2866"/>
    <x v="2865"/>
    <s v="The reality is dark, sinister. The milieu is not as friendly as it claims. What is this place? Where is it? Is it your local church?"/>
    <n v="5000"/>
    <n v="45"/>
    <x v="2"/>
    <x v="0"/>
    <s v="USD"/>
    <n v="1476482400"/>
    <n v="1473893721"/>
    <b v="0"/>
    <n v="2"/>
    <b v="0"/>
    <s v="theater/plays"/>
    <n v="8.9999999999999993E-3"/>
    <n v="22.5"/>
    <x v="1"/>
    <x v="6"/>
  </r>
  <r>
    <n v="2867"/>
    <x v="2866"/>
    <s v="This production is being put together by Wilson's newest professional theater company, the Wyldepine Players in conjunction w/ Taiplab"/>
    <n v="2500"/>
    <n v="504"/>
    <x v="2"/>
    <x v="0"/>
    <s v="USD"/>
    <n v="1467604800"/>
    <n v="1465533672"/>
    <b v="0"/>
    <n v="10"/>
    <b v="0"/>
    <s v="theater/plays"/>
    <n v="0.2016"/>
    <n v="50.4"/>
    <x v="1"/>
    <x v="6"/>
  </r>
  <r>
    <n v="2868"/>
    <x v="2867"/>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x v="2868"/>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x v="2869"/>
    <s v="The war in Iraq changed everything -one journey from the safe haven of the 99% to the shadows of veteran. How would you persevere?"/>
    <n v="5000"/>
    <n v="750"/>
    <x v="2"/>
    <x v="0"/>
    <s v="USD"/>
    <n v="1400301165"/>
    <n v="1397709165"/>
    <b v="0"/>
    <n v="9"/>
    <b v="0"/>
    <s v="theater/plays"/>
    <n v="0.15"/>
    <n v="83.333333333333329"/>
    <x v="1"/>
    <x v="6"/>
  </r>
  <r>
    <n v="2871"/>
    <x v="2870"/>
    <s v="America's dad or serial rapist? Or both? The stories of the Bill Cosby accusers and the society so skeptical of them."/>
    <n v="10000"/>
    <n v="467"/>
    <x v="2"/>
    <x v="0"/>
    <s v="USD"/>
    <n v="1419183813"/>
    <n v="1417455813"/>
    <b v="0"/>
    <n v="13"/>
    <b v="0"/>
    <s v="theater/plays"/>
    <n v="4.6699999999999998E-2"/>
    <n v="35.92307692307692"/>
    <x v="1"/>
    <x v="6"/>
  </r>
  <r>
    <n v="2872"/>
    <x v="2871"/>
    <s v="Local Theatre group in Loudoun County, Virginia. Looking for funds to start producing shows!"/>
    <n v="3000"/>
    <n v="0"/>
    <x v="2"/>
    <x v="0"/>
    <s v="USD"/>
    <n v="1434768438"/>
    <n v="1429584438"/>
    <b v="0"/>
    <n v="0"/>
    <b v="0"/>
    <s v="theater/plays"/>
    <n v="0"/>
    <n v="0"/>
    <x v="1"/>
    <x v="6"/>
  </r>
  <r>
    <n v="2873"/>
    <x v="2872"/>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x v="2873"/>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x v="2874"/>
    <s v="Play about Tracey a gay man trapped in his room by his Bible thumping mother. He finds love but the room can not keep the love alive."/>
    <n v="20000"/>
    <n v="7"/>
    <x v="2"/>
    <x v="0"/>
    <s v="USD"/>
    <n v="1462417493"/>
    <n v="1459825493"/>
    <b v="0"/>
    <n v="3"/>
    <b v="0"/>
    <s v="theater/plays"/>
    <n v="3.5E-4"/>
    <n v="2.3333333333333335"/>
    <x v="1"/>
    <x v="6"/>
  </r>
  <r>
    <n v="2876"/>
    <x v="2875"/>
    <s v="Charlotte NC playwright looking to showcase a series of three stage plays.  Plays are funny, completed and ready to run!"/>
    <n v="150000"/>
    <n v="0"/>
    <x v="2"/>
    <x v="0"/>
    <s v="USD"/>
    <n v="1437069079"/>
    <n v="1434477079"/>
    <b v="0"/>
    <n v="0"/>
    <b v="0"/>
    <s v="theater/plays"/>
    <n v="0"/>
    <n v="0"/>
    <x v="1"/>
    <x v="6"/>
  </r>
  <r>
    <n v="2877"/>
    <x v="2876"/>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x v="2877"/>
    <s v="World premiere of &quot;I'm Just Here to Buy Soy Sauce&quot;, a play about China &amp; the UK housing crisis by Jingan Young location TBC"/>
    <n v="3000"/>
    <n v="63"/>
    <x v="2"/>
    <x v="1"/>
    <s v="GBP"/>
    <n v="1435934795"/>
    <n v="1430750795"/>
    <b v="0"/>
    <n v="4"/>
    <b v="0"/>
    <s v="theater/plays"/>
    <n v="2.1000000000000001E-2"/>
    <n v="15.75"/>
    <x v="1"/>
    <x v="6"/>
  </r>
  <r>
    <n v="2879"/>
    <x v="2878"/>
    <s v="She that fines a husband? Wait, is that right? Girl... you better check yourself, before you wreck yourself!"/>
    <n v="11200"/>
    <n v="29"/>
    <x v="2"/>
    <x v="0"/>
    <s v="USD"/>
    <n v="1453310661"/>
    <n v="1450718661"/>
    <b v="0"/>
    <n v="1"/>
    <b v="0"/>
    <s v="theater/plays"/>
    <n v="2.5892857142857141E-3"/>
    <n v="29"/>
    <x v="1"/>
    <x v="6"/>
  </r>
  <r>
    <n v="2880"/>
    <x v="2879"/>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x v="2880"/>
    <s v="&quot;The struggles of Alzheimer's  &amp; Alcoholism. &quot;Courage is the quiet voice at the end of the day, saying, I will try again tomorrow.&quot;"/>
    <n v="5500"/>
    <n v="0"/>
    <x v="2"/>
    <x v="0"/>
    <s v="USD"/>
    <n v="1417620036"/>
    <n v="1412432436"/>
    <b v="0"/>
    <n v="0"/>
    <b v="0"/>
    <s v="theater/plays"/>
    <n v="0"/>
    <n v="0"/>
    <x v="1"/>
    <x v="6"/>
  </r>
  <r>
    <n v="2882"/>
    <x v="2881"/>
    <s v="A one-woman show about the life of Eva Schloss, her time in Auschwitz, and the positive impact she has had on thousands of lives."/>
    <n v="750"/>
    <n v="252"/>
    <x v="2"/>
    <x v="0"/>
    <s v="USD"/>
    <n v="1462112318"/>
    <n v="1459520318"/>
    <b v="0"/>
    <n v="4"/>
    <b v="0"/>
    <s v="theater/plays"/>
    <n v="0.33600000000000002"/>
    <n v="63"/>
    <x v="1"/>
    <x v="6"/>
  </r>
  <r>
    <n v="2883"/>
    <x v="2882"/>
    <s v="Ticket sales benefit Bedford Hills Maximum Security Prison, Women's College Program Library. Presented by Theater For The New City."/>
    <n v="10000"/>
    <n v="1908"/>
    <x v="2"/>
    <x v="0"/>
    <s v="USD"/>
    <n v="1454734740"/>
    <n v="1451684437"/>
    <b v="0"/>
    <n v="5"/>
    <b v="0"/>
    <s v="theater/plays"/>
    <n v="0.1908"/>
    <n v="381.6"/>
    <x v="1"/>
    <x v="6"/>
  </r>
  <r>
    <n v="2884"/>
    <x v="2883"/>
    <s v="Come explore the dream world of Jim Morrison, rock singer, mystic, poet, shaman."/>
    <n v="45000"/>
    <n v="185"/>
    <x v="2"/>
    <x v="0"/>
    <s v="USD"/>
    <n v="1417800435"/>
    <n v="1415208435"/>
    <b v="0"/>
    <n v="4"/>
    <b v="0"/>
    <s v="theater/plays"/>
    <n v="4.1111111111111114E-3"/>
    <n v="46.25"/>
    <x v="1"/>
    <x v="6"/>
  </r>
  <r>
    <n v="2885"/>
    <x v="2884"/>
    <s v="An historic and proud work of Polish nationalistic literature performed on stage."/>
    <n v="400"/>
    <n v="130"/>
    <x v="2"/>
    <x v="0"/>
    <s v="USD"/>
    <n v="1426294201"/>
    <n v="1423705801"/>
    <b v="0"/>
    <n v="5"/>
    <b v="0"/>
    <s v="theater/plays"/>
    <n v="0.32500000000000001"/>
    <n v="26"/>
    <x v="1"/>
    <x v="6"/>
  </r>
  <r>
    <n v="2886"/>
    <x v="2885"/>
    <s v="Help us provide half-price tickets to the 11th annual Variations Project, allowing our fellow artists to see this wonderful production."/>
    <n v="200"/>
    <n v="10"/>
    <x v="2"/>
    <x v="0"/>
    <s v="USD"/>
    <n v="1442635140"/>
    <n v="1442243484"/>
    <b v="0"/>
    <n v="1"/>
    <b v="0"/>
    <s v="theater/plays"/>
    <n v="0.05"/>
    <n v="10"/>
    <x v="1"/>
    <x v="6"/>
  </r>
  <r>
    <n v="2887"/>
    <x v="2886"/>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x v="2887"/>
    <s v="We're dedicated to writing &amp; producing plays, infusing inspirational, universal principles that aren't commonly displayed in America."/>
    <n v="30000"/>
    <n v="0"/>
    <x v="2"/>
    <x v="0"/>
    <s v="USD"/>
    <n v="1413608340"/>
    <n v="1412945440"/>
    <b v="0"/>
    <n v="0"/>
    <b v="0"/>
    <s v="theater/plays"/>
    <n v="0"/>
    <n v="0"/>
    <x v="1"/>
    <x v="6"/>
  </r>
  <r>
    <n v="2889"/>
    <x v="2888"/>
    <s v="Halfway, Nebraska explores the limits of hope and what it means to love someone who may be too far damaged to save."/>
    <n v="3000"/>
    <n v="1142"/>
    <x v="2"/>
    <x v="0"/>
    <s v="USD"/>
    <n v="1409344985"/>
    <n v="1406752985"/>
    <b v="0"/>
    <n v="14"/>
    <b v="0"/>
    <s v="theater/plays"/>
    <n v="0.38066666666666665"/>
    <n v="81.571428571428569"/>
    <x v="1"/>
    <x v="6"/>
  </r>
  <r>
    <n v="2890"/>
    <x v="2889"/>
    <s v="This Theological Comedy tells a story of when seemingly similar beliefs are discovered to be worlds apart; Damnation-Southern Style."/>
    <n v="2000"/>
    <n v="21"/>
    <x v="2"/>
    <x v="0"/>
    <s v="USD"/>
    <n v="1407553200"/>
    <n v="1405100992"/>
    <b v="0"/>
    <n v="3"/>
    <b v="0"/>
    <s v="theater/plays"/>
    <n v="1.0500000000000001E-2"/>
    <n v="7"/>
    <x v="1"/>
    <x v="6"/>
  </r>
  <r>
    <n v="2891"/>
    <x v="2890"/>
    <s v="Did you know that we are enriching the lives of Brooklyn kids through literacy and educational theater? We just need a little help."/>
    <n v="10000"/>
    <n v="273"/>
    <x v="2"/>
    <x v="0"/>
    <s v="USD"/>
    <n v="1460751128"/>
    <n v="1455570728"/>
    <b v="0"/>
    <n v="10"/>
    <b v="0"/>
    <s v="theater/plays"/>
    <n v="2.7300000000000001E-2"/>
    <n v="27.3"/>
    <x v="1"/>
    <x v="6"/>
  </r>
  <r>
    <n v="2892"/>
    <x v="2891"/>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x v="2892"/>
    <s v="Fundraising for REDISCOVERING KIA THE PLAY"/>
    <n v="5000"/>
    <n v="25"/>
    <x v="2"/>
    <x v="0"/>
    <s v="USD"/>
    <n v="1420768800"/>
    <n v="1415644395"/>
    <b v="0"/>
    <n v="2"/>
    <b v="0"/>
    <s v="theater/plays"/>
    <n v="5.0000000000000001E-3"/>
    <n v="12.5"/>
    <x v="1"/>
    <x v="6"/>
  </r>
  <r>
    <n v="2894"/>
    <x v="2893"/>
    <s v="This Is A Story About A Woman A Man And A Woman"/>
    <n v="50000"/>
    <n v="0"/>
    <x v="2"/>
    <x v="0"/>
    <s v="USD"/>
    <n v="1428100815"/>
    <n v="1422920415"/>
    <b v="0"/>
    <n v="0"/>
    <b v="0"/>
    <s v="theater/plays"/>
    <n v="0"/>
    <n v="0"/>
    <x v="1"/>
    <x v="6"/>
  </r>
  <r>
    <n v="2895"/>
    <x v="2894"/>
    <s v="Alice on stage with a magical twist to brighten your smile and warm your heart. Project is in Polish with semi-pro actors and children."/>
    <n v="500"/>
    <n v="23"/>
    <x v="2"/>
    <x v="0"/>
    <s v="USD"/>
    <n v="1403470800"/>
    <n v="1403356792"/>
    <b v="0"/>
    <n v="4"/>
    <b v="0"/>
    <s v="theater/plays"/>
    <n v="4.5999999999999999E-2"/>
    <n v="5.75"/>
    <x v="1"/>
    <x v="6"/>
  </r>
  <r>
    <n v="2896"/>
    <x v="2895"/>
    <s v="&quot;Miracle on 34th Street&quot; is about faith and believing in others. _x000a_We believe. Do you?"/>
    <n v="3000"/>
    <n v="625"/>
    <x v="2"/>
    <x v="0"/>
    <s v="USD"/>
    <n v="1481522400"/>
    <n v="1480283321"/>
    <b v="0"/>
    <n v="12"/>
    <b v="0"/>
    <s v="theater/plays"/>
    <n v="0.20833333333333334"/>
    <n v="52.083333333333336"/>
    <x v="1"/>
    <x v="6"/>
  </r>
  <r>
    <n v="2897"/>
    <x v="2896"/>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x v="2897"/>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x v="2898"/>
    <s v="Sex, intrigue, lust, &amp; love; follow the lives of two individuals as their romance turns from innocent online flirting to something more"/>
    <n v="10000"/>
    <n v="0"/>
    <x v="2"/>
    <x v="0"/>
    <s v="USD"/>
    <n v="1469325158"/>
    <n v="1464141158"/>
    <b v="0"/>
    <n v="0"/>
    <b v="0"/>
    <s v="theater/plays"/>
    <n v="0"/>
    <n v="0"/>
    <x v="1"/>
    <x v="6"/>
  </r>
  <r>
    <n v="2900"/>
    <x v="2899"/>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x v="2900"/>
    <s v="How can the visual age appreciate something that cant see? With these Audio Plays I will show you, if your willing to listen."/>
    <n v="750"/>
    <n v="6"/>
    <x v="2"/>
    <x v="0"/>
    <s v="USD"/>
    <n v="1423345339"/>
    <n v="1418161339"/>
    <b v="0"/>
    <n v="2"/>
    <b v="0"/>
    <s v="theater/plays"/>
    <n v="8.0000000000000002E-3"/>
    <n v="3"/>
    <x v="1"/>
    <x v="6"/>
  </r>
  <r>
    <n v="2902"/>
    <x v="2901"/>
    <s v="Help me honor and bring &quot;The American Soprano&quot; Leontyne Price back to the stage one more time."/>
    <n v="150000"/>
    <n v="25"/>
    <x v="2"/>
    <x v="0"/>
    <s v="USD"/>
    <n v="1440412396"/>
    <n v="1437820396"/>
    <b v="0"/>
    <n v="1"/>
    <b v="0"/>
    <s v="theater/plays"/>
    <n v="1.6666666666666666E-4"/>
    <n v="25"/>
    <x v="1"/>
    <x v="6"/>
  </r>
  <r>
    <n v="2903"/>
    <x v="2902"/>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x v="2903"/>
    <s v="A Tequila slammer with a slice of Tarantino, a line of the London Fringe scene and a shot of â€œBreaking Badâ€. New Writing."/>
    <n v="1500"/>
    <n v="75"/>
    <x v="2"/>
    <x v="1"/>
    <s v="GBP"/>
    <n v="1415534400"/>
    <n v="1414538031"/>
    <b v="0"/>
    <n v="4"/>
    <b v="0"/>
    <s v="theater/plays"/>
    <n v="0.05"/>
    <n v="18.75"/>
    <x v="1"/>
    <x v="6"/>
  </r>
  <r>
    <n v="2905"/>
    <x v="2904"/>
    <s v="Philly-based feminist theatre's inaugural production about a woman's friendship with an awesome lady cowboy."/>
    <n v="3500"/>
    <n v="622"/>
    <x v="2"/>
    <x v="0"/>
    <s v="USD"/>
    <n v="1473211313"/>
    <n v="1472001713"/>
    <b v="0"/>
    <n v="17"/>
    <b v="0"/>
    <s v="theater/plays"/>
    <n v="0.17771428571428571"/>
    <n v="36.588235294117645"/>
    <x v="1"/>
    <x v="6"/>
  </r>
  <r>
    <n v="2906"/>
    <x v="2905"/>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x v="2906"/>
    <s v="Spend an evening in the afterlife with some of the greatest women who ever lived. LITTLE NELL's,by Jill Hughes, Los Angeles- June, 2016"/>
    <n v="2500"/>
    <n v="2"/>
    <x v="2"/>
    <x v="0"/>
    <s v="USD"/>
    <n v="1463259837"/>
    <n v="1458075837"/>
    <b v="0"/>
    <n v="2"/>
    <b v="0"/>
    <s v="theater/plays"/>
    <n v="8.0000000000000004E-4"/>
    <n v="1"/>
    <x v="1"/>
    <x v="6"/>
  </r>
  <r>
    <n v="2908"/>
    <x v="2907"/>
    <s v="A dinner theatre/show about a day in the life of a Vegas &quot;Mob Boss&quot;_x000a_circa 1965- ish. It is all at once realistic,tragic, farce/comical"/>
    <n v="9600"/>
    <n v="264"/>
    <x v="2"/>
    <x v="0"/>
    <s v="USD"/>
    <n v="1465407219"/>
    <n v="1462815219"/>
    <b v="0"/>
    <n v="5"/>
    <b v="0"/>
    <s v="theater/plays"/>
    <n v="2.75E-2"/>
    <n v="52.8"/>
    <x v="1"/>
    <x v="6"/>
  </r>
  <r>
    <n v="2909"/>
    <x v="2908"/>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x v="2909"/>
    <s v="Free drama, dance and singing workshops for disadvantaged young people to inspire, create and help them follow their dreams."/>
    <n v="30000"/>
    <n v="1"/>
    <x v="2"/>
    <x v="1"/>
    <s v="GBP"/>
    <n v="1434139887"/>
    <n v="1428955887"/>
    <b v="0"/>
    <n v="1"/>
    <b v="0"/>
    <s v="theater/plays"/>
    <n v="3.3333333333333335E-5"/>
    <n v="1"/>
    <x v="1"/>
    <x v="6"/>
  </r>
  <r>
    <n v="2911"/>
    <x v="2910"/>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x v="2911"/>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x v="2912"/>
    <s v="A LIVE history infused, frightening magic and mind reading show in the heart of the Halloween capital of the world, Salem, MA!!"/>
    <n v="10000"/>
    <n v="2"/>
    <x v="2"/>
    <x v="0"/>
    <s v="USD"/>
    <n v="1410041339"/>
    <n v="1404857339"/>
    <b v="0"/>
    <n v="2"/>
    <b v="0"/>
    <s v="theater/plays"/>
    <n v="2.0000000000000001E-4"/>
    <n v="1"/>
    <x v="1"/>
    <x v="6"/>
  </r>
  <r>
    <n v="2914"/>
    <x v="2913"/>
    <s v="Hercules must complete four challenges in order to meet the father he never knew"/>
    <n v="25000"/>
    <n v="1"/>
    <x v="2"/>
    <x v="1"/>
    <s v="GBP"/>
    <n v="1426365994"/>
    <n v="1421185594"/>
    <b v="0"/>
    <n v="1"/>
    <b v="0"/>
    <s v="theater/plays"/>
    <n v="4.0000000000000003E-5"/>
    <n v="1"/>
    <x v="1"/>
    <x v="6"/>
  </r>
  <r>
    <n v="2915"/>
    <x v="2914"/>
    <s v="An inclusive, cross community, multi-cultural theatre production for children aged 3 to 16 and their families"/>
    <n v="1000"/>
    <n v="611"/>
    <x v="2"/>
    <x v="1"/>
    <s v="GBP"/>
    <n v="1458117190"/>
    <n v="1455528790"/>
    <b v="0"/>
    <n v="3"/>
    <b v="0"/>
    <s v="theater/plays"/>
    <n v="0.61099999999999999"/>
    <n v="203.66666666666666"/>
    <x v="1"/>
    <x v="6"/>
  </r>
  <r>
    <n v="2916"/>
    <x v="2915"/>
    <s v="The moving dramatisation of one man's journey to find the truth behind the Libyan regime change."/>
    <n v="1850"/>
    <n v="145"/>
    <x v="2"/>
    <x v="1"/>
    <s v="GBP"/>
    <n v="1400498789"/>
    <n v="1398511589"/>
    <b v="0"/>
    <n v="7"/>
    <b v="0"/>
    <s v="theater/plays"/>
    <n v="7.8378378378378383E-2"/>
    <n v="20.714285714285715"/>
    <x v="1"/>
    <x v="6"/>
  </r>
  <r>
    <n v="2917"/>
    <x v="2916"/>
    <s v="Cross dressing, cross gartering, crossed swords. Cross a bridge and come see this fantastically fun rendition of Twelfth Night"/>
    <n v="2000"/>
    <n v="437"/>
    <x v="2"/>
    <x v="0"/>
    <s v="USD"/>
    <n v="1442381847"/>
    <n v="1440826647"/>
    <b v="0"/>
    <n v="9"/>
    <b v="0"/>
    <s v="theater/plays"/>
    <n v="0.2185"/>
    <n v="48.555555555555557"/>
    <x v="1"/>
    <x v="6"/>
  </r>
  <r>
    <n v="2918"/>
    <x v="2917"/>
    <s v="A meta-theatrical retelling of Chekhov's Three Sisters, framed with Civil War Hymns, Dance, and wild theatricality."/>
    <n v="5000"/>
    <n v="1362"/>
    <x v="2"/>
    <x v="0"/>
    <s v="USD"/>
    <n v="1446131207"/>
    <n v="1443712007"/>
    <b v="0"/>
    <n v="20"/>
    <b v="0"/>
    <s v="theater/plays"/>
    <n v="0.27239999999999998"/>
    <n v="68.099999999999994"/>
    <x v="1"/>
    <x v="6"/>
  </r>
  <r>
    <n v="2919"/>
    <x v="2918"/>
    <s v="A full staged reading of a new play about a boy who learns how to be happy from the most unexpected person."/>
    <n v="600"/>
    <n v="51"/>
    <x v="2"/>
    <x v="0"/>
    <s v="USD"/>
    <n v="1407250329"/>
    <n v="1404658329"/>
    <b v="0"/>
    <n v="6"/>
    <b v="0"/>
    <s v="theater/plays"/>
    <n v="8.5000000000000006E-2"/>
    <n v="8.5"/>
    <x v="1"/>
    <x v="6"/>
  </r>
  <r>
    <n v="2920"/>
    <x v="2919"/>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
    <n v="83.333333333333329"/>
    <x v="1"/>
    <x v="40"/>
  </r>
  <r>
    <n v="2923"/>
    <x v="2922"/>
    <s v="Spreading the love of theatre, one step at a time. I would like to produce a reading of one of my favorite musicals"/>
    <n v="300"/>
    <n v="300"/>
    <x v="0"/>
    <x v="0"/>
    <s v="USD"/>
    <n v="1422068400"/>
    <n v="1420774779"/>
    <b v="0"/>
    <n v="10"/>
    <b v="1"/>
    <s v="theater/musical"/>
    <n v="1"/>
    <n v="30"/>
    <x v="1"/>
    <x v="4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x v="2927"/>
    <s v="This is a touring production for schools in the Treasure Valley!"/>
    <n v="1000"/>
    <n v="1000"/>
    <x v="0"/>
    <x v="0"/>
    <s v="USD"/>
    <n v="1457135846"/>
    <n v="1454543846"/>
    <b v="0"/>
    <n v="24"/>
    <b v="1"/>
    <s v="theater/musical"/>
    <n v="1"/>
    <n v="41.666666666666664"/>
    <x v="1"/>
    <x v="40"/>
  </r>
  <r>
    <n v="2929"/>
    <x v="2928"/>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x v="2929"/>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x v="2931"/>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x v="2932"/>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x v="2933"/>
    <s v="Powerful community theatre production of Jason Robert Brown's &quot;Songs for a New World&quot; in London, Ontario."/>
    <n v="2500"/>
    <n v="2700"/>
    <x v="0"/>
    <x v="5"/>
    <s v="CAD"/>
    <n v="1402845364"/>
    <n v="1400253364"/>
    <b v="0"/>
    <n v="37"/>
    <b v="1"/>
    <s v="theater/musical"/>
    <n v="1.08"/>
    <n v="72.972972972972968"/>
    <x v="1"/>
    <x v="40"/>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n v="2936"/>
    <x v="2935"/>
    <s v="We need your help to complete our musical! Help us add two more original songs to our winter show, Babes in Toyland."/>
    <n v="1000"/>
    <n v="1280"/>
    <x v="0"/>
    <x v="0"/>
    <s v="USD"/>
    <n v="1413176340"/>
    <n v="1412091423"/>
    <b v="0"/>
    <n v="34"/>
    <b v="1"/>
    <s v="theater/musical"/>
    <n v="1.28"/>
    <n v="37.647058823529413"/>
    <x v="1"/>
    <x v="40"/>
  </r>
  <r>
    <n v="2937"/>
    <x v="2936"/>
    <s v="UCAS is a new British musical premiering at the Edinburgh Fringe Festival 2014."/>
    <n v="1500"/>
    <n v="2000"/>
    <x v="0"/>
    <x v="1"/>
    <s v="GBP"/>
    <n v="1405249113"/>
    <n v="1402657113"/>
    <b v="0"/>
    <n v="55"/>
    <b v="1"/>
    <s v="theater/musical"/>
    <n v="1.3333333333333333"/>
    <n v="36.363636363636367"/>
    <x v="1"/>
    <x v="40"/>
  </r>
  <r>
    <n v="2938"/>
    <x v="2937"/>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x v="2938"/>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x v="2939"/>
    <s v="We are asking for people to donate to our theater club, the ITAVA Players, a public high school club from Brooklyn, NY."/>
    <n v="2500"/>
    <n v="2681"/>
    <x v="0"/>
    <x v="0"/>
    <s v="USD"/>
    <n v="1421606018"/>
    <n v="1418150018"/>
    <b v="0"/>
    <n v="33"/>
    <b v="1"/>
    <s v="theater/musical"/>
    <n v="1.0724"/>
    <n v="81.242424242424249"/>
    <x v="1"/>
    <x v="40"/>
  </r>
  <r>
    <n v="2941"/>
    <x v="2940"/>
    <s v="Ovations wants to buy property to open a variety club to become the 1st minority owned club in Cincy, focusing on artists on the rise."/>
    <n v="25000"/>
    <n v="1"/>
    <x v="2"/>
    <x v="0"/>
    <s v="USD"/>
    <n v="1425250955"/>
    <n v="1422658955"/>
    <b v="0"/>
    <n v="1"/>
    <b v="0"/>
    <s v="theater/spaces"/>
    <n v="4.0000000000000003E-5"/>
    <n v="1"/>
    <x v="1"/>
    <x v="38"/>
  </r>
  <r>
    <n v="2942"/>
    <x v="2941"/>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x v="2942"/>
    <s v="Building a Resource Network and Funding Capacity to support, empower and promote Afrocentric Arts in Metro Columbus"/>
    <n v="3000"/>
    <n v="0"/>
    <x v="2"/>
    <x v="0"/>
    <s v="USD"/>
    <n v="1428894380"/>
    <n v="1426302380"/>
    <b v="0"/>
    <n v="0"/>
    <b v="0"/>
    <s v="theater/spaces"/>
    <n v="0"/>
    <n v="0"/>
    <x v="1"/>
    <x v="38"/>
  </r>
  <r>
    <n v="2944"/>
    <x v="2943"/>
    <s v="Our vision: build and operate a Theater Arts Center for south-central Washington state in Goldendale."/>
    <n v="10000"/>
    <n v="100"/>
    <x v="2"/>
    <x v="0"/>
    <s v="USD"/>
    <n v="1433714198"/>
    <n v="1431122198"/>
    <b v="0"/>
    <n v="1"/>
    <b v="0"/>
    <s v="theater/spaces"/>
    <n v="0.01"/>
    <n v="100"/>
    <x v="1"/>
    <x v="38"/>
  </r>
  <r>
    <n v="2945"/>
    <x v="2944"/>
    <s v="Where people that enjoy theater, or just something new can go to have fun and experience varying types of theater in Albuquerque."/>
    <n v="50000"/>
    <n v="0"/>
    <x v="2"/>
    <x v="0"/>
    <s v="USD"/>
    <n v="1432437660"/>
    <n v="1429845660"/>
    <b v="0"/>
    <n v="0"/>
    <b v="0"/>
    <s v="theater/spaces"/>
    <n v="0"/>
    <n v="0"/>
    <x v="1"/>
    <x v="38"/>
  </r>
  <r>
    <n v="2946"/>
    <x v="2945"/>
    <s v="I have set up a new theatre company, and am looking to raise funds to purchase a venue with a difference to a standard theatre."/>
    <n v="2000"/>
    <n v="2"/>
    <x v="2"/>
    <x v="1"/>
    <s v="GBP"/>
    <n v="1471265092"/>
    <n v="1468673092"/>
    <b v="0"/>
    <n v="2"/>
    <b v="0"/>
    <s v="theater/spaces"/>
    <n v="1E-3"/>
    <n v="1"/>
    <x v="1"/>
    <x v="38"/>
  </r>
  <r>
    <n v="2947"/>
    <x v="2946"/>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x v="2947"/>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x v="2948"/>
    <s v="This center will be open to any and all people regardless of their religion.   We will be offering art, music, empowerment, and more!"/>
    <n v="1000"/>
    <n v="25"/>
    <x v="2"/>
    <x v="0"/>
    <s v="USD"/>
    <n v="1447965917"/>
    <n v="1445370317"/>
    <b v="0"/>
    <n v="2"/>
    <b v="0"/>
    <s v="theater/spaces"/>
    <n v="2.5000000000000001E-2"/>
    <n v="12.5"/>
    <x v="1"/>
    <x v="38"/>
  </r>
  <r>
    <n v="2950"/>
    <x v="2949"/>
    <s v="Help www.KidZoneMuseum.org grow to serve children 1-18 with science, engineering, arts and PLAY especially low-income families."/>
    <n v="5000000"/>
    <n v="0"/>
    <x v="2"/>
    <x v="0"/>
    <s v="USD"/>
    <n v="1453538752"/>
    <n v="1450946752"/>
    <b v="0"/>
    <n v="0"/>
    <b v="0"/>
    <s v="theater/spaces"/>
    <n v="0"/>
    <n v="0"/>
    <x v="1"/>
    <x v="38"/>
  </r>
  <r>
    <n v="2951"/>
    <x v="2950"/>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x v="2951"/>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x v="2952"/>
    <s v="I want to purchase the former Bread Of Life Church and convert it into a multipurpose theater space for local talent."/>
    <n v="400000"/>
    <n v="605"/>
    <x v="1"/>
    <x v="0"/>
    <s v="USD"/>
    <n v="1444330821"/>
    <n v="1441738821"/>
    <b v="0"/>
    <n v="3"/>
    <b v="0"/>
    <s v="theater/spaces"/>
    <n v="1.5125E-3"/>
    <n v="201.66666666666666"/>
    <x v="1"/>
    <x v="38"/>
  </r>
  <r>
    <n v="2954"/>
    <x v="2953"/>
    <s v="Independent film theater, studio and tech lab with storefront, open space for creative people to grow their dream into a profit."/>
    <n v="15000"/>
    <n v="0"/>
    <x v="1"/>
    <x v="0"/>
    <s v="USD"/>
    <n v="1489669203"/>
    <n v="1487944803"/>
    <b v="0"/>
    <n v="0"/>
    <b v="0"/>
    <s v="theater/spaces"/>
    <n v="0"/>
    <n v="0"/>
    <x v="1"/>
    <x v="38"/>
  </r>
  <r>
    <n v="2955"/>
    <x v="2954"/>
    <s v="Stage Door Theater needs a stage for its current and future productions. Can you help?"/>
    <n v="1200"/>
    <n v="715"/>
    <x v="1"/>
    <x v="0"/>
    <s v="USD"/>
    <n v="1434476849"/>
    <n v="1431884849"/>
    <b v="0"/>
    <n v="11"/>
    <b v="0"/>
    <s v="theater/spaces"/>
    <n v="0.59583333333333333"/>
    <n v="65"/>
    <x v="1"/>
    <x v="38"/>
  </r>
  <r>
    <n v="2956"/>
    <x v="2955"/>
    <s v="Family-owned and community-operated haunted Halloween attraction in Bladensburg, OH, needs your help to grow bigger!"/>
    <n v="7900"/>
    <n v="1322"/>
    <x v="1"/>
    <x v="0"/>
    <s v="USD"/>
    <n v="1462402850"/>
    <n v="1459810850"/>
    <b v="0"/>
    <n v="20"/>
    <b v="0"/>
    <s v="theater/spaces"/>
    <n v="0.16734177215189874"/>
    <n v="66.099999999999994"/>
    <x v="1"/>
    <x v="38"/>
  </r>
  <r>
    <n v="2957"/>
    <x v="2956"/>
    <s v="Theatre in Tuscaloosa, AL built in the 1930s.  The headsets seem about that old. They are almost unusable."/>
    <n v="15000"/>
    <n v="280"/>
    <x v="1"/>
    <x v="0"/>
    <s v="USD"/>
    <n v="1427498172"/>
    <n v="1422317772"/>
    <b v="0"/>
    <n v="3"/>
    <b v="0"/>
    <s v="theater/spaces"/>
    <n v="1.8666666666666668E-2"/>
    <n v="93.333333333333329"/>
    <x v="1"/>
    <x v="38"/>
  </r>
  <r>
    <n v="2958"/>
    <x v="2957"/>
    <s v="Chicago Based Theater Company and Venue Dedicated to Social Justice and Mainstreaming the Palestinian Narrative"/>
    <n v="80000"/>
    <n v="0"/>
    <x v="1"/>
    <x v="0"/>
    <s v="USD"/>
    <n v="1462729317"/>
    <n v="1457548917"/>
    <b v="0"/>
    <n v="0"/>
    <b v="0"/>
    <s v="theater/spaces"/>
    <n v="0"/>
    <n v="0"/>
    <x v="1"/>
    <x v="38"/>
  </r>
  <r>
    <n v="2959"/>
    <x v="2958"/>
    <s v="A magical, unique, theatre bus which aims to inspire the creative communities around Bath and create unique performance opportunities."/>
    <n v="10000"/>
    <n v="0"/>
    <x v="1"/>
    <x v="1"/>
    <s v="GBP"/>
    <n v="1465258325"/>
    <n v="1462666325"/>
    <b v="0"/>
    <n v="0"/>
    <b v="0"/>
    <s v="theater/spaces"/>
    <n v="0"/>
    <n v="0"/>
    <x v="1"/>
    <x v="38"/>
  </r>
  <r>
    <n v="2960"/>
    <x v="2959"/>
    <s v="Built in the late 1800's, this 70K sq. feet estate has fallen into disrepair.  Seeking to buy and convert to useful space"/>
    <n v="30000000"/>
    <n v="0"/>
    <x v="1"/>
    <x v="0"/>
    <s v="USD"/>
    <n v="1410459023"/>
    <n v="1407867023"/>
    <b v="0"/>
    <n v="0"/>
    <b v="0"/>
    <s v="theater/spaces"/>
    <n v="0"/>
    <n v="0"/>
    <x v="1"/>
    <x v="38"/>
  </r>
  <r>
    <n v="2961"/>
    <x v="2960"/>
    <s v="Teens in Take Note Troupe put on Shakespeare in the Park annually. Keep relevant, family-friendly Shakespeare in the community!"/>
    <n v="5000"/>
    <n v="5481"/>
    <x v="0"/>
    <x v="0"/>
    <s v="USD"/>
    <n v="1427342400"/>
    <n v="1424927159"/>
    <b v="0"/>
    <n v="108"/>
    <b v="1"/>
    <s v="theater/plays"/>
    <n v="1.0962000000000001"/>
    <n v="50.75"/>
    <x v="1"/>
    <x v="6"/>
  </r>
  <r>
    <n v="2962"/>
    <x v="2961"/>
    <s v="A pop-up outdoor theatre company bringing accessible Shakespeare to parks and other locations in the greater Phoenix area!"/>
    <n v="1000"/>
    <n v="1218"/>
    <x v="0"/>
    <x v="0"/>
    <s v="USD"/>
    <n v="1425193140"/>
    <n v="1422769906"/>
    <b v="0"/>
    <n v="20"/>
    <b v="1"/>
    <s v="theater/plays"/>
    <n v="1.218"/>
    <n v="60.9"/>
    <x v="1"/>
    <x v="6"/>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x v="2966"/>
    <s v="Scissortail is a story of loss, grief, and recovery based on the events of the 1995 Oklahoma City Bombing."/>
    <n v="5000"/>
    <n v="5696"/>
    <x v="0"/>
    <x v="0"/>
    <s v="USD"/>
    <n v="1425872692"/>
    <n v="1423284292"/>
    <b v="0"/>
    <n v="71"/>
    <b v="1"/>
    <s v="theater/plays"/>
    <n v="1.1392"/>
    <n v="80.225352112676063"/>
    <x v="1"/>
    <x v="6"/>
  </r>
  <r>
    <n v="2968"/>
    <x v="2967"/>
    <s v="The Curse of the Babywoman is real â€” and it is coming to FringeNYC this August."/>
    <n v="3500"/>
    <n v="3710"/>
    <x v="0"/>
    <x v="0"/>
    <s v="USD"/>
    <n v="1471406340"/>
    <n v="1470227660"/>
    <b v="0"/>
    <n v="47"/>
    <b v="1"/>
    <s v="theater/plays"/>
    <n v="1.06"/>
    <n v="78.936170212765958"/>
    <x v="1"/>
    <x v="6"/>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x v="2969"/>
    <s v="Kara Ayn Napolitano's latest play about a young mother's attempt to reclaim her life after making a serious mistake."/>
    <n v="6000"/>
    <n v="6360"/>
    <x v="0"/>
    <x v="0"/>
    <s v="USD"/>
    <n v="1405699451"/>
    <n v="1403107451"/>
    <b v="0"/>
    <n v="91"/>
    <b v="1"/>
    <s v="theater/plays"/>
    <n v="1.06"/>
    <n v="69.890109890109883"/>
    <x v="1"/>
    <x v="6"/>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x v="2971"/>
    <s v="A group of artists. A mythical art piece. A harrowing quest. And some margaritas."/>
    <n v="2000"/>
    <n v="2107"/>
    <x v="0"/>
    <x v="0"/>
    <s v="USD"/>
    <n v="1480899600"/>
    <n v="1479609520"/>
    <b v="0"/>
    <n v="17"/>
    <b v="1"/>
    <s v="theater/plays"/>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x v="2975"/>
    <s v="A play that addresses an important social issue, brought to light by members of the UoM Drama Society."/>
    <n v="70"/>
    <n v="120"/>
    <x v="0"/>
    <x v="1"/>
    <s v="GBP"/>
    <n v="1457870400"/>
    <n v="1456421530"/>
    <b v="0"/>
    <n v="14"/>
    <b v="1"/>
    <s v="theater/plays"/>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s v="theater/plays"/>
    <n v="1.2946666666666666"/>
    <n v="60.6875"/>
    <x v="1"/>
    <x v="6"/>
  </r>
  <r>
    <n v="2979"/>
    <x v="2978"/>
    <s v="Dear Stone returns with Yasmina Reza's 'ART', a compelling, clever exploration of friendship under duress. Thanks for watching!"/>
    <n v="5000"/>
    <n v="5070"/>
    <x v="0"/>
    <x v="0"/>
    <s v="USD"/>
    <n v="1420524000"/>
    <n v="1419104823"/>
    <b v="0"/>
    <n v="46"/>
    <b v="1"/>
    <s v="theater/plays"/>
    <n v="1.014"/>
    <n v="110.21739130434783"/>
    <x v="1"/>
    <x v="6"/>
  </r>
  <r>
    <n v="2980"/>
    <x v="2979"/>
    <s v="1 director, 4 actors, and a whole lotta determination. Help us bring this brilliant story to the heart of NYC!"/>
    <n v="3000"/>
    <n v="3275"/>
    <x v="0"/>
    <x v="0"/>
    <s v="USD"/>
    <n v="1440381600"/>
    <n v="1438639130"/>
    <b v="0"/>
    <n v="24"/>
    <b v="1"/>
    <s v="theater/plays"/>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x v="2981"/>
    <s v="Renovating this historical landmark, into an arts venue and theatre space for the community."/>
    <n v="5000"/>
    <n v="5103"/>
    <x v="0"/>
    <x v="1"/>
    <s v="GBP"/>
    <n v="1455208143"/>
    <n v="1452616143"/>
    <b v="1"/>
    <n v="59"/>
    <b v="1"/>
    <s v="theater/spaces"/>
    <n v="1.0206"/>
    <n v="86.491525423728817"/>
    <x v="1"/>
    <x v="38"/>
  </r>
  <r>
    <n v="2983"/>
    <x v="2982"/>
    <s v="Dad's Garage Theatre Company needs your help buying our new, forever home by hitting our $150,000 STRETCH GOAL!"/>
    <n v="116000"/>
    <n v="169985.91"/>
    <x v="0"/>
    <x v="0"/>
    <s v="USD"/>
    <n v="1415722236"/>
    <n v="1410534636"/>
    <b v="1"/>
    <n v="1095"/>
    <b v="1"/>
    <s v="theater/spaces"/>
    <n v="1.465395775862069"/>
    <n v="155.23827397260274"/>
    <x v="1"/>
    <x v="38"/>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x v="2985"/>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x v="2986"/>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x v="2987"/>
    <s v="Since October 2015 the Shoebox Theatre has become a hub of creativity - The next step in our journey is to hang stage curtains!"/>
    <n v="1000"/>
    <n v="1000"/>
    <x v="0"/>
    <x v="1"/>
    <s v="GBP"/>
    <n v="1466412081"/>
    <n v="1463820081"/>
    <b v="0"/>
    <n v="28"/>
    <b v="1"/>
    <s v="theater/spaces"/>
    <n v="1"/>
    <n v="35.714285714285715"/>
    <x v="1"/>
    <x v="38"/>
  </r>
  <r>
    <n v="2989"/>
    <x v="2988"/>
    <s v="Bring the movies back to Bethel, Maine."/>
    <n v="20000"/>
    <n v="35307"/>
    <x v="0"/>
    <x v="0"/>
    <s v="USD"/>
    <n v="1450673940"/>
    <n v="1448756962"/>
    <b v="0"/>
    <n v="364"/>
    <b v="1"/>
    <s v="theater/spaces"/>
    <n v="1.76535"/>
    <n v="96.997252747252745"/>
    <x v="1"/>
    <x v="38"/>
  </r>
  <r>
    <n v="2990"/>
    <x v="2989"/>
    <s v="We are a non-profit revitalizing the Gloria Theatre - our gift to the community - and we need your help #arts #community #theater"/>
    <n v="10000"/>
    <n v="10000"/>
    <x v="0"/>
    <x v="0"/>
    <s v="USD"/>
    <n v="1452174420"/>
    <n v="1449150420"/>
    <b v="0"/>
    <n v="27"/>
    <b v="1"/>
    <s v="theater/spaces"/>
    <n v="1"/>
    <n v="370.37037037037038"/>
    <x v="1"/>
    <x v="38"/>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x v="2991"/>
    <s v="Creating a non-profit CAFE &amp; VILLAGE COMMONS in SE Portland, in service to Neighbors, Kids, Artists &amp; the Underserved"/>
    <n v="3000"/>
    <n v="3135"/>
    <x v="0"/>
    <x v="0"/>
    <s v="USD"/>
    <n v="1476037510"/>
    <n v="1473445510"/>
    <b v="0"/>
    <n v="64"/>
    <b v="1"/>
    <s v="theater/spaces"/>
    <n v="1.0449999999999999"/>
    <n v="48.984375"/>
    <x v="1"/>
    <x v="38"/>
  </r>
  <r>
    <n v="2993"/>
    <x v="2992"/>
    <s v="Help us build the Kitchen from Hell!"/>
    <n v="1000"/>
    <n v="1003"/>
    <x v="0"/>
    <x v="0"/>
    <s v="USD"/>
    <n v="1455998867"/>
    <n v="1453406867"/>
    <b v="0"/>
    <n v="22"/>
    <b v="1"/>
    <s v="theater/spaces"/>
    <n v="1.0029999999999999"/>
    <n v="45.590909090909093"/>
    <x v="1"/>
    <x v="38"/>
  </r>
  <r>
    <n v="2994"/>
    <x v="2993"/>
    <s v="Help the hosts of the infamous St. Michael sustain and create epic boat parties through Halloween and into 2015"/>
    <n v="300"/>
    <n v="1373.24"/>
    <x v="0"/>
    <x v="1"/>
    <s v="GBP"/>
    <n v="1412335772"/>
    <n v="1409743772"/>
    <b v="0"/>
    <n v="59"/>
    <b v="1"/>
    <s v="theater/spaces"/>
    <n v="4.577466666666667"/>
    <n v="23.275254237288134"/>
    <x v="1"/>
    <x v="38"/>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x v="2995"/>
    <s v="A permanent home for comedy in Connecticut in the heart of downtown Hartford."/>
    <n v="35000"/>
    <n v="60180"/>
    <x v="0"/>
    <x v="0"/>
    <s v="USD"/>
    <n v="1432677240"/>
    <n v="1427493240"/>
    <b v="0"/>
    <n v="392"/>
    <b v="1"/>
    <s v="theater/spaces"/>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s v="theater/spaces"/>
    <n v="1.0373000000000001"/>
    <n v="90.2"/>
    <x v="1"/>
    <x v="38"/>
  </r>
  <r>
    <n v="2998"/>
    <x v="2997"/>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n v="3000"/>
    <x v="2999"/>
    <s v="A benefit show featuring musicians, dancers &amp; poets all under age 30 to raise money in support of LGBTQ rights and programs."/>
    <n v="500"/>
    <n v="500"/>
    <x v="0"/>
    <x v="0"/>
    <s v="USD"/>
    <n v="1485885600"/>
    <n v="1484682670"/>
    <b v="0"/>
    <n v="8"/>
    <b v="1"/>
    <s v="theater/spaces"/>
    <n v="1"/>
    <n v="62.5"/>
    <x v="1"/>
    <x v="38"/>
  </r>
  <r>
    <n v="3001"/>
    <x v="3000"/>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x v="3001"/>
    <s v="Make the workshop/ small stage space at Jimmy's No 43 even better than before!"/>
    <n v="7000"/>
    <n v="7595.43"/>
    <x v="0"/>
    <x v="0"/>
    <s v="USD"/>
    <n v="1356552252"/>
    <n v="1353960252"/>
    <b v="0"/>
    <n v="104"/>
    <b v="1"/>
    <s v="theater/spaces"/>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x v="3005"/>
    <s v="We're an affordable theatre and rental space that can be molded into anything by anyone."/>
    <n v="8000"/>
    <n v="8620"/>
    <x v="0"/>
    <x v="5"/>
    <s v="CAD"/>
    <n v="1418580591"/>
    <n v="1415988591"/>
    <b v="0"/>
    <n v="97"/>
    <b v="1"/>
    <s v="theater/spaces"/>
    <n v="1.0774999999999999"/>
    <n v="88.865979381443296"/>
    <x v="1"/>
    <x v="38"/>
  </r>
  <r>
    <n v="3007"/>
    <x v="3006"/>
    <s v="Consuite for 2015 CoreCon.  An adventure into insanity."/>
    <n v="600"/>
    <n v="1080"/>
    <x v="0"/>
    <x v="0"/>
    <s v="USD"/>
    <n v="1429938683"/>
    <n v="1428124283"/>
    <b v="0"/>
    <n v="20"/>
    <b v="1"/>
    <s v="theater/spaces"/>
    <n v="1.8"/>
    <n v="54"/>
    <x v="1"/>
    <x v="38"/>
  </r>
  <r>
    <n v="3008"/>
    <x v="3007"/>
    <s v="Help fund Silver Spring Stage's HVAC costs for the upcoming year! Don't leave us out in the cold (pun intended)!"/>
    <n v="3000"/>
    <n v="3035"/>
    <x v="0"/>
    <x v="0"/>
    <s v="USD"/>
    <n v="1453352719"/>
    <n v="1450760719"/>
    <b v="0"/>
    <n v="26"/>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366666666666666"/>
    <n v="14.84"/>
    <x v="1"/>
    <x v="38"/>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n v="3013"/>
    <x v="3012"/>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x v="3014"/>
    <s v="We're turning an old yogurt shop into a live theater in downtown Charleston.   Please help us hang our sign!"/>
    <n v="3400"/>
    <n v="3508"/>
    <x v="0"/>
    <x v="0"/>
    <s v="USD"/>
    <n v="1402459200"/>
    <n v="1401125238"/>
    <b v="0"/>
    <n v="40"/>
    <b v="1"/>
    <s v="theater/spaces"/>
    <n v="1.0317647058823529"/>
    <n v="87.7"/>
    <x v="1"/>
    <x v="38"/>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n v="3024"/>
    <x v="3023"/>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x v="3024"/>
    <s v="Be part of building Cardiff's first pub theatre, located right in the city centre. Launching January 2015."/>
    <n v="2500"/>
    <n v="7555"/>
    <x v="0"/>
    <x v="1"/>
    <s v="GBP"/>
    <n v="1401465600"/>
    <n v="1399032813"/>
    <b v="0"/>
    <n v="145"/>
    <b v="1"/>
    <s v="theater/spaces"/>
    <n v="3.0219999999999998"/>
    <n v="52.103448275862071"/>
    <x v="1"/>
    <x v="38"/>
  </r>
  <r>
    <n v="3026"/>
    <x v="3025"/>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x v="3026"/>
    <s v="Wavy says let's LIGHT UP THE RAINBOW STAGE and as our stretch reward we'll throw all of us a PARTY!"/>
    <n v="40000"/>
    <n v="52576"/>
    <x v="0"/>
    <x v="0"/>
    <s v="USD"/>
    <n v="1426866851"/>
    <n v="1424278451"/>
    <b v="0"/>
    <n v="320"/>
    <b v="1"/>
    <s v="theater/spaces"/>
    <n v="1.3144"/>
    <n v="164.3"/>
    <x v="1"/>
    <x v="38"/>
  </r>
  <r>
    <n v="3028"/>
    <x v="3027"/>
    <s v="We have a space! Help us fill it with a stage, chairs, gear and audiences' laughter!"/>
    <n v="5000"/>
    <n v="8401"/>
    <x v="0"/>
    <x v="0"/>
    <s v="USD"/>
    <n v="1471242025"/>
    <n v="1468650025"/>
    <b v="0"/>
    <n v="99"/>
    <b v="1"/>
    <s v="theater/spaces"/>
    <n v="1.6801999999999999"/>
    <n v="84.858585858585855"/>
    <x v="1"/>
    <x v="38"/>
  </r>
  <r>
    <n v="3029"/>
    <x v="3028"/>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x v="3029"/>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x v="3030"/>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x v="3031"/>
    <s v="One night only, not-for-profit, neighborhood haunted attraction that will scare your mask off! Coming this Halloween."/>
    <n v="1000"/>
    <n v="1272"/>
    <x v="0"/>
    <x v="0"/>
    <s v="USD"/>
    <n v="1441933459"/>
    <n v="1439341459"/>
    <b v="0"/>
    <n v="25"/>
    <b v="1"/>
    <s v="theater/spaces"/>
    <n v="1.272"/>
    <n v="50.88"/>
    <x v="1"/>
    <x v="38"/>
  </r>
  <r>
    <n v="3033"/>
    <x v="3032"/>
    <s v="Finally Stagelights will have a space of our very own!  Be a part of this exciting new adventure in Greensboro!!"/>
    <n v="3000"/>
    <n v="4396"/>
    <x v="0"/>
    <x v="0"/>
    <s v="USD"/>
    <n v="1471487925"/>
    <n v="1468895925"/>
    <b v="0"/>
    <n v="23"/>
    <b v="1"/>
    <s v="theater/spaces"/>
    <n v="1.4653333333333334"/>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x v="3034"/>
    <s v="Help create a permanent home for live comedy shows and classes in Downtown RVA."/>
    <n v="25000"/>
    <n v="27196.71"/>
    <x v="0"/>
    <x v="0"/>
    <s v="USD"/>
    <n v="1367674009"/>
    <n v="1365082009"/>
    <b v="0"/>
    <n v="307"/>
    <b v="1"/>
    <s v="theater/spaces"/>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x v="3039"/>
    <s v="48 hours of deck screws, dry wall, hard hats and needed renovation to help the Jayhawk rise from the ashes."/>
    <n v="3000"/>
    <n v="3225"/>
    <x v="0"/>
    <x v="0"/>
    <s v="USD"/>
    <n v="1435359600"/>
    <n v="1434999621"/>
    <b v="0"/>
    <n v="42"/>
    <b v="1"/>
    <s v="theater/spaces"/>
    <n v="1.075"/>
    <n v="76.785714285714292"/>
    <x v="1"/>
    <x v="38"/>
  </r>
  <r>
    <n v="3041"/>
    <x v="3040"/>
    <s v="Privet! Hello! Bon Jour! We are the Arlekin Players Theatre and we need a home."/>
    <n v="8300"/>
    <n v="9170"/>
    <x v="0"/>
    <x v="0"/>
    <s v="USD"/>
    <n v="1453323048"/>
    <n v="1450731048"/>
    <b v="0"/>
    <n v="95"/>
    <b v="1"/>
    <s v="theater/spaces"/>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x v="3045"/>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x v="3049"/>
    <s v="Help fund The Black Pearl Consuite at CoreCon VIII: On Ancient Seas!"/>
    <n v="600"/>
    <n v="636"/>
    <x v="0"/>
    <x v="0"/>
    <s v="USD"/>
    <n v="1462420960"/>
    <n v="1459828960"/>
    <b v="0"/>
    <n v="9"/>
    <b v="1"/>
    <s v="theater/spaces"/>
    <n v="1.06"/>
    <n v="70.666666666666671"/>
    <x v="1"/>
    <x v="38"/>
  </r>
  <r>
    <n v="3051"/>
    <x v="3050"/>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x v="3051"/>
    <s v="To let the arts continue in Walker Minnesota We need a performing arts space and art gallery"/>
    <n v="50000"/>
    <n v="75"/>
    <x v="2"/>
    <x v="0"/>
    <s v="USD"/>
    <n v="1432828740"/>
    <n v="1430237094"/>
    <b v="0"/>
    <n v="2"/>
    <b v="0"/>
    <s v="theater/spaces"/>
    <n v="1.5E-3"/>
    <n v="37.5"/>
    <x v="1"/>
    <x v="38"/>
  </r>
  <r>
    <n v="3053"/>
    <x v="3052"/>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x v="3053"/>
    <s v="A &quot;haunted house&quot; that benefits the community by helping local college students with volunteer hours and helping out local charities."/>
    <n v="300"/>
    <n v="0"/>
    <x v="2"/>
    <x v="0"/>
    <s v="USD"/>
    <n v="1425258240"/>
    <n v="1422043154"/>
    <b v="0"/>
    <n v="0"/>
    <b v="0"/>
    <s v="theater/spaces"/>
    <n v="0"/>
    <n v="0"/>
    <x v="1"/>
    <x v="38"/>
  </r>
  <r>
    <n v="3055"/>
    <x v="3054"/>
    <s v="I have been in the Surfing business since 1962 have a collection of surfing memorabilia I would like to open a surfing museum"/>
    <n v="20000"/>
    <n v="1"/>
    <x v="2"/>
    <x v="0"/>
    <s v="USD"/>
    <n v="1420844390"/>
    <n v="1415660390"/>
    <b v="0"/>
    <n v="1"/>
    <b v="0"/>
    <s v="theater/spaces"/>
    <n v="5.0000000000000002E-5"/>
    <n v="1"/>
    <x v="1"/>
    <x v="38"/>
  </r>
  <r>
    <n v="3056"/>
    <x v="3055"/>
    <s v="Looking to establish a communal space for art shows, bands, farmer's markets, environmental education, and traditional skills."/>
    <n v="25000"/>
    <n v="0"/>
    <x v="2"/>
    <x v="0"/>
    <s v="USD"/>
    <n v="1412003784"/>
    <n v="1406819784"/>
    <b v="0"/>
    <n v="0"/>
    <b v="0"/>
    <s v="theater/spaces"/>
    <n v="0"/>
    <n v="0"/>
    <x v="1"/>
    <x v="38"/>
  </r>
  <r>
    <n v="3057"/>
    <x v="3056"/>
    <s v="A series of 6 educational theme parks. This project is to fund the plans and 3D designs required to build the first park."/>
    <n v="50000"/>
    <n v="0"/>
    <x v="2"/>
    <x v="1"/>
    <s v="GBP"/>
    <n v="1459694211"/>
    <n v="1457105811"/>
    <b v="0"/>
    <n v="0"/>
    <b v="0"/>
    <s v="theater/spaces"/>
    <n v="0"/>
    <n v="0"/>
    <x v="1"/>
    <x v="38"/>
  </r>
  <r>
    <n v="3058"/>
    <x v="3057"/>
    <s v="Restoration of a theatre to make an educational center for youngs and a place to socialize for everybody through the power of art."/>
    <n v="18000"/>
    <n v="3"/>
    <x v="2"/>
    <x v="13"/>
    <s v="EUR"/>
    <n v="1463734740"/>
    <n v="1459414740"/>
    <b v="0"/>
    <n v="3"/>
    <b v="0"/>
    <s v="theater/spaces"/>
    <n v="1.6666666666666666E-4"/>
    <n v="1"/>
    <x v="1"/>
    <x v="38"/>
  </r>
  <r>
    <n v="3059"/>
    <x v="3058"/>
    <s v="We, as a theatre, are 50 years old and our lights and building are even older so we are looking to update and revamp our lights."/>
    <n v="15000"/>
    <n v="451"/>
    <x v="2"/>
    <x v="0"/>
    <s v="USD"/>
    <n v="1407536846"/>
    <n v="1404944846"/>
    <b v="0"/>
    <n v="11"/>
    <b v="0"/>
    <s v="theater/spaces"/>
    <n v="3.0066666666666665E-2"/>
    <n v="41"/>
    <x v="1"/>
    <x v="38"/>
  </r>
  <r>
    <n v="3060"/>
    <x v="3059"/>
    <s v="Save the historic Roxy theatre in Bremerton WA from being repurposed as office space."/>
    <n v="220000"/>
    <n v="335"/>
    <x v="2"/>
    <x v="0"/>
    <s v="USD"/>
    <n v="1443422134"/>
    <n v="1440830134"/>
    <b v="0"/>
    <n v="6"/>
    <b v="0"/>
    <s v="theater/spaces"/>
    <n v="1.5227272727272728E-3"/>
    <n v="55.833333333333336"/>
    <x v="1"/>
    <x v="38"/>
  </r>
  <r>
    <n v="3061"/>
    <x v="3060"/>
    <s v="Save a historic Local theater."/>
    <n v="1000000"/>
    <n v="0"/>
    <x v="2"/>
    <x v="0"/>
    <s v="USD"/>
    <n v="1407955748"/>
    <n v="1405363748"/>
    <b v="0"/>
    <n v="0"/>
    <b v="0"/>
    <s v="theater/spaces"/>
    <n v="0"/>
    <n v="0"/>
    <x v="1"/>
    <x v="38"/>
  </r>
  <r>
    <n v="3062"/>
    <x v="3061"/>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x v="3062"/>
    <s v="Members of the local Miami music scene are putting together a venue/creative space in Kendall!"/>
    <n v="3000"/>
    <n v="587"/>
    <x v="2"/>
    <x v="0"/>
    <s v="USD"/>
    <n v="1477174138"/>
    <n v="1474150138"/>
    <b v="0"/>
    <n v="23"/>
    <b v="0"/>
    <s v="theater/spaces"/>
    <n v="0.19566666666666666"/>
    <n v="25.521739130434781"/>
    <x v="1"/>
    <x v="38"/>
  </r>
  <r>
    <n v="3064"/>
    <x v="3063"/>
    <s v="An epicenter for connection, creation and expression of the community."/>
    <n v="75000"/>
    <n v="8471"/>
    <x v="2"/>
    <x v="0"/>
    <s v="USD"/>
    <n v="1448175540"/>
    <n v="1445483246"/>
    <b v="0"/>
    <n v="72"/>
    <b v="0"/>
    <s v="theater/spaces"/>
    <n v="0.11294666666666667"/>
    <n v="117.65277777777777"/>
    <x v="1"/>
    <x v="38"/>
  </r>
  <r>
    <n v="3065"/>
    <x v="3064"/>
    <s v="A castle themed events center with large and small spaces to support a variety of arts i.e. performing, visual, music, theater, dance"/>
    <n v="25000"/>
    <n v="10"/>
    <x v="2"/>
    <x v="0"/>
    <s v="USD"/>
    <n v="1406683172"/>
    <n v="1404523172"/>
    <b v="0"/>
    <n v="2"/>
    <b v="0"/>
    <s v="theater/spaces"/>
    <n v="4.0000000000000002E-4"/>
    <n v="5"/>
    <x v="1"/>
    <x v="38"/>
  </r>
  <r>
    <n v="3066"/>
    <x v="3065"/>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x v="3066"/>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x v="3067"/>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x v="3068"/>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x v="3069"/>
    <s v="Liverpool's 1st purpose built 7 night a week comedy club, bar &amp; restaurant with live music &amp; much more"/>
    <n v="10000"/>
    <n v="334"/>
    <x v="2"/>
    <x v="1"/>
    <s v="GBP"/>
    <n v="1481132169"/>
    <n v="1479317769"/>
    <b v="0"/>
    <n v="16"/>
    <b v="0"/>
    <s v="theater/spaces"/>
    <n v="3.3399999999999999E-2"/>
    <n v="20.875"/>
    <x v="1"/>
    <x v="38"/>
  </r>
  <r>
    <n v="3071"/>
    <x v="3070"/>
    <s v="Anyone can create. They just need a place and an opportunity. The Echo Theatre (Provo) provides that opportunity."/>
    <n v="12000"/>
    <n v="7173"/>
    <x v="2"/>
    <x v="0"/>
    <s v="USD"/>
    <n v="1429595940"/>
    <n v="1428082481"/>
    <b v="0"/>
    <n v="117"/>
    <b v="0"/>
    <s v="theater/spaces"/>
    <n v="0.59775"/>
    <n v="61.307692307692307"/>
    <x v="1"/>
    <x v="38"/>
  </r>
  <r>
    <n v="3072"/>
    <x v="3071"/>
    <s v="Crosswalk Theatre Company - Network Directory promotes all stage talent. Increasing your odds to connect to the right hiring person."/>
    <n v="12000"/>
    <n v="2"/>
    <x v="2"/>
    <x v="0"/>
    <s v="USD"/>
    <n v="1477791960"/>
    <n v="1476549262"/>
    <b v="0"/>
    <n v="2"/>
    <b v="0"/>
    <s v="theater/spaces"/>
    <n v="1.6666666666666666E-4"/>
    <n v="1"/>
    <x v="1"/>
    <x v="38"/>
  </r>
  <r>
    <n v="3073"/>
    <x v="3072"/>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x v="3073"/>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x v="3074"/>
    <s v="Magic Morgan &amp; Liliana are raising funds to expand their famed traveling magic show to a theater of magic."/>
    <n v="15000"/>
    <n v="1296"/>
    <x v="2"/>
    <x v="0"/>
    <s v="USD"/>
    <n v="1471573640"/>
    <n v="1467253640"/>
    <b v="0"/>
    <n v="20"/>
    <b v="0"/>
    <s v="theater/spaces"/>
    <n v="8.6400000000000005E-2"/>
    <n v="64.8"/>
    <x v="1"/>
    <x v="38"/>
  </r>
  <r>
    <n v="3076"/>
    <x v="3075"/>
    <s v="Helping female comedians get in their 10,000 Hours of practice!"/>
    <n v="10000"/>
    <n v="1506"/>
    <x v="2"/>
    <x v="0"/>
    <s v="USD"/>
    <n v="1444405123"/>
    <n v="1439221123"/>
    <b v="0"/>
    <n v="50"/>
    <b v="0"/>
    <s v="theater/spaces"/>
    <n v="0.15060000000000001"/>
    <n v="30.12"/>
    <x v="1"/>
    <x v="38"/>
  </r>
  <r>
    <n v="3077"/>
    <x v="3076"/>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x v="3077"/>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x v="3078"/>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x v="3079"/>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x v="3080"/>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x v="3081"/>
    <s v="Help expand the time of everyones favorite magic store!  It currently limited to 3 days a week. If not for you, then the children!"/>
    <n v="9000"/>
    <n v="0"/>
    <x v="2"/>
    <x v="0"/>
    <s v="USD"/>
    <n v="1447628946"/>
    <n v="1445033346"/>
    <b v="0"/>
    <n v="0"/>
    <b v="0"/>
    <s v="theater/spaces"/>
    <n v="0"/>
    <n v="0"/>
    <x v="1"/>
    <x v="38"/>
  </r>
  <r>
    <n v="3083"/>
    <x v="3082"/>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x v="3083"/>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x v="3084"/>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x v="3085"/>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x v="3086"/>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x v="3087"/>
    <s v="We believe it's time to open a visitor's center that highlights the small towns of the upper Midwest."/>
    <n v="65000"/>
    <n v="126"/>
    <x v="2"/>
    <x v="0"/>
    <s v="USD"/>
    <n v="1420724460"/>
    <n v="1418046247"/>
    <b v="0"/>
    <n v="3"/>
    <b v="0"/>
    <s v="theater/spaces"/>
    <n v="1.9384615384615384E-3"/>
    <n v="42"/>
    <x v="1"/>
    <x v="38"/>
  </r>
  <r>
    <n v="3089"/>
    <x v="3088"/>
    <s v="A community space in Somerville, MA to celebrate the beautiful intersection of sports and creativity."/>
    <n v="25000"/>
    <n v="5854"/>
    <x v="2"/>
    <x v="0"/>
    <s v="USD"/>
    <n v="1468029540"/>
    <n v="1465304483"/>
    <b v="0"/>
    <n v="45"/>
    <b v="0"/>
    <s v="theater/spaces"/>
    <n v="0.23416000000000001"/>
    <n v="130.0888888888889"/>
    <x v="1"/>
    <x v="38"/>
  </r>
  <r>
    <n v="3090"/>
    <x v="3089"/>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x v="3090"/>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x v="3091"/>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x v="3092"/>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x v="3093"/>
    <s v="This is a Kickstarter to help with the start up costs for Illusionist, Chris Lengyel's Summer 2016 Tour!"/>
    <n v="100000"/>
    <n v="25"/>
    <x v="2"/>
    <x v="0"/>
    <s v="USD"/>
    <n v="1442775956"/>
    <n v="1437591956"/>
    <b v="0"/>
    <n v="1"/>
    <b v="0"/>
    <s v="theater/spaces"/>
    <n v="2.5000000000000001E-4"/>
    <n v="25"/>
    <x v="1"/>
    <x v="38"/>
  </r>
  <r>
    <n v="3095"/>
    <x v="3094"/>
    <s v="We are a small theatre company looking to provide world class theatre to the working class in the Greater New York area."/>
    <n v="14920"/>
    <n v="50"/>
    <x v="2"/>
    <x v="0"/>
    <s v="USD"/>
    <n v="1470011780"/>
    <n v="1464827780"/>
    <b v="0"/>
    <n v="1"/>
    <b v="0"/>
    <s v="theater/spaces"/>
    <n v="3.351206434316354E-3"/>
    <n v="50"/>
    <x v="1"/>
    <x v="38"/>
  </r>
  <r>
    <n v="3096"/>
    <x v="3095"/>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x v="3096"/>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x v="3097"/>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x v="3098"/>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x v="3099"/>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x v="3100"/>
    <s v="LabellisÃ© 14-18, Mots Ã‰crits est un projet itinÃ©rant de lectures Ã  voix haute par des amateurs, mises en espace par une comÃ©dienne."/>
    <n v="2500"/>
    <n v="300"/>
    <x v="2"/>
    <x v="6"/>
    <s v="EUR"/>
    <n v="1437033360"/>
    <n v="1434445937"/>
    <b v="0"/>
    <n v="12"/>
    <b v="0"/>
    <s v="theater/spaces"/>
    <n v="0.12"/>
    <n v="25"/>
    <x v="1"/>
    <x v="38"/>
  </r>
  <r>
    <n v="3102"/>
    <x v="3101"/>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x v="3102"/>
    <s v="Creating a place for local artists to perform, at substantially less cost for them"/>
    <n v="4100"/>
    <n v="11"/>
    <x v="2"/>
    <x v="0"/>
    <s v="USD"/>
    <n v="1434080706"/>
    <n v="1428896706"/>
    <b v="0"/>
    <n v="2"/>
    <b v="0"/>
    <s v="theater/spaces"/>
    <n v="2.6829268292682929E-3"/>
    <n v="5.5"/>
    <x v="1"/>
    <x v="38"/>
  </r>
  <r>
    <n v="3104"/>
    <x v="3103"/>
    <s v="The Loft is CQEAP's latest studio. Located in Rockhampton's CBD we'll be running performing arts workshops for 5yrs to adults."/>
    <n v="4000"/>
    <n v="1185"/>
    <x v="2"/>
    <x v="2"/>
    <s v="AUD"/>
    <n v="1422928800"/>
    <n v="1420235311"/>
    <b v="0"/>
    <n v="5"/>
    <b v="0"/>
    <s v="theater/spaces"/>
    <n v="0.29625000000000001"/>
    <n v="237"/>
    <x v="1"/>
    <x v="38"/>
  </r>
  <r>
    <n v="3105"/>
    <x v="3104"/>
    <s v="My hope is to raise $5845 and replace old stained and mismatched border curtains, cyclorama curtain, and backdrop."/>
    <n v="5845"/>
    <n v="2476"/>
    <x v="2"/>
    <x v="0"/>
    <s v="USD"/>
    <n v="1413694800"/>
    <n v="1408986916"/>
    <b v="0"/>
    <n v="31"/>
    <b v="0"/>
    <s v="theater/spaces"/>
    <n v="0.4236099230111206"/>
    <n v="79.870967741935488"/>
    <x v="1"/>
    <x v="38"/>
  </r>
  <r>
    <n v="3106"/>
    <x v="3105"/>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x v="3106"/>
    <s v="When opportunity knocks, we answer!  Help expand the ravishingly talented troupe into a new and exciting market and venue!"/>
    <n v="40000"/>
    <n v="7905"/>
    <x v="2"/>
    <x v="0"/>
    <s v="USD"/>
    <n v="1431372751"/>
    <n v="1430767951"/>
    <b v="0"/>
    <n v="29"/>
    <b v="0"/>
    <s v="theater/spaces"/>
    <n v="0.197625"/>
    <n v="272.58620689655174"/>
    <x v="1"/>
    <x v="38"/>
  </r>
  <r>
    <n v="3108"/>
    <x v="3107"/>
    <s v="We need a permanent home for the theater!"/>
    <n v="50000"/>
    <n v="26"/>
    <x v="2"/>
    <x v="0"/>
    <s v="USD"/>
    <n v="1430234394"/>
    <n v="1425053994"/>
    <b v="0"/>
    <n v="2"/>
    <b v="0"/>
    <s v="theater/spaces"/>
    <n v="5.1999999999999995E-4"/>
    <n v="13"/>
    <x v="1"/>
    <x v="38"/>
  </r>
  <r>
    <n v="3109"/>
    <x v="3108"/>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x v="3109"/>
    <s v="Cat People Unite! It's time we get a space of our own to relax, socialize and learn! Join the Catmunity!"/>
    <n v="25000"/>
    <n v="10"/>
    <x v="2"/>
    <x v="0"/>
    <s v="USD"/>
    <n v="1487465119"/>
    <n v="1484009119"/>
    <b v="0"/>
    <n v="1"/>
    <b v="0"/>
    <s v="theater/spaces"/>
    <n v="4.0000000000000002E-4"/>
    <n v="10"/>
    <x v="1"/>
    <x v="38"/>
  </r>
  <r>
    <n v="3111"/>
    <x v="3110"/>
    <s v="Help All Puppet Players perform it's 2015 season in a beautiful 200 seat theater for an entire year."/>
    <n v="20000"/>
    <n v="5328"/>
    <x v="2"/>
    <x v="0"/>
    <s v="USD"/>
    <n v="1412432220"/>
    <n v="1409753820"/>
    <b v="0"/>
    <n v="76"/>
    <b v="0"/>
    <s v="theater/spaces"/>
    <n v="0.26640000000000003"/>
    <n v="70.10526315789474"/>
    <x v="1"/>
    <x v="38"/>
  </r>
  <r>
    <n v="3112"/>
    <x v="3111"/>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x v="3112"/>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x v="3113"/>
    <s v="A scary place to bring your friends. Interactive so that the people that were scared before get to scare others later. A diner on site."/>
    <n v="75000"/>
    <n v="0"/>
    <x v="2"/>
    <x v="0"/>
    <s v="USD"/>
    <n v="1411312250"/>
    <n v="1406128250"/>
    <b v="0"/>
    <n v="0"/>
    <b v="0"/>
    <s v="theater/spaces"/>
    <n v="0"/>
    <n v="0"/>
    <x v="1"/>
    <x v="38"/>
  </r>
  <r>
    <n v="3115"/>
    <x v="3114"/>
    <s v="We are creating a mobile community devoted to the spreading and sharing of spoken word and other kinds of storytelling."/>
    <n v="10000"/>
    <n v="300"/>
    <x v="2"/>
    <x v="11"/>
    <s v="SEK"/>
    <n v="1465123427"/>
    <n v="1462531427"/>
    <b v="0"/>
    <n v="1"/>
    <b v="0"/>
    <s v="theater/spaces"/>
    <n v="0.03"/>
    <n v="300"/>
    <x v="1"/>
    <x v="38"/>
  </r>
  <r>
    <n v="3116"/>
    <x v="3115"/>
    <s v="Creating a consuite for CoreCon. A focus on the insanity of asylums and early medical practices from history."/>
    <n v="750"/>
    <n v="430"/>
    <x v="2"/>
    <x v="0"/>
    <s v="USD"/>
    <n v="1427890925"/>
    <n v="1426681325"/>
    <b v="0"/>
    <n v="10"/>
    <b v="0"/>
    <s v="theater/spaces"/>
    <n v="0.57333333333333336"/>
    <n v="43"/>
    <x v="1"/>
    <x v="38"/>
  </r>
  <r>
    <n v="3117"/>
    <x v="3116"/>
    <s v="Performing Arts workshops, for young people aged 5 -16, exploring how the sea has shaped Cowes as a settlement."/>
    <n v="1000"/>
    <n v="1"/>
    <x v="2"/>
    <x v="1"/>
    <s v="GBP"/>
    <n v="1464354720"/>
    <n v="1463648360"/>
    <b v="0"/>
    <n v="1"/>
    <b v="0"/>
    <s v="theater/spaces"/>
    <n v="1E-3"/>
    <n v="1"/>
    <x v="1"/>
    <x v="38"/>
  </r>
  <r>
    <n v="3118"/>
    <x v="3117"/>
    <s v="a magical place for all kind of people, like a fairytaile in all colours"/>
    <n v="500000"/>
    <n v="1550"/>
    <x v="2"/>
    <x v="11"/>
    <s v="SEK"/>
    <n v="1467473723"/>
    <n v="1465832123"/>
    <b v="0"/>
    <n v="2"/>
    <b v="0"/>
    <s v="theater/spaces"/>
    <n v="3.0999999999999999E-3"/>
    <n v="775"/>
    <x v="1"/>
    <x v="38"/>
  </r>
  <r>
    <n v="3119"/>
    <x v="3118"/>
    <s v="An Information center downTOWN Buffalo...find directions to places of interest, events, eateries, lodging, maps, postcards and books."/>
    <n v="10000"/>
    <n v="5"/>
    <x v="2"/>
    <x v="0"/>
    <s v="USD"/>
    <n v="1427414732"/>
    <n v="1424826332"/>
    <b v="0"/>
    <n v="1"/>
    <b v="0"/>
    <s v="theater/spaces"/>
    <n v="5.0000000000000001E-4"/>
    <n v="5"/>
    <x v="1"/>
    <x v="38"/>
  </r>
  <r>
    <n v="3120"/>
    <x v="3119"/>
    <s v="Wij willen Tropicana het subtropisch zwemparadijs van Rotterdam op een nieuwe locatie gaan bouwen."/>
    <n v="1300000"/>
    <n v="128"/>
    <x v="2"/>
    <x v="9"/>
    <s v="EUR"/>
    <n v="1462484196"/>
    <n v="1457303796"/>
    <b v="0"/>
    <n v="10"/>
    <b v="0"/>
    <s v="theater/spaces"/>
    <n v="9.8461538461538464E-5"/>
    <n v="12.8"/>
    <x v="1"/>
    <x v="38"/>
  </r>
  <r>
    <n v="3121"/>
    <x v="3120"/>
    <s v="I going to build a theatre for a local ant farm so that Ants can put on their theatre productions."/>
    <n v="1500"/>
    <n v="10"/>
    <x v="1"/>
    <x v="5"/>
    <s v="CAD"/>
    <n v="1411748335"/>
    <n v="1406564335"/>
    <b v="0"/>
    <n v="1"/>
    <b v="0"/>
    <s v="theater/spaces"/>
    <n v="6.6666666666666671E-3"/>
    <n v="10"/>
    <x v="1"/>
    <x v="38"/>
  </r>
  <r>
    <n v="3122"/>
    <x v="3121"/>
    <s v="cancelled until further notice"/>
    <n v="199"/>
    <n v="116"/>
    <x v="1"/>
    <x v="0"/>
    <s v="USD"/>
    <n v="1478733732"/>
    <n v="1478298132"/>
    <b v="0"/>
    <n v="2"/>
    <b v="0"/>
    <s v="theater/spaces"/>
    <n v="0.58291457286432158"/>
    <n v="58"/>
    <x v="1"/>
    <x v="38"/>
  </r>
  <r>
    <n v="3123"/>
    <x v="3122"/>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x v="3123"/>
    <s v="A place where kids/ teens' dreams come true, and one finds there home without sparkly red shoes!"/>
    <n v="800000"/>
    <n v="26"/>
    <x v="1"/>
    <x v="0"/>
    <s v="USD"/>
    <n v="1422902601"/>
    <n v="1417718601"/>
    <b v="0"/>
    <n v="4"/>
    <b v="0"/>
    <s v="theater/spaces"/>
    <n v="3.2499999999999997E-5"/>
    <n v="6.5"/>
    <x v="1"/>
    <x v="38"/>
  </r>
  <r>
    <n v="3125"/>
    <x v="3124"/>
    <s v="N/A"/>
    <n v="1500000"/>
    <n v="0"/>
    <x v="1"/>
    <x v="0"/>
    <s v="USD"/>
    <n v="1452142672"/>
    <n v="1449550672"/>
    <b v="0"/>
    <n v="0"/>
    <b v="0"/>
    <s v="theater/spaces"/>
    <n v="0"/>
    <n v="0"/>
    <x v="1"/>
    <x v="38"/>
  </r>
  <r>
    <n v="3126"/>
    <x v="3125"/>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x v="3126"/>
    <s v="Our goal - create a venue &amp; stage where comedic &amp; music artists hone their talents &amp; fan base. First minority owned like it in Cincy."/>
    <n v="100000"/>
    <n v="0"/>
    <x v="1"/>
    <x v="0"/>
    <s v="USD"/>
    <n v="1425242029"/>
    <n v="1422650029"/>
    <b v="0"/>
    <n v="0"/>
    <b v="0"/>
    <s v="theater/spaces"/>
    <n v="0"/>
    <n v="0"/>
    <x v="1"/>
    <x v="38"/>
  </r>
  <r>
    <n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x v="3128"/>
    <s v="The DE sheds light on the reality of what happens in college. Marcus Rashad created this play to help prepare future/current students"/>
    <n v="1250"/>
    <n v="10"/>
    <x v="3"/>
    <x v="0"/>
    <s v="USD"/>
    <n v="1492542819"/>
    <n v="1489090419"/>
    <b v="0"/>
    <n v="1"/>
    <b v="0"/>
    <s v="theater/plays"/>
    <n v="8.0000000000000002E-3"/>
    <n v="10"/>
    <x v="1"/>
    <x v="6"/>
  </r>
  <r>
    <n v="3130"/>
    <x v="3129"/>
    <s v="A shockingly relevant modern take on a 2,000-year-old tragedy that confronts current gender politics."/>
    <n v="10000"/>
    <n v="375"/>
    <x v="3"/>
    <x v="0"/>
    <s v="USD"/>
    <n v="1492145940"/>
    <n v="1489504916"/>
    <b v="0"/>
    <n v="4"/>
    <b v="0"/>
    <s v="theater/plays"/>
    <n v="3.7499999999999999E-2"/>
    <n v="93.75"/>
    <x v="1"/>
    <x v="6"/>
  </r>
  <r>
    <n v="3131"/>
    <x v="3130"/>
    <s v="A Staged Reading of &quot;Snake Eyes,&quot; a new play by Alex Rafala"/>
    <n v="4100"/>
    <n v="645"/>
    <x v="3"/>
    <x v="0"/>
    <s v="USD"/>
    <n v="1491656045"/>
    <n v="1489067645"/>
    <b v="0"/>
    <n v="12"/>
    <b v="0"/>
    <s v="theater/plays"/>
    <n v="0.15731707317073171"/>
    <n v="53.75"/>
    <x v="1"/>
    <x v="6"/>
  </r>
  <r>
    <n v="3132"/>
    <x v="3131"/>
    <s v="Smells Like Money, Drips Like Honey, Taste Like Mocha, Better Run AWAY"/>
    <n v="30000"/>
    <n v="10"/>
    <x v="3"/>
    <x v="0"/>
    <s v="USD"/>
    <n v="1492759460"/>
    <n v="1487579060"/>
    <b v="0"/>
    <n v="1"/>
    <b v="0"/>
    <s v="theater/plays"/>
    <n v="3.3333333333333332E-4"/>
    <n v="10"/>
    <x v="1"/>
    <x v="6"/>
  </r>
  <r>
    <n v="3133"/>
    <x v="3132"/>
    <s v="TwentySomething is taking Hell Has No Fury to Edinburgh! _x000a_We're looking for your support to get us there."/>
    <n v="500"/>
    <n v="540"/>
    <x v="3"/>
    <x v="1"/>
    <s v="GBP"/>
    <n v="1490358834"/>
    <n v="1487770434"/>
    <b v="0"/>
    <n v="16"/>
    <b v="0"/>
    <s v="theater/plays"/>
    <n v="1.08"/>
    <n v="33.75"/>
    <x v="1"/>
    <x v="6"/>
  </r>
  <r>
    <n v="3134"/>
    <x v="3133"/>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x v="3134"/>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x v="3135"/>
    <s v="Help emberfly theatre put on their first production Heroines and pay our actors and creative team! Follow us @emberflytheatre"/>
    <n v="500"/>
    <n v="639"/>
    <x v="3"/>
    <x v="1"/>
    <s v="GBP"/>
    <n v="1491001140"/>
    <n v="1487847954"/>
    <b v="0"/>
    <n v="22"/>
    <b v="0"/>
    <s v="theater/plays"/>
    <n v="1.278"/>
    <n v="29.045454545454547"/>
    <x v="1"/>
    <x v="6"/>
  </r>
  <r>
    <n v="3137"/>
    <x v="3136"/>
    <s v="Set in 1930s Chinatown, evocative of old world South Jackson Street during the Jazz era."/>
    <n v="1500"/>
    <n v="50"/>
    <x v="3"/>
    <x v="0"/>
    <s v="USD"/>
    <n v="1493838720"/>
    <n v="1489439669"/>
    <b v="0"/>
    <n v="1"/>
    <b v="0"/>
    <s v="theater/plays"/>
    <n v="3.3333333333333333E-2"/>
    <n v="50"/>
    <x v="1"/>
    <x v="6"/>
  </r>
  <r>
    <n v="3138"/>
    <x v="3137"/>
    <s v="A UWE Drama Society adaptation of Timberlake Wertenbaker's play. Funding needed for costumes/props to make the show a success. Thanks."/>
    <n v="200"/>
    <n v="0"/>
    <x v="3"/>
    <x v="1"/>
    <s v="GBP"/>
    <n v="1491233407"/>
    <n v="1489591807"/>
    <b v="0"/>
    <n v="0"/>
    <b v="0"/>
    <s v="theater/plays"/>
    <n v="0"/>
    <n v="0"/>
    <x v="1"/>
    <x v="6"/>
  </r>
  <r>
    <n v="3139"/>
    <x v="3138"/>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x v="3139"/>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x v="3140"/>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x v="3141"/>
    <s v="Our aim is to deliver a powerful piece of theatre to audiences across the UK, including Edinburgh Fringe (2017)."/>
    <n v="2750"/>
    <n v="45"/>
    <x v="3"/>
    <x v="1"/>
    <s v="GBP"/>
    <n v="1489922339"/>
    <n v="1487333939"/>
    <b v="0"/>
    <n v="3"/>
    <b v="0"/>
    <s v="theater/plays"/>
    <n v="1.6363636363636365E-2"/>
    <n v="15"/>
    <x v="1"/>
    <x v="6"/>
  </r>
  <r>
    <n v="3143"/>
    <x v="3142"/>
    <s v="THE POIGNANT EXPLORATION OF WHAT IT MEANS TO SAY GOODBYE._x000a_Stripped Raw brings Liam Borrett's debut play 'This is Living' to Wiltshire."/>
    <n v="700"/>
    <n v="0"/>
    <x v="3"/>
    <x v="1"/>
    <s v="GBP"/>
    <n v="1491726956"/>
    <n v="1489480556"/>
    <b v="0"/>
    <n v="0"/>
    <b v="0"/>
    <s v="theater/plays"/>
    <n v="0"/>
    <n v="0"/>
    <x v="1"/>
    <x v="6"/>
  </r>
  <r>
    <n v="3144"/>
    <x v="3143"/>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x v="3144"/>
    <s v="Dominion Theatre Company is the first community dinner theatre  to be established in Arlington TX."/>
    <n v="25000"/>
    <n v="0"/>
    <x v="3"/>
    <x v="0"/>
    <s v="USD"/>
    <n v="1490659134"/>
    <n v="1485478734"/>
    <b v="0"/>
    <n v="0"/>
    <b v="0"/>
    <s v="theater/plays"/>
    <n v="0"/>
    <n v="0"/>
    <x v="1"/>
    <x v="6"/>
  </r>
  <r>
    <n v="3146"/>
    <x v="3145"/>
    <s v="Somos... Podemos... Amamos... Nuestra muralla, nuestra utopÃ­a. Que el amor sea el lÃ­mite"/>
    <n v="50000"/>
    <n v="5250"/>
    <x v="3"/>
    <x v="14"/>
    <s v="MXN"/>
    <n v="1492356166"/>
    <n v="1488471766"/>
    <b v="0"/>
    <n v="12"/>
    <b v="0"/>
    <s v="theater/plays"/>
    <n v="0.105"/>
    <n v="437.5"/>
    <x v="1"/>
    <x v="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x v="3147"/>
    <s v="Help fund The Aurora Project, an immersive science fiction epic."/>
    <n v="1800"/>
    <n v="2361"/>
    <x v="0"/>
    <x v="0"/>
    <s v="USD"/>
    <n v="1412136000"/>
    <n v="1410278284"/>
    <b v="1"/>
    <n v="57"/>
    <b v="1"/>
    <s v="theater/plays"/>
    <n v="1.3116666666666668"/>
    <n v="41.421052631578945"/>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x v="3150"/>
    <s v="A Multi-Media Puppet Show, with large cable control puppets to tell a hilarious story for all ages."/>
    <n v="3500"/>
    <n v="3514"/>
    <x v="0"/>
    <x v="0"/>
    <s v="USD"/>
    <n v="1410379774"/>
    <n v="1407787774"/>
    <b v="1"/>
    <n v="34"/>
    <b v="1"/>
    <s v="theater/plays"/>
    <n v="1.004"/>
    <n v="103.35294117647059"/>
    <x v="1"/>
    <x v="6"/>
  </r>
  <r>
    <n v="3152"/>
    <x v="3151"/>
    <s v="'Gilead' is an original theatre piece inspired by Margaret Atwood's 'The Handmaid's Tale'. (Brighton Fringe 2014)"/>
    <n v="2200"/>
    <n v="2331"/>
    <x v="0"/>
    <x v="1"/>
    <s v="GBP"/>
    <n v="1383425367"/>
    <n v="1380833367"/>
    <b v="1"/>
    <n v="67"/>
    <b v="1"/>
    <s v="theater/plays"/>
    <n v="1.0595454545454546"/>
    <n v="34.791044776119406"/>
    <x v="1"/>
    <x v="6"/>
  </r>
  <r>
    <n v="3153"/>
    <x v="3152"/>
    <s v="A stage production of Terminator 2: Judgment Day, composed entirely of the words of William Shakespeare"/>
    <n v="3000"/>
    <n v="10067.5"/>
    <x v="0"/>
    <x v="0"/>
    <s v="USD"/>
    <n v="1304225940"/>
    <n v="1301542937"/>
    <b v="1"/>
    <n v="241"/>
    <b v="1"/>
    <s v="theater/plays"/>
    <n v="3.3558333333333334"/>
    <n v="41.773858921161825"/>
    <x v="1"/>
    <x v="6"/>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x v="3154"/>
    <s v="We want to take our stage adaptation of Studio Ghibli's 'Princess Mononoke' to more people.  Help us do it!"/>
    <n v="5000"/>
    <n v="9425.23"/>
    <x v="0"/>
    <x v="1"/>
    <s v="GBP"/>
    <n v="1356004725"/>
    <n v="1353412725"/>
    <b v="1"/>
    <n v="302"/>
    <b v="1"/>
    <s v="theater/plays"/>
    <n v="1.885046"/>
    <n v="31.209370860927152"/>
    <x v="1"/>
    <x v="6"/>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x v="3156"/>
    <s v="Four Directors.  Four One Acts.  Four Genres.  For You."/>
    <n v="4000"/>
    <n v="4040"/>
    <x v="0"/>
    <x v="0"/>
    <s v="USD"/>
    <n v="1405746000"/>
    <n v="1404932105"/>
    <b v="1"/>
    <n v="41"/>
    <b v="1"/>
    <s v="theater/plays"/>
    <n v="1.01"/>
    <n v="98.536585365853654"/>
    <x v="1"/>
    <x v="6"/>
  </r>
  <r>
    <n v="3158"/>
    <x v="3157"/>
    <s v="A 40s crime-noir play using nursery rhyme characters."/>
    <n v="5000"/>
    <n v="5700"/>
    <x v="0"/>
    <x v="0"/>
    <s v="USD"/>
    <n v="1374523752"/>
    <n v="1371931752"/>
    <b v="1"/>
    <n v="69"/>
    <b v="1"/>
    <s v="theater/plays"/>
    <n v="1.1399999999999999"/>
    <n v="82.608695652173907"/>
    <x v="1"/>
    <x v="6"/>
  </r>
  <r>
    <n v="3159"/>
    <x v="3158"/>
    <s v="WAXWING is an exciting new world premiere of mythic (perhaps even apocalyptic!) proportions."/>
    <n v="1500"/>
    <n v="2002.22"/>
    <x v="0"/>
    <x v="0"/>
    <s v="USD"/>
    <n v="1326927600"/>
    <n v="1323221761"/>
    <b v="1"/>
    <n v="52"/>
    <b v="1"/>
    <s v="theater/plays"/>
    <n v="1.3348133333333334"/>
    <n v="38.504230769230773"/>
    <x v="1"/>
    <x v="6"/>
  </r>
  <r>
    <n v="3160"/>
    <x v="3159"/>
    <s v="Two stories by Anton Chekhov adapted for the stage and performed back-to-back in a stunning live theatrical performance."/>
    <n v="4500"/>
    <n v="4569"/>
    <x v="0"/>
    <x v="0"/>
    <s v="USD"/>
    <n v="1407905940"/>
    <n v="1405923687"/>
    <b v="1"/>
    <n v="57"/>
    <b v="1"/>
    <s v="theater/plays"/>
    <n v="1.0153333333333334"/>
    <n v="80.15789473684211"/>
    <x v="1"/>
    <x v="6"/>
  </r>
  <r>
    <n v="3161"/>
    <x v="3160"/>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x v="3161"/>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x v="3163"/>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x v="3164"/>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x v="3166"/>
    <s v="What is destiny? Explore it with us this August at FringeNYC."/>
    <n v="3000"/>
    <n v="3485"/>
    <x v="0"/>
    <x v="0"/>
    <s v="USD"/>
    <n v="1406952781"/>
    <n v="1405743181"/>
    <b v="1"/>
    <n v="55"/>
    <b v="1"/>
    <s v="theater/plays"/>
    <n v="1.1616666666666666"/>
    <n v="63.363636363636367"/>
    <x v="1"/>
    <x v="6"/>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r>
  <r>
    <n v="3169"/>
    <x v="3168"/>
    <s v="We're bringing The Window to the Cherry Lane Theater in January 2014."/>
    <n v="8000"/>
    <n v="8241"/>
    <x v="0"/>
    <x v="0"/>
    <s v="USD"/>
    <n v="1386910740"/>
    <n v="1384364561"/>
    <b v="1"/>
    <n v="82"/>
    <b v="1"/>
    <s v="theater/plays"/>
    <n v="1.030125"/>
    <n v="100.5"/>
    <x v="1"/>
    <x v="6"/>
  </r>
  <r>
    <n v="3170"/>
    <x v="3169"/>
    <s v="An emotionally-charged journey through the history of black women in America told in reverse."/>
    <n v="2000"/>
    <n v="2245"/>
    <x v="0"/>
    <x v="0"/>
    <s v="USD"/>
    <n v="1404273600"/>
    <n v="1401414944"/>
    <b v="1"/>
    <n v="71"/>
    <b v="1"/>
    <s v="theater/plays"/>
    <n v="1.1225000000000001"/>
    <n v="31.619718309859156"/>
    <x v="1"/>
    <x v="6"/>
  </r>
  <r>
    <n v="3171"/>
    <x v="3170"/>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x v="3178"/>
    <s v="A Sci-fi play in several vignettes that will narrate an alternate history in the mid-20th century."/>
    <n v="4200"/>
    <n v="4794.82"/>
    <x v="0"/>
    <x v="0"/>
    <s v="USD"/>
    <n v="1367859071"/>
    <n v="1365699071"/>
    <b v="1"/>
    <n v="62"/>
    <b v="1"/>
    <s v="theater/plays"/>
    <n v="1.1416238095238094"/>
    <n v="77.335806451612896"/>
    <x v="1"/>
    <x v="6"/>
  </r>
  <r>
    <n v="3180"/>
    <x v="3179"/>
    <s v="A new tale of witches, fairies, cat-hunters and and bone-boilers from London theatre company Broken Glass."/>
    <n v="1200"/>
    <n v="1437"/>
    <x v="0"/>
    <x v="1"/>
    <s v="GBP"/>
    <n v="1403258049"/>
    <n v="1400666049"/>
    <b v="1"/>
    <n v="45"/>
    <b v="1"/>
    <s v="theater/plays"/>
    <n v="1.1975"/>
    <n v="31.933333333333334"/>
    <x v="1"/>
    <x v="6"/>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x v="3182"/>
    <s v="Anton Chekhov's The Seagull. An outdoor Amphitheater in Manhattan. Trees. A River. Daybreak."/>
    <n v="2500"/>
    <n v="2725"/>
    <x v="0"/>
    <x v="0"/>
    <s v="USD"/>
    <n v="1377284669"/>
    <n v="1375729469"/>
    <b v="1"/>
    <n v="68"/>
    <b v="1"/>
    <s v="theater/plays"/>
    <n v="1.0900000000000001"/>
    <n v="40.073529411764703"/>
    <x v="1"/>
    <x v="6"/>
  </r>
  <r>
    <n v="3184"/>
    <x v="3183"/>
    <s v="Equus is the story of a psychiatrist treating a teenaged boy who blinds six horses with a metal spike."/>
    <n v="4300"/>
    <n v="4610"/>
    <x v="0"/>
    <x v="0"/>
    <s v="USD"/>
    <n v="1404258631"/>
    <n v="1401666631"/>
    <b v="1"/>
    <n v="46"/>
    <b v="1"/>
    <s v="theater/plays"/>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s v="theater/plays"/>
    <n v="1"/>
    <n v="41.666666666666664"/>
    <x v="1"/>
    <x v="6"/>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s v="theater/musical"/>
    <n v="0.65"/>
    <n v="14.444444444444445"/>
    <x v="1"/>
    <x v="40"/>
  </r>
  <r>
    <n v="3189"/>
    <x v="3188"/>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x v="3189"/>
    <s v="Call It A Day Productions is putting on their first full production in December and every little bit helps!"/>
    <n v="4000"/>
    <n v="0"/>
    <x v="2"/>
    <x v="5"/>
    <s v="CAD"/>
    <n v="1481258275"/>
    <n v="1478662675"/>
    <b v="0"/>
    <n v="0"/>
    <b v="0"/>
    <s v="theater/musical"/>
    <n v="0"/>
    <n v="0"/>
    <x v="1"/>
    <x v="40"/>
  </r>
  <r>
    <n v="3191"/>
    <x v="3190"/>
    <s v="A brand new musical about the ban of contraception and abortion in Romania and the revolution that ended it all in 1989."/>
    <n v="3750"/>
    <n v="151"/>
    <x v="2"/>
    <x v="0"/>
    <s v="USD"/>
    <n v="1471370869"/>
    <n v="1466186869"/>
    <b v="0"/>
    <n v="4"/>
    <b v="0"/>
    <s v="theater/musical"/>
    <n v="4.0266666666666666E-2"/>
    <n v="37.75"/>
    <x v="1"/>
    <x v="40"/>
  </r>
  <r>
    <n v="3192"/>
    <x v="3191"/>
    <s v="This project challenges social issues affecting young people in areas of deprivation within the Belfast area (Northern Ireland)."/>
    <n v="10000"/>
    <n v="102"/>
    <x v="2"/>
    <x v="1"/>
    <s v="GBP"/>
    <n v="1425160800"/>
    <n v="1421274859"/>
    <b v="0"/>
    <n v="8"/>
    <b v="0"/>
    <s v="theater/musical"/>
    <n v="1.0200000000000001E-2"/>
    <n v="12.75"/>
    <x v="1"/>
    <x v="40"/>
  </r>
  <r>
    <n v="3193"/>
    <x v="3192"/>
    <s v="Bringing Richard O'Brien's sequel to legendary Rocky Horror to the stage for the first time. First London, then...The World!"/>
    <n v="5000"/>
    <n v="587"/>
    <x v="2"/>
    <x v="1"/>
    <s v="GBP"/>
    <n v="1424474056"/>
    <n v="1420586056"/>
    <b v="0"/>
    <n v="24"/>
    <b v="0"/>
    <s v="theater/musical"/>
    <n v="0.1174"/>
    <n v="24.458333333333332"/>
    <x v="1"/>
    <x v="40"/>
  </r>
  <r>
    <n v="3194"/>
    <x v="3193"/>
    <s v="P.A.C.K (Performing Arts Camp for Kids) Musical Theater, Instrumental Music, Vocal Music, Dance, Visual Arts, and Physical Education!"/>
    <n v="11000"/>
    <n v="0"/>
    <x v="2"/>
    <x v="0"/>
    <s v="USD"/>
    <n v="1437960598"/>
    <n v="1435368598"/>
    <b v="0"/>
    <n v="0"/>
    <b v="0"/>
    <s v="theater/musical"/>
    <n v="0"/>
    <n v="0"/>
    <x v="1"/>
    <x v="40"/>
  </r>
  <r>
    <n v="3195"/>
    <x v="3194"/>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x v="3195"/>
    <s v="Help five college students as they journey to bring their groundbreaking new musical &quot;Our Modern Lives&quot; to Broadway!"/>
    <n v="3000000"/>
    <n v="1800"/>
    <x v="2"/>
    <x v="0"/>
    <s v="USD"/>
    <n v="1438437600"/>
    <n v="1433254875"/>
    <b v="0"/>
    <n v="6"/>
    <b v="0"/>
    <s v="theater/musical"/>
    <n v="5.9999999999999995E-4"/>
    <n v="300"/>
    <x v="1"/>
    <x v="40"/>
  </r>
  <r>
    <n v="3197"/>
    <x v="3196"/>
    <s v="This years most important stage project for young artists in our region. www.ungespor.no"/>
    <n v="10000"/>
    <n v="1145"/>
    <x v="2"/>
    <x v="10"/>
    <s v="NOK"/>
    <n v="1423050618"/>
    <n v="1420458618"/>
    <b v="0"/>
    <n v="4"/>
    <b v="0"/>
    <s v="theater/musical"/>
    <n v="0.1145"/>
    <n v="286.25"/>
    <x v="1"/>
    <x v="40"/>
  </r>
  <r>
    <n v="3198"/>
    <x v="3197"/>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x v="3198"/>
    <s v="The Milburn Stone Theatre needs your help to bring its high-flying next blockbuster musical, TARZAN, to life!"/>
    <n v="5000"/>
    <n v="2608"/>
    <x v="2"/>
    <x v="0"/>
    <s v="USD"/>
    <n v="1410037200"/>
    <n v="1407435418"/>
    <b v="0"/>
    <n v="53"/>
    <b v="0"/>
    <s v="theater/musical"/>
    <n v="0.52159999999999995"/>
    <n v="49.20754716981132"/>
    <x v="1"/>
    <x v="40"/>
  </r>
  <r>
    <n v="3200"/>
    <x v="3199"/>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x v="3200"/>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x v="3201"/>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x v="3202"/>
    <s v="Escape from Reality's 1st Season &quot;Defying Gravity&quot; including The Last Five Years, Godspell, and Aida."/>
    <n v="1000"/>
    <n v="250"/>
    <x v="2"/>
    <x v="0"/>
    <s v="USD"/>
    <n v="1443224622"/>
    <n v="1440632622"/>
    <b v="0"/>
    <n v="6"/>
    <b v="0"/>
    <s v="theater/musical"/>
    <n v="0.25"/>
    <n v="41.666666666666664"/>
    <x v="1"/>
    <x v="40"/>
  </r>
  <r>
    <n v="3204"/>
    <x v="3203"/>
    <s v="Based on the hit game, Trip and Grace's marriage is falling apart. It's up to the audience to determine the fate of their relationship."/>
    <n v="500"/>
    <n v="0"/>
    <x v="2"/>
    <x v="0"/>
    <s v="USD"/>
    <n v="1437149640"/>
    <n v="1434558479"/>
    <b v="0"/>
    <n v="0"/>
    <b v="0"/>
    <s v="theater/musical"/>
    <n v="0"/>
    <n v="0"/>
    <x v="1"/>
    <x v="40"/>
  </r>
  <r>
    <n v="3205"/>
    <x v="3204"/>
    <s v="Children Must Run is an original musical, about a prostitute, a drug mule, a child soldier and their struggles, hopes and dreams."/>
    <n v="8000"/>
    <n v="273"/>
    <x v="2"/>
    <x v="1"/>
    <s v="GBP"/>
    <n v="1430470772"/>
    <n v="1427878772"/>
    <b v="0"/>
    <n v="12"/>
    <b v="0"/>
    <s v="theater/musical"/>
    <n v="3.4125000000000003E-2"/>
    <n v="22.75"/>
    <x v="1"/>
    <x v="40"/>
  </r>
  <r>
    <n v="3206"/>
    <x v="3205"/>
    <s v="PTYA is a non-profit musical theater group for kids ages 7-18 that teaches the importance of self expression through the arts."/>
    <n v="5000"/>
    <n v="0"/>
    <x v="2"/>
    <x v="0"/>
    <s v="USD"/>
    <n v="1442644651"/>
    <n v="1440052651"/>
    <b v="0"/>
    <n v="0"/>
    <b v="0"/>
    <s v="theater/musical"/>
    <n v="0"/>
    <n v="0"/>
    <x v="1"/>
    <x v="40"/>
  </r>
  <r>
    <n v="3207"/>
    <x v="3206"/>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x v="3211"/>
    <s v="Help us bring our production of Campo Maldito to New York AND San Francisco!"/>
    <n v="4000"/>
    <n v="5050"/>
    <x v="0"/>
    <x v="0"/>
    <s v="USD"/>
    <n v="1407524751"/>
    <n v="1404932751"/>
    <b v="1"/>
    <n v="94"/>
    <b v="1"/>
    <s v="theater/plays"/>
    <n v="1.2625"/>
    <n v="53.723404255319146"/>
    <x v="1"/>
    <x v="6"/>
  </r>
  <r>
    <n v="3213"/>
    <x v="3212"/>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x v="3216"/>
    <s v="Wake Up Call is a comedic play about a group of hotel employees working on Christmas Eve."/>
    <n v="4500"/>
    <n v="5221"/>
    <x v="0"/>
    <x v="0"/>
    <s v="USD"/>
    <n v="1478264784"/>
    <n v="1475672784"/>
    <b v="1"/>
    <n v="104"/>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x v="3218"/>
    <s v="Eyes Closed is a collaborative play and docudrama about New Yorkers and their dreams."/>
    <n v="20000"/>
    <n v="20022"/>
    <x v="0"/>
    <x v="0"/>
    <s v="USD"/>
    <n v="1427063747"/>
    <n v="1424043347"/>
    <b v="1"/>
    <n v="119"/>
    <b v="1"/>
    <s v="theater/plays"/>
    <n v="1.0011000000000001"/>
    <n v="168.25210084033614"/>
    <x v="1"/>
    <x v="6"/>
  </r>
  <r>
    <n v="3220"/>
    <x v="3219"/>
    <s v="A sci-fi thriller for the stage opening March 10 in Los Angeles."/>
    <n v="15000"/>
    <n v="15126"/>
    <x v="0"/>
    <x v="0"/>
    <s v="USD"/>
    <n v="1489352400"/>
    <n v="1486411204"/>
    <b v="1"/>
    <n v="59"/>
    <b v="1"/>
    <s v="theater/plays"/>
    <n v="1.0084"/>
    <n v="256.37288135593218"/>
    <x v="1"/>
    <x v="6"/>
  </r>
  <r>
    <n v="3221"/>
    <x v="3220"/>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x v="3221"/>
    <s v="Shakespeare's classic re-imagined as a spoken and signed production for deaf and hearing audiences"/>
    <n v="2500"/>
    <n v="3120"/>
    <x v="0"/>
    <x v="0"/>
    <s v="USD"/>
    <n v="1445722140"/>
    <n v="1443016697"/>
    <b v="1"/>
    <n v="84"/>
    <b v="1"/>
    <s v="theater/plays"/>
    <n v="1.248"/>
    <n v="37.142857142857146"/>
    <x v="1"/>
    <x v="6"/>
  </r>
  <r>
    <n v="3223"/>
    <x v="3222"/>
    <s v="Bringing David Lindsay-Abaire's award-winning story of our times to the East Bay."/>
    <n v="3100"/>
    <n v="3395"/>
    <x v="0"/>
    <x v="0"/>
    <s v="USD"/>
    <n v="1440100976"/>
    <n v="1437508976"/>
    <b v="1"/>
    <n v="74"/>
    <b v="1"/>
    <s v="theater/plays"/>
    <n v="1.0951612903225807"/>
    <n v="45.878378378378379"/>
    <x v="1"/>
    <x v="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34285714285714"/>
    <n v="193.62162162162161"/>
    <x v="1"/>
    <x v="6"/>
  </r>
  <r>
    <n v="3229"/>
    <x v="3228"/>
    <s v="After electrifying audiences in Seattle and Tashkent, The Seagull Project embarks on a brand new journey."/>
    <n v="20000"/>
    <n v="21573"/>
    <x v="0"/>
    <x v="0"/>
    <s v="USD"/>
    <n v="1416470398"/>
    <n v="1413874798"/>
    <b v="1"/>
    <n v="202"/>
    <b v="1"/>
    <s v="theater/plays"/>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20000000000001"/>
    <n v="50.46153846153846"/>
    <x v="1"/>
    <x v="6"/>
  </r>
  <r>
    <n v="3233"/>
    <x v="3232"/>
    <s v="64 Squares is an autobiographical one-man exploration of the internal chess game played to reconcile relationships."/>
    <n v="5000"/>
    <n v="5940"/>
    <x v="0"/>
    <x v="0"/>
    <s v="USD"/>
    <n v="1488482355"/>
    <n v="1485890355"/>
    <b v="0"/>
    <n v="61"/>
    <b v="1"/>
    <s v="theater/plays"/>
    <n v="1.1879999999999999"/>
    <n v="97.377049180327873"/>
    <x v="1"/>
    <x v="6"/>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n v="3237"/>
    <x v="3236"/>
    <s v="An annual campaign supporting our intensive for artists 25 and under."/>
    <n v="35000"/>
    <n v="35275.64"/>
    <x v="0"/>
    <x v="0"/>
    <s v="USD"/>
    <n v="1443499140"/>
    <n v="1441452184"/>
    <b v="1"/>
    <n v="269"/>
    <b v="1"/>
    <s v="theater/plays"/>
    <n v="1.0078754285714286"/>
    <n v="131.13620817843866"/>
    <x v="1"/>
    <x v="6"/>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x v="3241"/>
    <s v="First Day Off in a Long Time is a comedy show...            _x000a_About suicide."/>
    <n v="10000"/>
    <n v="12730.42"/>
    <x v="0"/>
    <x v="0"/>
    <s v="USD"/>
    <n v="1411150092"/>
    <n v="1408558092"/>
    <b v="1"/>
    <n v="183"/>
    <b v="1"/>
    <s v="theater/plays"/>
    <n v="1.273042"/>
    <n v="69.56513661202186"/>
    <x v="1"/>
    <x v="6"/>
  </r>
  <r>
    <n v="3243"/>
    <x v="3242"/>
    <s v="Live Source's world premiere of a new play by Jaclyn Backhaus, premiering at the New Ohio Theatre October 30th-November 8th."/>
    <n v="8000"/>
    <n v="8227"/>
    <x v="0"/>
    <x v="0"/>
    <s v="USD"/>
    <n v="1444348800"/>
    <n v="1442283562"/>
    <b v="1"/>
    <n v="71"/>
    <b v="1"/>
    <s v="theater/plays"/>
    <n v="1.028375"/>
    <n v="115.87323943661971"/>
    <x v="1"/>
    <x v="6"/>
  </r>
  <r>
    <n v="3244"/>
    <x v="3243"/>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x v="3244"/>
    <s v="Five playwrights volunteer at New York's largest soup kitchen and develop a play around the people they meet."/>
    <n v="21000"/>
    <n v="21904"/>
    <x v="0"/>
    <x v="0"/>
    <s v="USD"/>
    <n v="1434074400"/>
    <n v="1431354258"/>
    <b v="0"/>
    <n v="270"/>
    <b v="1"/>
    <s v="theater/plays"/>
    <n v="1.043047619047619"/>
    <n v="81.125925925925927"/>
    <x v="1"/>
    <x v="6"/>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r>
  <r>
    <n v="3248"/>
    <x v="3247"/>
    <s v="Honest Accomplice Theatre produces theatre for social change."/>
    <n v="12000"/>
    <n v="12095"/>
    <x v="0"/>
    <x v="0"/>
    <s v="USD"/>
    <n v="1428178757"/>
    <n v="1425590357"/>
    <b v="1"/>
    <n v="200"/>
    <b v="1"/>
    <s v="theater/plays"/>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n v="3252"/>
    <x v="3251"/>
    <s v="How do we navigate the boundaries between friendship, sexual intimacy and obsessive desire?"/>
    <n v="2250"/>
    <n v="2876"/>
    <x v="0"/>
    <x v="1"/>
    <s v="GBP"/>
    <n v="1473247240"/>
    <n v="1470655240"/>
    <b v="1"/>
    <n v="50"/>
    <b v="1"/>
    <s v="theater/plays"/>
    <n v="1.2782222222222221"/>
    <n v="57.52"/>
    <x v="1"/>
    <x v="6"/>
  </r>
  <r>
    <n v="3253"/>
    <x v="3252"/>
    <s v="Can you ever truly feel what someone else is feeling?_x000a_Do you want to?"/>
    <n v="20000"/>
    <n v="20365"/>
    <x v="0"/>
    <x v="0"/>
    <s v="USD"/>
    <n v="1473306300"/>
    <n v="1471701028"/>
    <b v="1"/>
    <n v="115"/>
    <b v="1"/>
    <s v="theater/plays"/>
    <n v="1.0182500000000001"/>
    <n v="177.08695652173913"/>
    <x v="1"/>
    <x v="6"/>
  </r>
  <r>
    <n v="3254"/>
    <x v="3253"/>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x v="3255"/>
    <s v="Our 16th year promises to be bigger and better than ever but we need your help to bring the show to life!"/>
    <n v="10000"/>
    <n v="12806"/>
    <x v="0"/>
    <x v="0"/>
    <s v="USD"/>
    <n v="1433995140"/>
    <n v="1432129577"/>
    <b v="1"/>
    <n v="176"/>
    <b v="1"/>
    <s v="theater/plays"/>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x v="3257"/>
    <s v="A guy named Walt steals a book and plans to sell it to get his life on track... until his wife finds out."/>
    <n v="7000"/>
    <n v="7365"/>
    <x v="0"/>
    <x v="0"/>
    <s v="USD"/>
    <n v="1420751861"/>
    <n v="1418159861"/>
    <b v="1"/>
    <n v="75"/>
    <b v="1"/>
    <s v="theater/plays"/>
    <n v="1.052142857142857"/>
    <n v="98.2"/>
    <x v="1"/>
    <x v="6"/>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x v="3259"/>
    <s v="We're looking to raise money to continue bringing Brooklyn the vanishing art form of marionette puppetry."/>
    <n v="5000"/>
    <n v="5462"/>
    <x v="0"/>
    <x v="0"/>
    <s v="USD"/>
    <n v="1448903318"/>
    <n v="1445875718"/>
    <b v="1"/>
    <n v="73"/>
    <b v="1"/>
    <s v="theater/plays"/>
    <n v="1.0924"/>
    <n v="74.821917808219183"/>
    <x v="1"/>
    <x v="6"/>
  </r>
  <r>
    <n v="3261"/>
    <x v="3260"/>
    <s v="Six Spartanburg-based professional actors perform A Midsummer Night's Dream outdoors in downtown Spartanburg."/>
    <n v="3300"/>
    <n v="3315"/>
    <x v="0"/>
    <x v="0"/>
    <s v="USD"/>
    <n v="1437067476"/>
    <n v="1434475476"/>
    <b v="1"/>
    <n v="49"/>
    <b v="1"/>
    <s v="theater/plays"/>
    <n v="1.0045454545454546"/>
    <n v="67.65306122448979"/>
    <x v="1"/>
    <x v="6"/>
  </r>
  <r>
    <n v="3262"/>
    <x v="3261"/>
    <s v="A one-woman theatrical exploration of the prison system and its inhabitants."/>
    <n v="12200"/>
    <n v="12571"/>
    <x v="0"/>
    <x v="0"/>
    <s v="USD"/>
    <n v="1419220800"/>
    <n v="1416555262"/>
    <b v="1"/>
    <n v="134"/>
    <b v="1"/>
    <s v="theater/plays"/>
    <n v="1.0304098360655738"/>
    <n v="93.81343283582089"/>
    <x v="1"/>
    <x v="6"/>
  </r>
  <r>
    <n v="3263"/>
    <x v="3262"/>
    <s v="Shakespeare's bloodiest tragedy, performed and produced exclusively by women."/>
    <n v="2500"/>
    <n v="2804.16"/>
    <x v="0"/>
    <x v="0"/>
    <s v="USD"/>
    <n v="1446238800"/>
    <n v="1444220588"/>
    <b v="1"/>
    <n v="68"/>
    <b v="1"/>
    <s v="theater/plays"/>
    <n v="1.121664"/>
    <n v="41.237647058823526"/>
    <x v="1"/>
    <x v="6"/>
  </r>
  <r>
    <n v="3264"/>
    <x v="3263"/>
    <s v="The three part comedic saga of Kapow-i GoGo, who saves the world.  Again.  And again."/>
    <n v="2500"/>
    <n v="2575"/>
    <x v="0"/>
    <x v="0"/>
    <s v="USD"/>
    <n v="1422482400"/>
    <n v="1421089938"/>
    <b v="1"/>
    <n v="49"/>
    <b v="1"/>
    <s v="theater/plays"/>
    <n v="1.03"/>
    <n v="52.551020408163268"/>
    <x v="1"/>
    <x v="6"/>
  </r>
  <r>
    <n v="3265"/>
    <x v="3264"/>
    <s v="A theatrical play on Alzheimerâ€™s and the challenges of loving a person who keeps disappearing."/>
    <n v="2700"/>
    <n v="4428"/>
    <x v="0"/>
    <x v="17"/>
    <s v="EUR"/>
    <n v="1449162000"/>
    <n v="1446570315"/>
    <b v="1"/>
    <n v="63"/>
    <b v="1"/>
    <s v="theater/plays"/>
    <n v="1.64"/>
    <n v="70.285714285714292"/>
    <x v="1"/>
    <x v="6"/>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r>
  <r>
    <n v="3269"/>
    <x v="3268"/>
    <s v="Cicada Studios presents, as their inaugural production, a new-writing world premiere at the Edinburgh Fringe Festival 2015."/>
    <n v="8000"/>
    <n v="8120"/>
    <x v="0"/>
    <x v="1"/>
    <s v="GBP"/>
    <n v="1434452400"/>
    <n v="1431509397"/>
    <b v="1"/>
    <n v="70"/>
    <b v="1"/>
    <s v="theater/plays"/>
    <n v="1.0149999999999999"/>
    <n v="116"/>
    <x v="1"/>
    <x v="6"/>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n v="3271"/>
    <x v="3270"/>
    <s v="A razor sharp satire to darken your Christmas."/>
    <n v="1500"/>
    <n v="1950"/>
    <x v="0"/>
    <x v="1"/>
    <s v="GBP"/>
    <n v="1414927775"/>
    <n v="1412332175"/>
    <b v="1"/>
    <n v="51"/>
    <b v="1"/>
    <s v="theater/plays"/>
    <n v="1.3"/>
    <n v="38.235294117647058"/>
    <x v="1"/>
    <x v="6"/>
  </r>
  <r>
    <n v="3272"/>
    <x v="3271"/>
    <s v="A new original play that follows two Israeli singles navigate the humorous and confusing dating scene of NYC."/>
    <n v="10000"/>
    <n v="15443"/>
    <x v="0"/>
    <x v="0"/>
    <s v="USD"/>
    <n v="1446814809"/>
    <n v="1444219209"/>
    <b v="1"/>
    <n v="145"/>
    <b v="1"/>
    <s v="theater/plays"/>
    <n v="1.5443"/>
    <n v="106.50344827586207"/>
    <x v="1"/>
    <x v="6"/>
  </r>
  <r>
    <n v="3273"/>
    <x v="3272"/>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x v="3273"/>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x v="3274"/>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x v="3275"/>
    <s v="In 2016, KO Theatre presents a world premiere play in Toronto, ON about faith, home, and the secrets we keep from those we love."/>
    <n v="4500"/>
    <n v="5258"/>
    <x v="0"/>
    <x v="5"/>
    <s v="CAD"/>
    <n v="1459483140"/>
    <n v="1456526879"/>
    <b v="1"/>
    <n v="100"/>
    <b v="1"/>
    <s v="theater/plays"/>
    <n v="1.1684444444444444"/>
    <n v="52.58"/>
    <x v="1"/>
    <x v="6"/>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n v="3281"/>
    <x v="3280"/>
    <s v="&quot;This is how theater should connect to people&quot;  Margo Jefferson, Pulitzer Prize winning critic"/>
    <n v="5000"/>
    <n v="6080"/>
    <x v="0"/>
    <x v="0"/>
    <s v="USD"/>
    <n v="1441153705"/>
    <n v="1438561705"/>
    <b v="0"/>
    <n v="47"/>
    <b v="1"/>
    <s v="theater/plays"/>
    <n v="1.216"/>
    <n v="129.36170212765958"/>
    <x v="1"/>
    <x v="6"/>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x v="3283"/>
    <s v="Black Enough is an LSU student-staged performance exploring the effects of white supremacy on the black community."/>
    <n v="3000"/>
    <n v="3048"/>
    <x v="0"/>
    <x v="0"/>
    <s v="USD"/>
    <n v="1454047140"/>
    <n v="1452546853"/>
    <b v="0"/>
    <n v="15"/>
    <b v="1"/>
    <s v="theater/plays"/>
    <n v="1.016"/>
    <n v="203.2"/>
    <x v="1"/>
    <x v="6"/>
  </r>
  <r>
    <n v="3285"/>
    <x v="3284"/>
    <s v="A new play by Matthew Gasda"/>
    <n v="4999"/>
    <n v="5604"/>
    <x v="0"/>
    <x v="0"/>
    <s v="USD"/>
    <n v="1488258000"/>
    <n v="1485556626"/>
    <b v="0"/>
    <n v="81"/>
    <b v="1"/>
    <s v="theater/plays"/>
    <n v="1.1210242048409682"/>
    <n v="69.18518518518519"/>
    <x v="1"/>
    <x v="6"/>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x v="3286"/>
    <s v="An inspirational one-man play about crisis, community, and the search for wholeness."/>
    <n v="2500"/>
    <n v="2500"/>
    <x v="0"/>
    <x v="5"/>
    <s v="CAD"/>
    <n v="1448733628"/>
    <n v="1446573628"/>
    <b v="0"/>
    <n v="34"/>
    <b v="1"/>
    <s v="theater/plays"/>
    <n v="1"/>
    <n v="73.529411764705884"/>
    <x v="1"/>
    <x v="6"/>
  </r>
  <r>
    <n v="3288"/>
    <x v="3287"/>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x v="3288"/>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x v="3289"/>
    <s v="Pregnancy. Viagra. Murder. Nutella. What more could you want?_x000a__x000a_Help get JunkBox Theatre to Edinburgh Fringe 2017!"/>
    <n v="2000"/>
    <n v="2424"/>
    <x v="0"/>
    <x v="1"/>
    <s v="GBP"/>
    <n v="1489234891"/>
    <n v="1486642891"/>
    <b v="0"/>
    <n v="72"/>
    <b v="1"/>
    <s v="theater/plays"/>
    <n v="1.212"/>
    <n v="33.666666666666664"/>
    <x v="1"/>
    <x v="6"/>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x v="3291"/>
    <s v="Iver Heath Drama Club is a not-for-profit community group and this year we are performing DICK WHITTINGTON."/>
    <n v="101"/>
    <n v="289"/>
    <x v="0"/>
    <x v="1"/>
    <s v="GBP"/>
    <n v="1449257348"/>
    <n v="1444069748"/>
    <b v="0"/>
    <n v="15"/>
    <b v="1"/>
    <s v="theater/plays"/>
    <n v="2.8613861386138613"/>
    <n v="19.266666666666666"/>
    <x v="1"/>
    <x v="6"/>
  </r>
  <r>
    <n v="3293"/>
    <x v="3292"/>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x v="3295"/>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x v="3296"/>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x v="3297"/>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x v="3299"/>
    <s v="A subversive parody about the two people for whom the hills were NOT alive with THE SOUND OF MUSIC."/>
    <n v="3000"/>
    <n v="4085"/>
    <x v="0"/>
    <x v="0"/>
    <s v="USD"/>
    <n v="1430329862"/>
    <n v="1428515462"/>
    <b v="0"/>
    <n v="88"/>
    <b v="1"/>
    <s v="theater/plays"/>
    <n v="1.3616666666666666"/>
    <n v="46.420454545454547"/>
    <x v="1"/>
    <x v="6"/>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r>
  <r>
    <n v="3302"/>
    <x v="3301"/>
    <s v="FilosofÃ­a de los anÃ³nimos"/>
    <n v="8400"/>
    <n v="8685"/>
    <x v="0"/>
    <x v="3"/>
    <s v="EUR"/>
    <n v="1481099176"/>
    <n v="1478507176"/>
    <b v="0"/>
    <n v="50"/>
    <b v="1"/>
    <s v="theater/plays"/>
    <n v="1.0339285714285715"/>
    <n v="173.7"/>
    <x v="1"/>
    <x v="6"/>
  </r>
  <r>
    <n v="3303"/>
    <x v="3302"/>
    <s v="VisiÃ³n Latino Theatre Company was founded by three young latino professionals sharing the stories of everyday latinos."/>
    <n v="1800"/>
    <n v="2086"/>
    <x v="0"/>
    <x v="0"/>
    <s v="USD"/>
    <n v="1427553484"/>
    <n v="1424533084"/>
    <b v="0"/>
    <n v="35"/>
    <b v="1"/>
    <s v="theater/plays"/>
    <n v="1.1588888888888889"/>
    <n v="59.6"/>
    <x v="1"/>
    <x v="6"/>
  </r>
  <r>
    <n v="3304"/>
    <x v="330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s v="theater/plays"/>
    <n v="1.0668"/>
    <n v="53.339999999999996"/>
    <x v="1"/>
    <x v="6"/>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x v="3308"/>
    <s v="Two unlikely friends, a garage, tinned beans &amp; the end of the world."/>
    <n v="350"/>
    <n v="558"/>
    <x v="0"/>
    <x v="1"/>
    <s v="GBP"/>
    <n v="1476632178"/>
    <n v="1473953778"/>
    <b v="0"/>
    <n v="31"/>
    <b v="1"/>
    <s v="theater/plays"/>
    <n v="1.5942857142857143"/>
    <n v="18"/>
    <x v="1"/>
    <x v="6"/>
  </r>
  <r>
    <n v="3310"/>
    <x v="3309"/>
    <s v="A new play about coming coming home, recovery, and trying to find God in the process."/>
    <n v="6500"/>
    <n v="6505"/>
    <x v="0"/>
    <x v="0"/>
    <s v="USD"/>
    <n v="1444169825"/>
    <n v="1441577825"/>
    <b v="0"/>
    <n v="31"/>
    <b v="1"/>
    <s v="theater/plays"/>
    <n v="1.0007692307692309"/>
    <n v="209.83870967741936"/>
    <x v="1"/>
    <x v="6"/>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n v="3312"/>
    <x v="3311"/>
    <s v="Bare Theatre presents one of Shakespeare's most notorious characters in the final chapter of the War of the Roses saga."/>
    <n v="2500"/>
    <n v="2501"/>
    <x v="0"/>
    <x v="0"/>
    <s v="USD"/>
    <n v="1478901600"/>
    <n v="1477077946"/>
    <b v="0"/>
    <n v="41"/>
    <b v="1"/>
    <s v="theater/plays"/>
    <n v="1.0004"/>
    <n v="61"/>
    <x v="1"/>
    <x v="6"/>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x v="3316"/>
    <s v="Andy Boyd's epic new satire about heroes and villains, humankind's search for glory, and fascism in America"/>
    <n v="1050"/>
    <n v="1115"/>
    <x v="0"/>
    <x v="0"/>
    <s v="USD"/>
    <n v="1465347424"/>
    <n v="1462755424"/>
    <b v="0"/>
    <n v="18"/>
    <b v="1"/>
    <s v="theater/plays"/>
    <n v="1.0619047619047619"/>
    <n v="61.944444444444443"/>
    <x v="1"/>
    <x v="6"/>
  </r>
  <r>
    <n v="3318"/>
    <x v="3317"/>
    <s v="Help us strengthen and inspire disability arts in Atlantic Canada"/>
    <n v="2000"/>
    <n v="2512"/>
    <x v="0"/>
    <x v="5"/>
    <s v="CAD"/>
    <n v="1460341800"/>
    <n v="1456902893"/>
    <b v="0"/>
    <n v="32"/>
    <b v="1"/>
    <s v="theater/plays"/>
    <n v="1.25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4736842105263"/>
    <x v="1"/>
    <x v="6"/>
  </r>
  <r>
    <n v="3321"/>
    <x v="3320"/>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x v="3323"/>
    <s v="The play tells the story of Jim and Doyler and their friendship on the brink of Irish independence."/>
    <n v="1500"/>
    <n v="1525"/>
    <x v="0"/>
    <x v="17"/>
    <s v="EUR"/>
    <n v="1465135190"/>
    <n v="1463925590"/>
    <b v="0"/>
    <n v="10"/>
    <b v="1"/>
    <s v="theater/plays"/>
    <n v="1.0166666666666666"/>
    <n v="152.5"/>
    <x v="1"/>
    <x v="6"/>
  </r>
  <r>
    <n v="3325"/>
    <x v="3324"/>
    <s v="Innovative Theatre Company Needs You To Reach Funding Requirements. We Are So Close We Can Smell It! Thank You In Advance."/>
    <n v="400"/>
    <n v="450"/>
    <x v="0"/>
    <x v="1"/>
    <s v="GBP"/>
    <n v="1428256277"/>
    <n v="1425235877"/>
    <b v="0"/>
    <n v="15"/>
    <b v="1"/>
    <s v="theater/plays"/>
    <n v="1.125"/>
    <n v="30"/>
    <x v="1"/>
    <x v="6"/>
  </r>
  <r>
    <n v="3326"/>
    <x v="3325"/>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x v="3328"/>
    <s v="Jestia and Raedon is a brand new romantic comedy play going to the Edinburgh Fringe Festival this summer."/>
    <n v="1000"/>
    <n v="1168"/>
    <x v="0"/>
    <x v="1"/>
    <s v="GBP"/>
    <n v="1406502000"/>
    <n v="1405583108"/>
    <b v="0"/>
    <n v="26"/>
    <b v="1"/>
    <s v="theater/plays"/>
    <n v="1.1679999999999999"/>
    <n v="44.92307692307692"/>
    <x v="1"/>
    <x v="6"/>
  </r>
  <r>
    <n v="3330"/>
    <x v="3329"/>
    <s v="&quot;Tissue&quot; is a play about Breast Cancer. Produced by MonkeyBond theatre co.ltd to raise awareness for Breast cancer."/>
    <n v="1500"/>
    <n v="1594"/>
    <x v="0"/>
    <x v="1"/>
    <s v="GBP"/>
    <n v="1427919468"/>
    <n v="1425331068"/>
    <b v="0"/>
    <n v="69"/>
    <b v="1"/>
    <s v="theater/plays"/>
    <n v="1.0626666666666666"/>
    <n v="23.10144927536232"/>
    <x v="1"/>
    <x v="6"/>
  </r>
  <r>
    <n v="3331"/>
    <x v="3330"/>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x v="3331"/>
    <s v="Two marine biologists are at odds during an important expedition. When a stranded shark refuses to die, things get weird."/>
    <n v="6000"/>
    <n v="6000"/>
    <x v="0"/>
    <x v="0"/>
    <s v="USD"/>
    <n v="1405802330"/>
    <n v="1403210330"/>
    <b v="0"/>
    <n v="83"/>
    <b v="1"/>
    <s v="theater/plays"/>
    <n v="1"/>
    <n v="72.289156626506028"/>
    <x v="1"/>
    <x v="6"/>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x v="3333"/>
    <s v="The Saltbox Theatre Collective is a brand new not-for-profit theatre company in Illinois."/>
    <n v="3871"/>
    <n v="5366"/>
    <x v="0"/>
    <x v="0"/>
    <s v="USD"/>
    <n v="1438259422"/>
    <n v="1435667422"/>
    <b v="0"/>
    <n v="46"/>
    <b v="1"/>
    <s v="theater/plays"/>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x v="3335"/>
    <s v="A theatrical adaptation of Oscar Wilde's short stories, presented by Suitcase Civilians at The Space, April 5-10 2016."/>
    <n v="250"/>
    <n v="250"/>
    <x v="0"/>
    <x v="1"/>
    <s v="GBP"/>
    <n v="1459845246"/>
    <n v="1457429646"/>
    <b v="0"/>
    <n v="9"/>
    <b v="1"/>
    <s v="theater/plays"/>
    <n v="1"/>
    <n v="27.777777777777779"/>
    <x v="1"/>
    <x v="6"/>
  </r>
  <r>
    <n v="3337"/>
    <x v="3336"/>
    <s v="StoneCrabs is thrilled to bring to the UK the first English production of Philipp LÃ¶hleâ€™s play Das Ding (The Thing)."/>
    <n v="2500"/>
    <n v="2755"/>
    <x v="0"/>
    <x v="1"/>
    <s v="GBP"/>
    <n v="1412974800"/>
    <n v="1411109167"/>
    <b v="0"/>
    <n v="34"/>
    <b v="1"/>
    <s v="theater/plays"/>
    <n v="1.1020000000000001"/>
    <n v="81.029411764705884"/>
    <x v="1"/>
    <x v="6"/>
  </r>
  <r>
    <n v="3338"/>
    <x v="3337"/>
    <s v="Join Estelle Parsons in support of Theater That Looks and Sounds Like America"/>
    <n v="15000"/>
    <n v="15327"/>
    <x v="0"/>
    <x v="0"/>
    <s v="USD"/>
    <n v="1487944080"/>
    <n v="1486129680"/>
    <b v="0"/>
    <n v="112"/>
    <b v="1"/>
    <s v="theater/plays"/>
    <n v="1.0218"/>
    <n v="136.84821428571428"/>
    <x v="1"/>
    <x v="6"/>
  </r>
  <r>
    <n v="3339"/>
    <x v="3338"/>
    <s v="FPLA presents FRIENDS IN TRANSIENT PLACES by Jonathan Caren: a magical story of modern life."/>
    <n v="8000"/>
    <n v="8348"/>
    <x v="0"/>
    <x v="0"/>
    <s v="USD"/>
    <n v="1469721518"/>
    <n v="1467129518"/>
    <b v="0"/>
    <n v="47"/>
    <b v="1"/>
    <s v="theater/plays"/>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s v="theater/plays"/>
    <n v="1"/>
    <n v="119.64285714285714"/>
    <x v="1"/>
    <x v="6"/>
  </r>
  <r>
    <n v="3342"/>
    <x v="3341"/>
    <s v="We believe in the power of stories to change the world. Theatre that inspires transformation."/>
    <n v="6000"/>
    <n v="6100"/>
    <x v="0"/>
    <x v="0"/>
    <s v="USD"/>
    <n v="1427864340"/>
    <n v="1425020810"/>
    <b v="0"/>
    <n v="78"/>
    <b v="1"/>
    <s v="theater/plays"/>
    <n v="1.0166666666666666"/>
    <n v="78.205128205128204"/>
    <x v="1"/>
    <x v="6"/>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x v="3344"/>
    <s v="Please help us raise funds for the production costs of a world premiere production of a play that will raise awareness for spina bifida"/>
    <n v="500"/>
    <n v="650"/>
    <x v="0"/>
    <x v="0"/>
    <s v="USD"/>
    <n v="1429317420"/>
    <n v="1424226768"/>
    <b v="0"/>
    <n v="13"/>
    <b v="1"/>
    <s v="theater/plays"/>
    <n v="1.3"/>
    <n v="50"/>
    <x v="1"/>
    <x v="6"/>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x v="3350"/>
    <s v="Actors creating more theatre in Brighton. A LOT MORE. Classics, contemporary, new writing, Shakespeare, foreign translations and more."/>
    <n v="5000"/>
    <n v="5376"/>
    <x v="0"/>
    <x v="1"/>
    <s v="GBP"/>
    <n v="1467414000"/>
    <n v="1462492178"/>
    <b v="0"/>
    <n v="70"/>
    <b v="1"/>
    <s v="theater/plays"/>
    <n v="1.0751999999999999"/>
    <n v="76.8"/>
    <x v="1"/>
    <x v="6"/>
  </r>
  <r>
    <n v="3353"/>
    <x v="3351"/>
    <s v="A new spoken word play, written by Paul Hewitt, in 3 parts about love and fate, inspired by the Ruba'iyat of Omar Khayyam."/>
    <n v="500"/>
    <n v="1575"/>
    <x v="0"/>
    <x v="1"/>
    <s v="GBP"/>
    <n v="1462230000"/>
    <n v="1461061350"/>
    <b v="0"/>
    <n v="44"/>
    <b v="1"/>
    <s v="theater/plays"/>
    <n v="3.15"/>
    <n v="35.795454545454547"/>
    <x v="1"/>
    <x v="6"/>
  </r>
  <r>
    <n v="3354"/>
    <x v="3352"/>
    <s v="Help Strangeloop Theatre create and support new work by sponsoring our 2015-2016 season."/>
    <n v="3000"/>
    <n v="3058"/>
    <x v="0"/>
    <x v="0"/>
    <s v="USD"/>
    <n v="1446091260"/>
    <n v="1443029206"/>
    <b v="0"/>
    <n v="55"/>
    <b v="1"/>
    <s v="theater/plays"/>
    <n v="1.0193333333333334"/>
    <n v="55.6"/>
    <x v="1"/>
    <x v="6"/>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x v="3354"/>
    <s v="30 days to raise Â£1500 - to run drama workshops about the plays themes with girls (aged 13-18) who are in need! GIRL POWER!"/>
    <n v="1500"/>
    <n v="1521"/>
    <x v="0"/>
    <x v="1"/>
    <s v="GBP"/>
    <n v="1468611272"/>
    <n v="1466019272"/>
    <b v="0"/>
    <n v="27"/>
    <b v="1"/>
    <s v="theater/plays"/>
    <n v="1.014"/>
    <n v="56.333333333333336"/>
    <x v="1"/>
    <x v="6"/>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n v="3358"/>
    <x v="3356"/>
    <s v="Alef productions, LLC is proud to present a World Premiere Play about Acceptance, Relationships,  Mortality and Love!"/>
    <n v="10000"/>
    <n v="10299"/>
    <x v="0"/>
    <x v="0"/>
    <s v="USD"/>
    <n v="1416385679"/>
    <n v="1413790079"/>
    <b v="0"/>
    <n v="162"/>
    <b v="1"/>
    <s v="theater/plays"/>
    <n v="1.0299"/>
    <n v="63.574074074074076"/>
    <x v="1"/>
    <x v="6"/>
  </r>
  <r>
    <n v="3359"/>
    <x v="3357"/>
    <s v="A Theatrical Production Celebrating the Lebanese Culture and the Human Spirit in Time of War."/>
    <n v="4000"/>
    <n v="4250"/>
    <x v="0"/>
    <x v="0"/>
    <s v="USD"/>
    <n v="1487985734"/>
    <n v="1484097734"/>
    <b v="0"/>
    <n v="23"/>
    <b v="1"/>
    <s v="theater/plays"/>
    <n v="1.0625"/>
    <n v="184.78260869565219"/>
    <x v="1"/>
    <x v="6"/>
  </r>
  <r>
    <n v="3360"/>
    <x v="3358"/>
    <s v="World Premiere, an M1 Singapore Fringe Festival 2017 commission."/>
    <n v="9000"/>
    <n v="9124"/>
    <x v="0"/>
    <x v="20"/>
    <s v="SGD"/>
    <n v="1481731140"/>
    <n v="1479866343"/>
    <b v="0"/>
    <n v="72"/>
    <b v="1"/>
    <s v="theater/plays"/>
    <n v="1.0137777777777779"/>
    <n v="126.72222222222223"/>
    <x v="1"/>
    <x v="6"/>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x v="3360"/>
    <s v="Oscar Wilde's classic romantic farce like you have never seen it before. Bigger. Louder. Sexier.  And covered with glitter."/>
    <n v="500"/>
    <n v="1090"/>
    <x v="0"/>
    <x v="0"/>
    <s v="USD"/>
    <n v="1425704100"/>
    <n v="1424484717"/>
    <b v="0"/>
    <n v="20"/>
    <b v="1"/>
    <s v="theater/plays"/>
    <n v="2.1800000000000002"/>
    <n v="54.5"/>
    <x v="1"/>
    <x v="6"/>
  </r>
  <r>
    <n v="3363"/>
    <x v="3361"/>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n v="3366"/>
    <x v="3364"/>
    <s v="The Series will consist of free staged readings of Shakespeare's plays, brought to life by professional actors in Montclair, NJ."/>
    <n v="500"/>
    <n v="1105"/>
    <x v="0"/>
    <x v="0"/>
    <s v="USD"/>
    <n v="1431481037"/>
    <n v="1428889037"/>
    <b v="0"/>
    <n v="18"/>
    <b v="1"/>
    <s v="theater/plays"/>
    <n v="2.21"/>
    <n v="61.388888888888886"/>
    <x v="1"/>
    <x v="6"/>
  </r>
  <r>
    <n v="3367"/>
    <x v="3365"/>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x v="3366"/>
    <s v="Help a non-profit community theatre create an unforgettable production of J.M. Barrie's classic play."/>
    <n v="1000"/>
    <n v="1046"/>
    <x v="0"/>
    <x v="0"/>
    <s v="USD"/>
    <n v="1420088400"/>
    <n v="1416977259"/>
    <b v="0"/>
    <n v="23"/>
    <b v="1"/>
    <s v="theater/plays"/>
    <n v="1.046"/>
    <n v="45.478260869565219"/>
    <x v="1"/>
    <x v="6"/>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r>
  <r>
    <n v="3370"/>
    <x v="3368"/>
    <s v="I'm Alright. A story of young women, told by young women, for the world."/>
    <n v="1500"/>
    <n v="1766"/>
    <x v="0"/>
    <x v="0"/>
    <s v="USD"/>
    <n v="1481961600"/>
    <n v="1479283285"/>
    <b v="0"/>
    <n v="26"/>
    <b v="1"/>
    <s v="theater/plays"/>
    <n v="1.1773333333333333"/>
    <n v="67.92307692307692"/>
    <x v="1"/>
    <x v="6"/>
  </r>
  <r>
    <n v="3371"/>
    <x v="3369"/>
    <s v="Help support Red Planet, a new science fiction play based off the Mars One exploration."/>
    <n v="200"/>
    <n v="277"/>
    <x v="0"/>
    <x v="0"/>
    <s v="USD"/>
    <n v="1449089965"/>
    <n v="1446670765"/>
    <b v="0"/>
    <n v="9"/>
    <b v="1"/>
    <s v="theater/plays"/>
    <n v="1.385"/>
    <n v="30.777777777777779"/>
    <x v="1"/>
    <x v="6"/>
  </r>
  <r>
    <n v="3372"/>
    <x v="3370"/>
    <s v="This play tells the story of the toxicity of sensationalism shown through one man's struggle with notoriety."/>
    <n v="1000"/>
    <n v="1035"/>
    <x v="0"/>
    <x v="0"/>
    <s v="USD"/>
    <n v="1408942740"/>
    <n v="1407157756"/>
    <b v="0"/>
    <n v="27"/>
    <b v="1"/>
    <s v="theater/plays"/>
    <n v="1.0349999999999999"/>
    <n v="38.333333333333336"/>
    <x v="1"/>
    <x v="6"/>
  </r>
  <r>
    <n v="3373"/>
    <x v="3371"/>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x v="3372"/>
    <s v="A rare  production of World acclaimed playwright Howard Barker's groundbreaking &amp; provocative 'The Castle'."/>
    <n v="3500"/>
    <n v="3730"/>
    <x v="0"/>
    <x v="5"/>
    <s v="CAD"/>
    <n v="1446053616"/>
    <n v="1443461616"/>
    <b v="0"/>
    <n v="52"/>
    <b v="1"/>
    <s v="theater/plays"/>
    <n v="1.0657142857142856"/>
    <n v="71.730769230769226"/>
    <x v="1"/>
    <x v="6"/>
  </r>
  <r>
    <n v="3375"/>
    <x v="3373"/>
    <s v="Production of wickedly funny new play for two women, written by iconic songwriter and ex-London's Burning man, Chris Larner"/>
    <n v="3000"/>
    <n v="3000"/>
    <x v="0"/>
    <x v="1"/>
    <s v="GBP"/>
    <n v="1400423973"/>
    <n v="1399387173"/>
    <b v="0"/>
    <n v="17"/>
    <b v="1"/>
    <s v="theater/plays"/>
    <n v="1"/>
    <n v="176.47058823529412"/>
    <x v="1"/>
    <x v="6"/>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x v="3378"/>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x v="3383"/>
    <s v="An Equity Reading of a new play; Intimate drama about a family dealing with consequence of actions after a school shooting."/>
    <n v="2000"/>
    <n v="2000"/>
    <x v="0"/>
    <x v="0"/>
    <s v="USD"/>
    <n v="1418244552"/>
    <n v="1415652552"/>
    <b v="0"/>
    <n v="15"/>
    <b v="1"/>
    <s v="theater/plays"/>
    <n v="1"/>
    <n v="133.33333333333334"/>
    <x v="1"/>
    <x v="6"/>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s v="theater/plays"/>
    <n v="1.038"/>
    <n v="34.6"/>
    <x v="1"/>
    <x v="6"/>
  </r>
  <r>
    <n v="3389"/>
    <x v="3387"/>
    <s v="Chimera Ensemble is launching 2 inaugural theater productions, and we need support to do high quality work!"/>
    <n v="10000"/>
    <n v="11450"/>
    <x v="0"/>
    <x v="0"/>
    <s v="USD"/>
    <n v="1464960682"/>
    <n v="1462368682"/>
    <b v="0"/>
    <n v="62"/>
    <b v="1"/>
    <s v="theater/plays"/>
    <n v="1.145"/>
    <n v="184.67741935483872"/>
    <x v="1"/>
    <x v="6"/>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r>
  <r>
    <n v="3392"/>
    <x v="3390"/>
    <s v="Life is more than the days you have left. 1 in 3 tells of two normal people &amp; their confrontation with mortality and the dice of fate."/>
    <n v="500"/>
    <n v="500"/>
    <x v="0"/>
    <x v="1"/>
    <s v="GBP"/>
    <n v="1462565855"/>
    <n v="1458245855"/>
    <b v="0"/>
    <n v="12"/>
    <b v="1"/>
    <s v="theater/plays"/>
    <n v="1"/>
    <n v="41.666666666666664"/>
    <x v="1"/>
    <x v="6"/>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r>
  <r>
    <n v="3394"/>
    <x v="3392"/>
    <s v="Ambitious, Edinburgh-based company, Thrive Theatre, are bringing their brand new comedy BUFFER to the 2014 Edinburgh Fringe!"/>
    <n v="550"/>
    <n v="783"/>
    <x v="0"/>
    <x v="1"/>
    <s v="GBP"/>
    <n v="1406470645"/>
    <n v="1403878645"/>
    <b v="0"/>
    <n v="27"/>
    <b v="1"/>
    <s v="theater/plays"/>
    <n v="1.4236363636363636"/>
    <n v="29"/>
    <x v="1"/>
    <x v="6"/>
  </r>
  <r>
    <n v="3395"/>
    <x v="3393"/>
    <s v="Miramar is a a darkly funny play exploring what it is we call â€˜homeâ€™."/>
    <n v="500"/>
    <n v="920"/>
    <x v="0"/>
    <x v="1"/>
    <s v="GBP"/>
    <n v="1433009400"/>
    <n v="1431795944"/>
    <b v="0"/>
    <n v="38"/>
    <b v="1"/>
    <s v="theater/plays"/>
    <n v="1.84"/>
    <n v="24.210526315789473"/>
    <x v="1"/>
    <x v="6"/>
  </r>
  <r>
    <n v="3396"/>
    <x v="3394"/>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x v="3395"/>
    <s v="Help a group of recovering alcoholics bring Samuel Beckett's classic to a seaside town!"/>
    <n v="250"/>
    <n v="280"/>
    <x v="0"/>
    <x v="1"/>
    <s v="GBP"/>
    <n v="1455832800"/>
    <n v="1452338929"/>
    <b v="0"/>
    <n v="24"/>
    <b v="1"/>
    <s v="theater/plays"/>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x v="3401"/>
    <s v="Two worlds, one bond - no turning back._x000a_A dark comedy about domestic abuse and the power of an unlikely friendship"/>
    <n v="2000"/>
    <n v="2000"/>
    <x v="0"/>
    <x v="1"/>
    <s v="GBP"/>
    <n v="1435230324"/>
    <n v="1432638324"/>
    <b v="0"/>
    <n v="17"/>
    <b v="1"/>
    <s v="theater/plays"/>
    <n v="1"/>
    <n v="117.64705882352941"/>
    <x v="1"/>
    <x v="6"/>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n v="3405"/>
    <x v="3403"/>
    <s v="We are Seance Theatre Group trying to fund our first performance, Noel Coward's hysterical comedy farce, Blithe Spirit."/>
    <n v="350"/>
    <n v="481.5"/>
    <x v="0"/>
    <x v="1"/>
    <s v="GBP"/>
    <n v="1456876740"/>
    <n v="1455063886"/>
    <b v="0"/>
    <n v="17"/>
    <b v="1"/>
    <s v="theater/plays"/>
    <n v="1.3757142857142857"/>
    <n v="28.323529411764707"/>
    <x v="1"/>
    <x v="6"/>
  </r>
  <r>
    <n v="3406"/>
    <x v="3404"/>
    <s v="A funny and moving new play about two families dealing with aging parents in very different ways!"/>
    <n v="10000"/>
    <n v="10031"/>
    <x v="0"/>
    <x v="0"/>
    <s v="USD"/>
    <n v="1405511376"/>
    <n v="1401623376"/>
    <b v="0"/>
    <n v="91"/>
    <b v="1"/>
    <s v="theater/plays"/>
    <n v="1.0031000000000001"/>
    <n v="110.23076923076923"/>
    <x v="1"/>
    <x v="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n v="3409"/>
    <x v="3407"/>
    <s v="Exciting and visceral new-writing that challenges the way we view the fine line between war and terror..."/>
    <n v="500"/>
    <n v="618"/>
    <x v="0"/>
    <x v="1"/>
    <s v="GBP"/>
    <n v="1469998680"/>
    <n v="1466710358"/>
    <b v="0"/>
    <n v="21"/>
    <b v="1"/>
    <s v="theater/plays"/>
    <n v="1.236"/>
    <n v="29.428571428571427"/>
    <x v="1"/>
    <x v="6"/>
  </r>
  <r>
    <n v="3410"/>
    <x v="3408"/>
    <s v="Join us in a campaign benefitting the southland company and its interdisciplinary artistic efforts in Los Angeles."/>
    <n v="3000"/>
    <n v="3255"/>
    <x v="0"/>
    <x v="0"/>
    <s v="USD"/>
    <n v="1465196400"/>
    <n v="1462841990"/>
    <b v="0"/>
    <n v="40"/>
    <b v="1"/>
    <s v="theater/plays"/>
    <n v="1.085"/>
    <n v="81.375"/>
    <x v="1"/>
    <x v="6"/>
  </r>
  <r>
    <n v="3411"/>
    <x v="3409"/>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x v="3410"/>
    <s v="Rough Haired Pointer present for the first time ever Joe Orton's 'Fred &amp; Madge' at the Hope Theatre, Islington this Sept and Oct"/>
    <n v="3000"/>
    <n v="3000"/>
    <x v="0"/>
    <x v="1"/>
    <s v="GBP"/>
    <n v="1411858862"/>
    <n v="1409266862"/>
    <b v="0"/>
    <n v="26"/>
    <b v="1"/>
    <s v="theater/plays"/>
    <n v="1"/>
    <n v="115.38461538461539"/>
    <x v="1"/>
    <x v="6"/>
  </r>
  <r>
    <n v="3413"/>
    <x v="3411"/>
    <s v="The RC Players are beyond excited to be bringing this controversial, socially-minded show to Michigan's campus, but we need your help!"/>
    <n v="500"/>
    <n v="650"/>
    <x v="0"/>
    <x v="0"/>
    <s v="USD"/>
    <n v="1425099540"/>
    <n v="1424280938"/>
    <b v="0"/>
    <n v="14"/>
    <b v="1"/>
    <s v="theater/plays"/>
    <n v="1.3"/>
    <n v="46.428571428571431"/>
    <x v="1"/>
    <x v="6"/>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n v="3415"/>
    <x v="3413"/>
    <s v="We are raising funds to allow for enhanced scenic, costume, and lighting design. Every dollar helps!"/>
    <n v="200"/>
    <n v="200"/>
    <x v="0"/>
    <x v="0"/>
    <s v="USD"/>
    <n v="1460935800"/>
    <n v="1459999656"/>
    <b v="0"/>
    <n v="9"/>
    <b v="1"/>
    <s v="theater/plays"/>
    <n v="1"/>
    <n v="22.222222222222221"/>
    <x v="1"/>
    <x v="6"/>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x v="3417"/>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x v="3418"/>
    <s v="A powerful and urgent tale of the first line of defence for the NHS. Based on true stories from junior doctors."/>
    <n v="700"/>
    <n v="966"/>
    <x v="0"/>
    <x v="1"/>
    <s v="GBP"/>
    <n v="1455408000"/>
    <n v="1454638202"/>
    <b v="0"/>
    <n v="34"/>
    <b v="1"/>
    <s v="theater/plays"/>
    <n v="1.38"/>
    <n v="28.411764705882351"/>
    <x v="1"/>
    <x v="6"/>
  </r>
  <r>
    <n v="3421"/>
    <x v="3419"/>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n v="3423"/>
    <x v="3421"/>
    <s v="Forest Hills Eastern's Student Run Show 2015. Our goal is to present a professional quality show on a budget."/>
    <n v="250"/>
    <n v="350"/>
    <x v="0"/>
    <x v="0"/>
    <s v="USD"/>
    <n v="1429912341"/>
    <n v="1427320341"/>
    <b v="0"/>
    <n v="10"/>
    <b v="1"/>
    <s v="theater/plays"/>
    <n v="1.4"/>
    <n v="35"/>
    <x v="1"/>
    <x v="6"/>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n v="3427"/>
    <x v="3425"/>
    <s v="A new play developed in collaboration with graduating theatre makers, premiering at the Edinburgh Fringe Festival 2014."/>
    <n v="1500"/>
    <n v="1500"/>
    <x v="0"/>
    <x v="1"/>
    <s v="GBP"/>
    <n v="1404314952"/>
    <n v="1401722952"/>
    <b v="0"/>
    <n v="29"/>
    <b v="1"/>
    <s v="theater/plays"/>
    <n v="1"/>
    <n v="51.724137931034484"/>
    <x v="1"/>
    <x v="6"/>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s v="theater/plays"/>
    <n v="1.3"/>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x v="3429"/>
    <s v="Our 1st full season!  We need your help to fund costumes, sets, props &amp; help bringing these wonderful shows to the stage!"/>
    <n v="2000"/>
    <n v="2000"/>
    <x v="0"/>
    <x v="0"/>
    <s v="USD"/>
    <n v="1408383153"/>
    <n v="1405791153"/>
    <b v="0"/>
    <n v="21"/>
    <b v="1"/>
    <s v="theater/plays"/>
    <n v="1"/>
    <n v="95.238095238095241"/>
    <x v="1"/>
    <x v="6"/>
  </r>
  <r>
    <n v="3432"/>
    <x v="3430"/>
    <s v="Bare Theatre stages A.R. Gurney's Pulitzer Finalist script about a relationship spanning a lifetime and long distance."/>
    <n v="2000"/>
    <n v="2193"/>
    <x v="0"/>
    <x v="0"/>
    <s v="USD"/>
    <n v="1454709600"/>
    <n v="1452520614"/>
    <b v="0"/>
    <n v="42"/>
    <b v="1"/>
    <s v="theater/plays"/>
    <n v="1.0965"/>
    <n v="52.214285714285715"/>
    <x v="1"/>
    <x v="6"/>
  </r>
  <r>
    <n v="3433"/>
    <x v="3431"/>
    <s v="death&amp;pretzels presents their first Chicago based project:_x000a_The Dybbuk by S. Ansky"/>
    <n v="9500"/>
    <n v="9525"/>
    <x v="0"/>
    <x v="0"/>
    <s v="USD"/>
    <n v="1402974000"/>
    <n v="1400290255"/>
    <b v="0"/>
    <n v="71"/>
    <b v="1"/>
    <s v="theater/plays"/>
    <n v="1.0026315789473683"/>
    <n v="134.1549295774648"/>
    <x v="1"/>
    <x v="6"/>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n v="3439"/>
    <x v="3437"/>
    <s v="Help a small theater produce an original adaptation of Lewis Carroll's classic story."/>
    <n v="1200"/>
    <n v="1616.14"/>
    <x v="0"/>
    <x v="0"/>
    <s v="USD"/>
    <n v="1453179540"/>
    <n v="1452030730"/>
    <b v="0"/>
    <n v="18"/>
    <b v="1"/>
    <s v="theater/plays"/>
    <n v="1.3467833333333334"/>
    <n v="89.785555555555561"/>
    <x v="1"/>
    <x v="6"/>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n v="3441"/>
    <x v="3439"/>
    <s v="We are producing the play Bug, by Tracy Letts.  This will be an inspiring show, and a great way to bring help to a great LA charity."/>
    <n v="2500"/>
    <n v="2565"/>
    <x v="0"/>
    <x v="0"/>
    <s v="USD"/>
    <n v="1447445820"/>
    <n v="1445077121"/>
    <b v="0"/>
    <n v="43"/>
    <b v="1"/>
    <s v="theater/plays"/>
    <n v="1.026"/>
    <n v="59.651162790697676"/>
    <x v="1"/>
    <x v="6"/>
  </r>
  <r>
    <n v="3442"/>
    <x v="3440"/>
    <s v="An Evening of Radio aims to showcase original work written by undergraduate playwriting students in the style of live staged readings."/>
    <n v="250"/>
    <n v="250"/>
    <x v="0"/>
    <x v="0"/>
    <s v="USD"/>
    <n v="1433016672"/>
    <n v="1430424672"/>
    <b v="0"/>
    <n v="8"/>
    <b v="1"/>
    <s v="theater/plays"/>
    <n v="1"/>
    <n v="31.25"/>
    <x v="1"/>
    <x v="6"/>
  </r>
  <r>
    <n v="3443"/>
    <x v="3441"/>
    <s v="A new play about dual-faced identities in the gay community, particularly among those who are deaf and those living with HIV."/>
    <n v="1000"/>
    <n v="1855"/>
    <x v="0"/>
    <x v="0"/>
    <s v="USD"/>
    <n v="1410266146"/>
    <n v="1407674146"/>
    <b v="0"/>
    <n v="45"/>
    <b v="1"/>
    <s v="theater/plays"/>
    <n v="1.855"/>
    <n v="41.222222222222221"/>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
    <n v="64.516129032258064"/>
    <x v="1"/>
    <x v="6"/>
  </r>
  <r>
    <n v="3446"/>
    <x v="3444"/>
    <s v="Pope Head: The Secret Life of Francis Bacon â€“ A solo show celebrating the artist. Touring a land Down Under 12 Feb - 14 March '15."/>
    <n v="1000"/>
    <n v="1082"/>
    <x v="0"/>
    <x v="1"/>
    <s v="GBP"/>
    <n v="1423138800"/>
    <n v="1421092725"/>
    <b v="0"/>
    <n v="25"/>
    <b v="1"/>
    <s v="theater/plays"/>
    <n v="1.0820000000000001"/>
    <n v="43.28"/>
    <x v="1"/>
    <x v="6"/>
  </r>
  <r>
    <n v="3447"/>
    <x v="3445"/>
    <s v="&quot;He was a poet, a vagrant, a philosopher, a lady's man and a hard drinker&quot;"/>
    <n v="1000"/>
    <n v="1078"/>
    <x v="0"/>
    <x v="0"/>
    <s v="USD"/>
    <n v="1458332412"/>
    <n v="1454448012"/>
    <b v="0"/>
    <n v="14"/>
    <b v="1"/>
    <s v="theater/plays"/>
    <n v="1.0780000000000001"/>
    <n v="77"/>
    <x v="1"/>
    <x v="6"/>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n v="3449"/>
    <x v="3447"/>
    <s v="Help us produce this original play! The play will be presented at the LSTFI July 12-14. Follow us on Facebook."/>
    <n v="800"/>
    <n v="1365"/>
    <x v="0"/>
    <x v="0"/>
    <s v="USD"/>
    <n v="1468036800"/>
    <n v="1465607738"/>
    <b v="0"/>
    <n v="20"/>
    <b v="1"/>
    <s v="theater/plays"/>
    <n v="1.70625"/>
    <n v="68.25"/>
    <x v="1"/>
    <x v="6"/>
  </r>
  <r>
    <n v="3450"/>
    <x v="3448"/>
    <s v="The Beautiful House' is a story of modern mummification and the present day post-humanist crisis in our relationship with death."/>
    <n v="500"/>
    <n v="760"/>
    <x v="0"/>
    <x v="1"/>
    <s v="GBP"/>
    <n v="1427990071"/>
    <n v="1422809671"/>
    <b v="0"/>
    <n v="39"/>
    <b v="1"/>
    <s v="theater/plays"/>
    <n v="1.52"/>
    <n v="19.487179487179485"/>
    <x v="1"/>
    <x v="6"/>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n v="3452"/>
    <x v="3450"/>
    <s v="hiSTORYstage presents Eric Overmyer's story of three 19th century women on a journey through time, and space, all the way to 1955!"/>
    <n v="1000"/>
    <n v="1532"/>
    <x v="0"/>
    <x v="0"/>
    <s v="USD"/>
    <n v="1406087940"/>
    <n v="1404141626"/>
    <b v="0"/>
    <n v="37"/>
    <b v="1"/>
    <s v="theater/plays"/>
    <n v="1.532"/>
    <n v="41.405405405405403"/>
    <x v="1"/>
    <x v="6"/>
  </r>
  <r>
    <n v="3453"/>
    <x v="3451"/>
    <s v="A full length comedy, Patagonia follows Grason and Jerry on their journey through a magical, South-American rainforest."/>
    <n v="300"/>
    <n v="385"/>
    <x v="0"/>
    <x v="1"/>
    <s v="GBP"/>
    <n v="1471130956"/>
    <n v="1465946956"/>
    <b v="0"/>
    <n v="14"/>
    <b v="1"/>
    <s v="theater/plays"/>
    <n v="1.2833333333333334"/>
    <n v="27.5"/>
    <x v="1"/>
    <x v="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r>
  <r>
    <n v="3457"/>
    <x v="3455"/>
    <s v="Robots, Space Battles, Mystery, and Intrigue. Nothing is Impossible..."/>
    <n v="2000"/>
    <n v="2804"/>
    <x v="0"/>
    <x v="0"/>
    <s v="USD"/>
    <n v="1423720740"/>
    <n v="1421081857"/>
    <b v="0"/>
    <n v="55"/>
    <b v="1"/>
    <s v="theater/plays"/>
    <n v="1.4019999999999999"/>
    <n v="50.981818181818184"/>
    <x v="1"/>
    <x v="6"/>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r>
  <r>
    <n v="3460"/>
    <x v="3458"/>
    <s v="'Pushers' is an exciting new play and the first project for brand new theatre company, Ain't Got No Home Productions."/>
    <n v="500"/>
    <n v="950"/>
    <x v="0"/>
    <x v="1"/>
    <s v="GBP"/>
    <n v="1408106352"/>
    <n v="1406896752"/>
    <b v="0"/>
    <n v="19"/>
    <b v="1"/>
    <s v="theater/plays"/>
    <n v="1.9"/>
    <n v="50"/>
    <x v="1"/>
    <x v="6"/>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n v="3462"/>
    <x v="3460"/>
    <s v="Help the Upstart Crows of Santa Fe bring Shakespeare's Julius Caesar to life with quality wooden stage swords!"/>
    <n v="250"/>
    <n v="505"/>
    <x v="0"/>
    <x v="0"/>
    <s v="USD"/>
    <n v="1436551200"/>
    <n v="1435181628"/>
    <b v="0"/>
    <n v="17"/>
    <b v="1"/>
    <s v="theater/plays"/>
    <n v="2.02"/>
    <n v="29.705882352941178"/>
    <x v="1"/>
    <x v="6"/>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r>
  <r>
    <n v="3466"/>
    <x v="3464"/>
    <s v="The Spotlight Youth Theater is a program where every participant has a moment in the spotlight."/>
    <n v="3500"/>
    <n v="4450"/>
    <x v="0"/>
    <x v="0"/>
    <s v="USD"/>
    <n v="1461108450"/>
    <n v="1455928050"/>
    <b v="0"/>
    <n v="61"/>
    <b v="1"/>
    <s v="theater/plays"/>
    <n v="1.2714285714285714"/>
    <n v="72.950819672131146"/>
    <x v="1"/>
    <x v="6"/>
  </r>
  <r>
    <n v="3467"/>
    <x v="3465"/>
    <s v="Venus in Fur, By David Ives."/>
    <n v="3000"/>
    <n v="3030"/>
    <x v="0"/>
    <x v="0"/>
    <s v="USD"/>
    <n v="1426864032"/>
    <n v="1424275632"/>
    <b v="0"/>
    <n v="47"/>
    <b v="1"/>
    <s v="theater/plays"/>
    <n v="1.01"/>
    <n v="64.468085106382972"/>
    <x v="1"/>
    <x v="6"/>
  </r>
  <r>
    <n v="3468"/>
    <x v="3466"/>
    <s v="Amidst the atrocities of WWII, two women transcend enemy lines to make the ultimate heroic sacrifice."/>
    <n v="10000"/>
    <n v="12178"/>
    <x v="0"/>
    <x v="0"/>
    <s v="USD"/>
    <n v="1474426800"/>
    <n v="1471976529"/>
    <b v="0"/>
    <n v="17"/>
    <b v="1"/>
    <s v="theater/plays"/>
    <n v="1.2178"/>
    <n v="716.35294117647061"/>
    <x v="1"/>
    <x v="6"/>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x v="3468"/>
    <s v="The New Artist's Circle is a theatre company dedicated to bringing the arts to young people."/>
    <n v="250"/>
    <n v="375"/>
    <x v="0"/>
    <x v="0"/>
    <s v="USD"/>
    <n v="1468618680"/>
    <n v="1465345902"/>
    <b v="0"/>
    <n v="9"/>
    <b v="1"/>
    <s v="theater/plays"/>
    <n v="1.5"/>
    <n v="41.666666666666664"/>
    <x v="1"/>
    <x v="6"/>
  </r>
  <r>
    <n v="3471"/>
    <x v="3469"/>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n v="3473"/>
    <x v="3471"/>
    <s v="A modern telling of the Greek myth. Sisyphus defies the Gods and attempts to change the world order... but can he overcome his fate?"/>
    <n v="4900"/>
    <n v="4900"/>
    <x v="0"/>
    <x v="0"/>
    <s v="USD"/>
    <n v="1426883220"/>
    <n v="1425067296"/>
    <b v="0"/>
    <n v="33"/>
    <b v="1"/>
    <s v="theater/plays"/>
    <n v="1"/>
    <n v="148.4848484848485"/>
    <x v="1"/>
    <x v="6"/>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n v="3475"/>
    <x v="3473"/>
    <s v="Score is a musical play inspired by true stories of parents who have recovered from addiction and regained their children."/>
    <n v="300"/>
    <n v="340"/>
    <x v="0"/>
    <x v="1"/>
    <s v="GBP"/>
    <n v="1414972800"/>
    <n v="1412629704"/>
    <b v="0"/>
    <n v="17"/>
    <b v="1"/>
    <s v="theater/plays"/>
    <n v="1.133333333333333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x v="3477"/>
    <s v="A new comedy about what happened to a band of foolhardy actors when the Puritans closed the theatres in the 1640s."/>
    <n v="1500"/>
    <n v="1918"/>
    <x v="0"/>
    <x v="1"/>
    <s v="GBP"/>
    <n v="1403382680"/>
    <n v="1400790680"/>
    <b v="0"/>
    <n v="56"/>
    <b v="1"/>
    <s v="theater/plays"/>
    <n v="1.2786666666666666"/>
    <n v="34.25"/>
    <x v="1"/>
    <x v="6"/>
  </r>
  <r>
    <n v="3480"/>
    <x v="3478"/>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x v="3479"/>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x v="3480"/>
    <s v="Critically-acclaimed new-writing company Old Trunk make their Edinburgh debut alternating their two darkly comic plays."/>
    <n v="3000"/>
    <n v="4150"/>
    <x v="0"/>
    <x v="1"/>
    <s v="GBP"/>
    <n v="1404671466"/>
    <n v="1402079466"/>
    <b v="0"/>
    <n v="80"/>
    <b v="1"/>
    <s v="theater/plays"/>
    <n v="1.3833333333333333"/>
    <n v="51.875"/>
    <x v="1"/>
    <x v="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s v="theater/plays"/>
    <n v="1.552"/>
    <n v="83.142857142857139"/>
    <x v="1"/>
    <x v="6"/>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s v="theater/plays"/>
    <n v="1"/>
    <n v="51.724137931034484"/>
    <x v="1"/>
    <x v="6"/>
  </r>
  <r>
    <n v="3494"/>
    <x v="3492"/>
    <s v="&quot;Special in a Bad Way&quot; is a comedy that questions American Public Schools in their treatment of the so called, 'learning disabled.'"/>
    <n v="400"/>
    <n v="400"/>
    <x v="0"/>
    <x v="0"/>
    <s v="USD"/>
    <n v="1480140000"/>
    <n v="1479186575"/>
    <b v="0"/>
    <n v="13"/>
    <b v="1"/>
    <s v="theater/plays"/>
    <n v="1"/>
    <n v="30.76923076923077"/>
    <x v="1"/>
    <x v="6"/>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x v="3497"/>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x v="3498"/>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s v="theater/plays"/>
    <n v="1.054"/>
    <n v="136"/>
    <x v="1"/>
    <x v="6"/>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s v="theater/plays"/>
    <n v="1"/>
    <n v="125"/>
    <x v="1"/>
    <x v="6"/>
  </r>
  <r>
    <n v="3505"/>
    <x v="3503"/>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x v="3505"/>
    <s v="Please help our troupe bring our first project from planning to reality! Join us on one exciting ride!"/>
    <n v="10000"/>
    <n v="10440"/>
    <x v="0"/>
    <x v="0"/>
    <s v="USD"/>
    <n v="1464732537"/>
    <n v="1462140537"/>
    <b v="0"/>
    <n v="72"/>
    <b v="1"/>
    <s v="theater/plays"/>
    <n v="1.044"/>
    <n v="145"/>
    <x v="1"/>
    <x v="6"/>
  </r>
  <r>
    <n v="3508"/>
    <x v="3506"/>
    <s v="Roll The Dice Theatre Company revolves around taking risks in the game of life vicariously through beloved childhood games."/>
    <n v="100"/>
    <n v="180"/>
    <x v="0"/>
    <x v="1"/>
    <s v="GBP"/>
    <n v="1462914000"/>
    <n v="1460914253"/>
    <b v="0"/>
    <n v="15"/>
    <b v="1"/>
    <s v="theater/plays"/>
    <n v="1.8"/>
    <n v="12"/>
    <x v="1"/>
    <x v="6"/>
  </r>
  <r>
    <n v="3509"/>
    <x v="3507"/>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x v="3508"/>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x v="3509"/>
    <s v="The world premiere of the first full-length play by Eve Leigh, at the intimate Finborough Theatre in London."/>
    <n v="1500"/>
    <n v="1518"/>
    <x v="0"/>
    <x v="1"/>
    <s v="GBP"/>
    <n v="1415385000"/>
    <n v="1413406695"/>
    <b v="0"/>
    <n v="19"/>
    <b v="1"/>
    <s v="theater/plays"/>
    <n v="1.012"/>
    <n v="79.89473684210526"/>
    <x v="1"/>
    <x v="6"/>
  </r>
  <r>
    <n v="3512"/>
    <x v="3510"/>
    <s v="We're making a hard hitting, innovative play which will open your eyes to what mental illness is like in the mind of the sufferer."/>
    <n v="1000"/>
    <n v="1000"/>
    <x v="0"/>
    <x v="1"/>
    <s v="GBP"/>
    <n v="1429789992"/>
    <n v="1424609592"/>
    <b v="0"/>
    <n v="17"/>
    <b v="1"/>
    <s v="theater/plays"/>
    <n v="1"/>
    <n v="58.823529411764703"/>
    <x v="1"/>
    <x v="6"/>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n v="3515"/>
    <x v="3513"/>
    <s v="We are casting an all-inclusive production of Shakespeare's Twelfth Night in a non-traditional performance space."/>
    <n v="3000"/>
    <n v="3080"/>
    <x v="0"/>
    <x v="0"/>
    <s v="USD"/>
    <n v="1433097171"/>
    <n v="1430505171"/>
    <b v="0"/>
    <n v="46"/>
    <b v="1"/>
    <s v="theater/plays"/>
    <n v="1.0266666666666666"/>
    <n v="66.956521739130437"/>
    <x v="1"/>
    <x v="6"/>
  </r>
  <r>
    <n v="3516"/>
    <x v="3514"/>
    <s v="A new play about a lesser known yet pivotal event in American history, about a group of WWI Veterans fighting for their rights."/>
    <n v="2500"/>
    <n v="2500"/>
    <x v="0"/>
    <x v="0"/>
    <s v="USD"/>
    <n v="1410145200"/>
    <n v="1407197670"/>
    <b v="0"/>
    <n v="11"/>
    <b v="1"/>
    <s v="theater/plays"/>
    <n v="1"/>
    <n v="227.27272727272728"/>
    <x v="1"/>
    <x v="6"/>
  </r>
  <r>
    <n v="3517"/>
    <x v="3515"/>
    <s v="Support an outstanding cast of actors to take on a professional production of a masterpiece of modern theatre"/>
    <n v="4000"/>
    <n v="4000"/>
    <x v="0"/>
    <x v="1"/>
    <s v="GBP"/>
    <n v="1404471600"/>
    <n v="1401910634"/>
    <b v="0"/>
    <n v="13"/>
    <b v="1"/>
    <s v="theater/plays"/>
    <n v="1"/>
    <n v="307.69230769230768"/>
    <x v="1"/>
    <x v="6"/>
  </r>
  <r>
    <n v="3518"/>
    <x v="3516"/>
    <s v="One play.  Two theaters.  See the story from both sides and then decide for yourself - who are the BEASTS OF BAVERLY GROVE?"/>
    <n v="1500"/>
    <n v="1650.69"/>
    <x v="0"/>
    <x v="0"/>
    <s v="USD"/>
    <n v="1412259660"/>
    <n v="1410461299"/>
    <b v="0"/>
    <n v="33"/>
    <b v="1"/>
    <s v="theater/plays"/>
    <n v="1.10046"/>
    <n v="50.020909090909093"/>
    <x v="1"/>
    <x v="6"/>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n v="3520"/>
    <x v="3518"/>
    <s v="Help us to bring &quot;Protocols&quot; at the 2015 Camden Fringe. The most controversial play of the year."/>
    <n v="2000"/>
    <n v="2015"/>
    <x v="0"/>
    <x v="1"/>
    <s v="GBP"/>
    <n v="1441547220"/>
    <n v="1439322412"/>
    <b v="0"/>
    <n v="21"/>
    <b v="1"/>
    <s v="theater/plays"/>
    <n v="1.0075000000000001"/>
    <n v="95.952380952380949"/>
    <x v="1"/>
    <x v="6"/>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s v="theater/plays"/>
    <n v="1"/>
    <n v="41.029411764705884"/>
    <x v="1"/>
    <x v="6"/>
  </r>
  <r>
    <n v="3523"/>
    <x v="3521"/>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x v="3522"/>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x v="3526"/>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x v="3528"/>
    <s v="â€œFar From Fictionâ€ is a powerful play, written by Sally Willis, offering insights into a new understanding of  female psychology."/>
    <n v="2750"/>
    <n v="2750"/>
    <x v="0"/>
    <x v="1"/>
    <s v="GBP"/>
    <n v="1460318400"/>
    <n v="1457881057"/>
    <b v="0"/>
    <n v="22"/>
    <b v="1"/>
    <s v="theater/plays"/>
    <n v="1"/>
    <n v="125"/>
    <x v="1"/>
    <x v="6"/>
  </r>
  <r>
    <n v="3531"/>
    <x v="3529"/>
    <s v="A political comedy for a crazy election year"/>
    <n v="1000"/>
    <n v="1280"/>
    <x v="0"/>
    <x v="0"/>
    <s v="USD"/>
    <n v="1467301334"/>
    <n v="1464709334"/>
    <b v="0"/>
    <n v="26"/>
    <b v="1"/>
    <s v="theater/plays"/>
    <n v="1.28"/>
    <n v="49.230769230769234"/>
    <x v="1"/>
    <x v="6"/>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x v="3531"/>
    <s v="Two shows! (we're feeling particularly ambitious). Help us produce Eurydice and The Effect of Gamma Rays on Man-in-the-Moon Marigolds!"/>
    <n v="500"/>
    <n v="631"/>
    <x v="0"/>
    <x v="0"/>
    <s v="USD"/>
    <n v="1447269367"/>
    <n v="1444673767"/>
    <b v="0"/>
    <n v="8"/>
    <b v="1"/>
    <s v="theater/plays"/>
    <n v="1.262"/>
    <n v="78.875"/>
    <x v="1"/>
    <x v="6"/>
  </r>
  <r>
    <n v="3534"/>
    <x v="3532"/>
    <s v="A Theatrical Prequel to Hell's Rebels, the current Pathfinder Adventure Path from Paizo Publishing"/>
    <n v="5000"/>
    <n v="7810"/>
    <x v="0"/>
    <x v="0"/>
    <s v="USD"/>
    <n v="1443711623"/>
    <n v="1440687623"/>
    <b v="0"/>
    <n v="204"/>
    <b v="1"/>
    <s v="theater/plays"/>
    <n v="1.5620000000000001"/>
    <n v="38.284313725490193"/>
    <x v="1"/>
    <x v="6"/>
  </r>
  <r>
    <n v="3535"/>
    <x v="3533"/>
    <s v="On the 60th anniversary of Twelve Angry Men, 12 female writers create 12 short pieces about what makes them angry."/>
    <n v="2000"/>
    <n v="2063"/>
    <x v="0"/>
    <x v="1"/>
    <s v="GBP"/>
    <n v="1443808800"/>
    <n v="1441120910"/>
    <b v="0"/>
    <n v="46"/>
    <b v="1"/>
    <s v="theater/plays"/>
    <n v="1.0315000000000001"/>
    <n v="44.847826086956523"/>
    <x v="1"/>
    <x v="6"/>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s v="theater/plays"/>
    <n v="1.8044444444444445"/>
    <n v="43.5"/>
    <x v="1"/>
    <x v="6"/>
  </r>
  <r>
    <n v="3538"/>
    <x v="3536"/>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x v="3537"/>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x v="3538"/>
    <s v="A brand new stage adaptation of the Libby Purves/Nicholas Heiney book. A new work involving music, poetry and fajitas. #timetochange"/>
    <n v="300"/>
    <n v="369"/>
    <x v="0"/>
    <x v="1"/>
    <s v="GBP"/>
    <n v="1466899491"/>
    <n v="1464307491"/>
    <b v="0"/>
    <n v="8"/>
    <b v="1"/>
    <s v="theater/plays"/>
    <n v="1.23"/>
    <n v="46.125"/>
    <x v="1"/>
    <x v="6"/>
  </r>
  <r>
    <n v="3541"/>
    <x v="3539"/>
    <s v="Yellowbelly Theatre needs your help to bring this incredible play of love, lust and mistaken identity to life in our debut performance!"/>
    <n v="1200"/>
    <n v="1260"/>
    <x v="0"/>
    <x v="1"/>
    <s v="GBP"/>
    <n v="1441042275"/>
    <n v="1438882275"/>
    <b v="0"/>
    <n v="32"/>
    <b v="1"/>
    <s v="theater/plays"/>
    <n v="1.05"/>
    <n v="39.375"/>
    <x v="1"/>
    <x v="6"/>
  </r>
  <r>
    <n v="3542"/>
    <x v="3540"/>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x v="3541"/>
    <s v="A circus theater show. An escaped carousel horse and a beautiful wire dancer let the fantasies run wild."/>
    <n v="1500"/>
    <n v="1570"/>
    <x v="0"/>
    <x v="12"/>
    <s v="EUR"/>
    <n v="1435255659"/>
    <n v="1432663659"/>
    <b v="0"/>
    <n v="29"/>
    <b v="1"/>
    <s v="theater/plays"/>
    <n v="1.0466666666666666"/>
    <n v="54.137931034482762"/>
    <x v="1"/>
    <x v="6"/>
  </r>
  <r>
    <n v="3544"/>
    <x v="3542"/>
    <s v="Death &amp; Pretzels presents the world premiere of Paul Pasulka's Gruoch, or Lady Macbeth"/>
    <n v="2500"/>
    <n v="2500"/>
    <x v="0"/>
    <x v="0"/>
    <s v="USD"/>
    <n v="1425758257"/>
    <n v="1423166257"/>
    <b v="0"/>
    <n v="24"/>
    <b v="1"/>
    <s v="theater/plays"/>
    <n v="1"/>
    <n v="104.16666666666667"/>
    <x v="1"/>
    <x v="6"/>
  </r>
  <r>
    <n v="3545"/>
    <x v="3543"/>
    <s v="FUND our teens in Shakespeare's comedy &quot;The Merchant of Venice&quot;. Donating pays for our venue/insurance located in Woodland, CA."/>
    <n v="250"/>
    <n v="251"/>
    <x v="0"/>
    <x v="0"/>
    <s v="USD"/>
    <n v="1428780159"/>
    <n v="1426188159"/>
    <b v="0"/>
    <n v="8"/>
    <b v="1"/>
    <s v="theater/plays"/>
    <n v="1.004"/>
    <n v="31.375"/>
    <x v="1"/>
    <x v="6"/>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x v="3545"/>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x v="3546"/>
    <s v="We're putting together a production of THE UNDERSTUDY by Theresa Rebeck and hope you'll help us share this story."/>
    <n v="2100"/>
    <n v="2140"/>
    <x v="0"/>
    <x v="0"/>
    <s v="USD"/>
    <n v="1457139600"/>
    <n v="1455230214"/>
    <b v="0"/>
    <n v="13"/>
    <b v="1"/>
    <s v="theater/plays"/>
    <n v="1.019047619047619"/>
    <n v="164.61538461538461"/>
    <x v="1"/>
    <x v="6"/>
  </r>
  <r>
    <n v="3549"/>
    <x v="3547"/>
    <s v="Help us bring to life tales of hardship, danger and community of extraordinary women working in WW1 munitions factories."/>
    <n v="1000"/>
    <n v="1020"/>
    <x v="0"/>
    <x v="1"/>
    <s v="GBP"/>
    <n v="1441358873"/>
    <n v="1438939673"/>
    <b v="0"/>
    <n v="42"/>
    <b v="1"/>
    <s v="theater/plays"/>
    <n v="1.02"/>
    <n v="24.285714285714285"/>
    <x v="1"/>
    <x v="6"/>
  </r>
  <r>
    <n v="3550"/>
    <x v="3548"/>
    <s v="MOONFACE explores the formative f***k-ups of adolescence. Fresh, incisive new writing. Monologue, movement and striking naturalism."/>
    <n v="2500"/>
    <n v="2620"/>
    <x v="0"/>
    <x v="1"/>
    <s v="GBP"/>
    <n v="1462224398"/>
    <n v="1459632398"/>
    <b v="0"/>
    <n v="64"/>
    <b v="1"/>
    <s v="theater/plays"/>
    <n v="1.048"/>
    <n v="40.9375"/>
    <x v="1"/>
    <x v="6"/>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n v="3552"/>
    <x v="3550"/>
    <s v="Support Lock&amp;Key Theatre's 'Timon of Athens' by donating to our printing! Every penny goes to posters, programmes, flyers and scripts."/>
    <n v="773"/>
    <n v="773"/>
    <x v="0"/>
    <x v="1"/>
    <s v="GBP"/>
    <n v="1403964324"/>
    <n v="1401372324"/>
    <b v="0"/>
    <n v="20"/>
    <b v="1"/>
    <s v="theater/plays"/>
    <n v="1"/>
    <n v="38.65"/>
    <x v="1"/>
    <x v="6"/>
  </r>
  <r>
    <n v="3553"/>
    <x v="3551"/>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x v="3552"/>
    <s v="MASKS is a dramedy dealing with what it means to be alive, the reliability of identity, and what it means to suffer."/>
    <n v="5000"/>
    <n v="5671.11"/>
    <x v="0"/>
    <x v="0"/>
    <s v="USD"/>
    <n v="1423674000"/>
    <n v="1421025159"/>
    <b v="0"/>
    <n v="53"/>
    <b v="1"/>
    <s v="theater/plays"/>
    <n v="1.1342219999999998"/>
    <n v="107.00207547169811"/>
    <x v="1"/>
    <x v="6"/>
  </r>
  <r>
    <n v="3555"/>
    <x v="3553"/>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x v="3554"/>
    <s v="'Immortal', a play about five English Air Bombers in WW2, is an exciting first project for the brand new Production Company, GreanTea."/>
    <n v="2200"/>
    <n v="2210"/>
    <x v="0"/>
    <x v="1"/>
    <s v="GBP"/>
    <n v="1408289724"/>
    <n v="1403105724"/>
    <b v="0"/>
    <n v="20"/>
    <b v="1"/>
    <s v="theater/plays"/>
    <n v="1.0045454545454546"/>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x v="3556"/>
    <s v="We're making a show about sex. Because it's important, everyone wants to talk about it and it's at the start of everything."/>
    <n v="350"/>
    <n v="504"/>
    <x v="0"/>
    <x v="1"/>
    <s v="GBP"/>
    <n v="1435352400"/>
    <n v="1431718575"/>
    <b v="0"/>
    <n v="22"/>
    <b v="1"/>
    <s v="theater/plays"/>
    <n v="1.44"/>
    <n v="22.90909090909091"/>
    <x v="1"/>
    <x v="6"/>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x v="3562"/>
    <s v="Multi Award-Winng play THE PILLOWMAN coming to the Arts Centre Theatre, Aberdeen"/>
    <n v="1000"/>
    <n v="1005"/>
    <x v="0"/>
    <x v="1"/>
    <s v="GBP"/>
    <n v="1444060800"/>
    <n v="1440082649"/>
    <b v="0"/>
    <n v="17"/>
    <b v="1"/>
    <s v="theater/plays"/>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x v="3568"/>
    <s v="Theatre Machine presents an all-new adaptation of Maxim Gorky's classic of Russian theatre, The Lower Depths."/>
    <n v="2000"/>
    <n v="2287"/>
    <x v="0"/>
    <x v="0"/>
    <s v="USD"/>
    <n v="1420009200"/>
    <n v="1417593483"/>
    <b v="0"/>
    <n v="26"/>
    <b v="1"/>
    <s v="theater/plays"/>
    <n v="1.1435"/>
    <n v="87.961538461538467"/>
    <x v="1"/>
    <x v="6"/>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x v="3570"/>
    <s v="A darkly comic one woman show by Abram Rooney as part of The Camden Fringe 2015."/>
    <n v="500"/>
    <n v="500"/>
    <x v="0"/>
    <x v="1"/>
    <s v="GBP"/>
    <n v="1434894082"/>
    <n v="1432302082"/>
    <b v="0"/>
    <n v="9"/>
    <b v="1"/>
    <s v="theater/plays"/>
    <n v="1"/>
    <n v="55.555555555555557"/>
    <x v="1"/>
    <x v="6"/>
  </r>
  <r>
    <n v="3573"/>
    <x v="3571"/>
    <s v="London based theatre makers collaborating to create a new show about the history of HipHop."/>
    <n v="3000"/>
    <n v="3084"/>
    <x v="0"/>
    <x v="1"/>
    <s v="GBP"/>
    <n v="1415440846"/>
    <n v="1412845246"/>
    <b v="0"/>
    <n v="78"/>
    <b v="1"/>
    <s v="theater/plays"/>
    <n v="1.028"/>
    <n v="39.53846153846154"/>
    <x v="1"/>
    <x v="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x v="3574"/>
    <s v="Vote here for whatever show you want to see next year! No gimmick, no stretch goals, just a simple vote and a free ticket."/>
    <n v="100"/>
    <n v="100"/>
    <x v="0"/>
    <x v="0"/>
    <s v="USD"/>
    <n v="1480947054"/>
    <n v="1475759454"/>
    <b v="0"/>
    <n v="5"/>
    <b v="1"/>
    <s v="theater/plays"/>
    <n v="1"/>
    <n v="20"/>
    <x v="1"/>
    <x v="6"/>
  </r>
  <r>
    <n v="3577"/>
    <x v="3575"/>
    <s v="Our goal is to bring this story of one town's processing of tragedy and their own community identity to Utah County."/>
    <n v="600"/>
    <n v="780"/>
    <x v="0"/>
    <x v="0"/>
    <s v="USD"/>
    <n v="1430029680"/>
    <n v="1427741583"/>
    <b v="0"/>
    <n v="27"/>
    <b v="1"/>
    <s v="theater/plays"/>
    <n v="1.3"/>
    <n v="28.888888888888889"/>
    <x v="1"/>
    <x v="6"/>
  </r>
  <r>
    <n v="3578"/>
    <x v="3576"/>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x v="3577"/>
    <s v="Following success with 'The Canada Boys' and 'Parachute', we are looking for financial help from the community with our new production"/>
    <n v="500"/>
    <n v="500"/>
    <x v="0"/>
    <x v="1"/>
    <s v="GBP"/>
    <n v="1459444656"/>
    <n v="1456856256"/>
    <b v="0"/>
    <n v="14"/>
    <b v="1"/>
    <s v="theater/plays"/>
    <n v="1"/>
    <n v="35.714285714285715"/>
    <x v="1"/>
    <x v="6"/>
  </r>
  <r>
    <n v="3580"/>
    <x v="3578"/>
    <s v="Annabel Lost combines visual art and performance poetry to tell the story of two orphaned refugees, Quetzal and Rhime."/>
    <n v="900"/>
    <n v="1025"/>
    <x v="0"/>
    <x v="0"/>
    <s v="USD"/>
    <n v="1425185940"/>
    <n v="1421900022"/>
    <b v="0"/>
    <n v="27"/>
    <b v="1"/>
    <s v="theater/plays"/>
    <n v="1.1388888888888888"/>
    <n v="37.962962962962962"/>
    <x v="1"/>
    <x v="6"/>
  </r>
  <r>
    <n v="3581"/>
    <x v="3579"/>
    <s v="An extraordinary, punchy and provocative new play, providing a voice for women to address their sexuality and self worth. #EDFREAK"/>
    <n v="1500"/>
    <n v="1500"/>
    <x v="0"/>
    <x v="1"/>
    <s v="GBP"/>
    <n v="1406719110"/>
    <n v="1405509510"/>
    <b v="0"/>
    <n v="45"/>
    <b v="1"/>
    <s v="theater/plays"/>
    <n v="1"/>
    <n v="33.333333333333336"/>
    <x v="1"/>
    <x v="6"/>
  </r>
  <r>
    <n v="3582"/>
    <x v="3580"/>
    <s v="A contemporary American play touching on the scorching realities of growing up in the Millennial generation."/>
    <n v="1000"/>
    <n v="2870"/>
    <x v="0"/>
    <x v="0"/>
    <s v="USD"/>
    <n v="1459822682"/>
    <n v="1458613082"/>
    <b v="0"/>
    <n v="49"/>
    <b v="1"/>
    <s v="theater/plays"/>
    <n v="2.87"/>
    <n v="58.571428571428569"/>
    <x v="1"/>
    <x v="6"/>
  </r>
  <r>
    <n v="3583"/>
    <x v="3581"/>
    <s v="Bumbling architect Romeo and handsome contractor Mario meet their match while building a balcony for Verona, NJ siren, Juliet."/>
    <n v="3000"/>
    <n v="3255"/>
    <x v="0"/>
    <x v="0"/>
    <s v="USD"/>
    <n v="1460970805"/>
    <n v="1455790405"/>
    <b v="0"/>
    <n v="24"/>
    <b v="1"/>
    <s v="theater/plays"/>
    <n v="1.085"/>
    <n v="135.625"/>
    <x v="1"/>
    <x v="6"/>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x v="3583"/>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x v="3584"/>
    <s v="See Theatre In A New Light"/>
    <n v="7500"/>
    <n v="8207"/>
    <x v="0"/>
    <x v="0"/>
    <s v="USD"/>
    <n v="1474649070"/>
    <n v="1469465070"/>
    <b v="0"/>
    <n v="54"/>
    <b v="1"/>
    <s v="theater/plays"/>
    <n v="1.0942666666666667"/>
    <n v="151.9814814814815"/>
    <x v="1"/>
    <x v="6"/>
  </r>
  <r>
    <n v="3587"/>
    <x v="3585"/>
    <s v="The GSA BA (Hons) Acting class of 2016 are taking a transfer of their GSA Production to The Cockpit Theatre in London"/>
    <n v="500"/>
    <n v="633"/>
    <x v="0"/>
    <x v="1"/>
    <s v="GBP"/>
    <n v="1467054000"/>
    <n v="1463144254"/>
    <b v="0"/>
    <n v="28"/>
    <b v="1"/>
    <s v="theater/plays"/>
    <n v="1.266"/>
    <n v="22.607142857142858"/>
    <x v="1"/>
    <x v="6"/>
  </r>
  <r>
    <n v="3588"/>
    <x v="3586"/>
    <s v="Touring the fast-paced, playful and poignant story of three twenty-somethings in a mental-health support group."/>
    <n v="200"/>
    <n v="201"/>
    <x v="0"/>
    <x v="1"/>
    <s v="GBP"/>
    <n v="1430348400"/>
    <n v="1428436410"/>
    <b v="0"/>
    <n v="11"/>
    <b v="1"/>
    <s v="theater/plays"/>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r>
  <r>
    <n v="3592"/>
    <x v="3590"/>
    <s v="Sex. Fish. A COMET THAT DESTROYS THE WORLD. boom a play by Peter Sinn Nachtrieb- Feb 19-21 at The Bridge in NYC."/>
    <n v="2000"/>
    <n v="2545"/>
    <x v="0"/>
    <x v="0"/>
    <s v="USD"/>
    <n v="1423630740"/>
    <n v="1418673307"/>
    <b v="0"/>
    <n v="35"/>
    <b v="1"/>
    <s v="theater/plays"/>
    <n v="1.2725"/>
    <n v="72.714285714285708"/>
    <x v="1"/>
    <x v="6"/>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x v="3593"/>
    <s v="A new theatre company staging Will Eno's The Flu Season in Seattle"/>
    <n v="2600"/>
    <n v="3081"/>
    <x v="0"/>
    <x v="0"/>
    <s v="USD"/>
    <n v="1426229940"/>
    <n v="1423959123"/>
    <b v="0"/>
    <n v="62"/>
    <b v="1"/>
    <s v="theater/plays"/>
    <n v="1.1850000000000001"/>
    <n v="49.693548387096776"/>
    <x v="1"/>
    <x v="6"/>
  </r>
  <r>
    <n v="3596"/>
    <x v="3594"/>
    <s v="A play about the last eight years of the life of Egon Schiele, one of the most influential Austrian Expressionist artists."/>
    <n v="1100"/>
    <n v="1185"/>
    <x v="0"/>
    <x v="5"/>
    <s v="CAD"/>
    <n v="1409072982"/>
    <n v="1407258582"/>
    <b v="0"/>
    <n v="15"/>
    <b v="1"/>
    <s v="theater/plays"/>
    <n v="1.0772727272727274"/>
    <n v="79"/>
    <x v="1"/>
    <x v="6"/>
  </r>
  <r>
    <n v="3597"/>
    <x v="3595"/>
    <s v="&quot;I think that I have my own will. I can stop this, I tell myself. But it's not true.&quot;"/>
    <n v="2500"/>
    <n v="2565"/>
    <x v="0"/>
    <x v="0"/>
    <s v="USD"/>
    <n v="1456984740"/>
    <n v="1455717790"/>
    <b v="0"/>
    <n v="33"/>
    <b v="1"/>
    <s v="theater/plays"/>
    <n v="1.026"/>
    <n v="77.727272727272734"/>
    <x v="1"/>
    <x v="6"/>
  </r>
  <r>
    <n v="3598"/>
    <x v="3596"/>
    <s v="River City Theatre Company needs your support as we embark on our thirteenth production, CINDERELLA!"/>
    <n v="1000"/>
    <n v="1101"/>
    <x v="0"/>
    <x v="0"/>
    <s v="USD"/>
    <n v="1409720340"/>
    <n v="1408129822"/>
    <b v="0"/>
    <n v="27"/>
    <b v="1"/>
    <s v="theater/plays"/>
    <n v="1.101"/>
    <n v="40.777777777777779"/>
    <x v="1"/>
    <x v="6"/>
  </r>
  <r>
    <n v="3599"/>
    <x v="3597"/>
    <s v="Help Chrysalis get this production off the ground!  An original play, we only need $500 to get this production on its feet!"/>
    <n v="500"/>
    <n v="1010"/>
    <x v="0"/>
    <x v="0"/>
    <s v="USD"/>
    <n v="1440892800"/>
    <n v="1438715077"/>
    <b v="0"/>
    <n v="17"/>
    <b v="1"/>
    <s v="theater/plays"/>
    <n v="2.02"/>
    <n v="59.411764705882355"/>
    <x v="1"/>
    <x v="6"/>
  </r>
  <r>
    <n v="3600"/>
    <x v="3598"/>
    <s v="The First Play From The Man Who Brought You The Black James Bond!"/>
    <n v="10"/>
    <n v="13"/>
    <x v="0"/>
    <x v="0"/>
    <s v="USD"/>
    <n v="1476390164"/>
    <n v="1473970964"/>
    <b v="0"/>
    <n v="4"/>
    <b v="1"/>
    <s v="theater/plays"/>
    <n v="1.3"/>
    <n v="3.25"/>
    <x v="1"/>
    <x v="6"/>
  </r>
  <r>
    <n v="3601"/>
    <x v="3599"/>
    <s v="New play 'Pink Confetti' by Paul Roberts at The Courtyard Theatre produced by Etch and directed by Oliver Dawe."/>
    <n v="2000"/>
    <n v="2087"/>
    <x v="0"/>
    <x v="1"/>
    <s v="GBP"/>
    <n v="1421452682"/>
    <n v="1418860682"/>
    <b v="0"/>
    <n v="53"/>
    <b v="1"/>
    <s v="theater/plays"/>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x v="3601"/>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n v="3606"/>
    <x v="3604"/>
    <s v="Support Swansea's youngest theatre company Critical Ambition, in their co-production of BLINK with Volcano and The Other Room."/>
    <n v="3000"/>
    <n v="3908"/>
    <x v="0"/>
    <x v="1"/>
    <s v="GBP"/>
    <n v="1471185057"/>
    <n v="1468593057"/>
    <b v="0"/>
    <n v="64"/>
    <b v="1"/>
    <s v="theater/plays"/>
    <n v="1.3026666666666666"/>
    <n v="61.0625"/>
    <x v="1"/>
    <x v="6"/>
  </r>
  <r>
    <n v="3607"/>
    <x v="3605"/>
    <s v="'E15' is a verbatim project that looks at the story of the Focus E15 Campaign"/>
    <n v="550"/>
    <n v="580"/>
    <x v="0"/>
    <x v="1"/>
    <s v="GBP"/>
    <n v="1450137600"/>
    <n v="1448924882"/>
    <b v="0"/>
    <n v="20"/>
    <b v="1"/>
    <s v="theater/plays"/>
    <n v="1.0545454545454545"/>
    <n v="29"/>
    <x v="1"/>
    <x v="6"/>
  </r>
  <r>
    <n v="3608"/>
    <x v="3606"/>
    <s v="Help us get the show on the road! Petrification is a new play about home, memory and identity and we need your help to tour."/>
    <n v="800"/>
    <n v="800"/>
    <x v="0"/>
    <x v="1"/>
    <s v="GBP"/>
    <n v="1466172000"/>
    <n v="1463418090"/>
    <b v="0"/>
    <n v="27"/>
    <b v="1"/>
    <s v="theater/plays"/>
    <n v="1"/>
    <n v="29.62962962962963"/>
    <x v="1"/>
    <x v="6"/>
  </r>
  <r>
    <n v="3609"/>
    <x v="3607"/>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x v="3608"/>
    <s v="The Florence Company premieres its first stage play at the Chelsea Theatre in London with an original piece of writing"/>
    <n v="1000"/>
    <n v="1623"/>
    <x v="0"/>
    <x v="1"/>
    <s v="GBP"/>
    <n v="1439806936"/>
    <n v="1437214936"/>
    <b v="0"/>
    <n v="31"/>
    <b v="1"/>
    <s v="theater/plays"/>
    <n v="1.623"/>
    <n v="52.354838709677416"/>
    <x v="1"/>
    <x v="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x v="3610"/>
    <s v="A Harlem Hellfighter struggles to re-integrate into his community after heroically fighting for his country in WW1."/>
    <n v="5000"/>
    <n v="7220"/>
    <x v="0"/>
    <x v="5"/>
    <s v="CAD"/>
    <n v="1402334811"/>
    <n v="1401470811"/>
    <b v="0"/>
    <n v="57"/>
    <b v="1"/>
    <s v="theater/plays"/>
    <n v="1.444"/>
    <n v="126.66666666666667"/>
    <x v="1"/>
    <x v="6"/>
  </r>
  <r>
    <n v="3613"/>
    <x v="3611"/>
    <s v="a woman walks into a bar except she looks like a man and no one's serving drinks. one night only"/>
    <n v="1250"/>
    <n v="1250"/>
    <x v="0"/>
    <x v="0"/>
    <s v="USD"/>
    <n v="1403964574"/>
    <n v="1401372574"/>
    <b v="0"/>
    <n v="20"/>
    <b v="1"/>
    <s v="theater/plays"/>
    <n v="1"/>
    <n v="62.5"/>
    <x v="1"/>
    <x v="6"/>
  </r>
  <r>
    <n v="3614"/>
    <x v="3438"/>
    <s v="A production of &quot;Gruesome Playground Injuries&quot; by Rajiv Joseph July 24th-August 9th at The Bakery in Denver, CO."/>
    <n v="2500"/>
    <n v="2520"/>
    <x v="0"/>
    <x v="0"/>
    <s v="USD"/>
    <n v="1434675616"/>
    <n v="1432083616"/>
    <b v="0"/>
    <n v="71"/>
    <b v="1"/>
    <s v="theater/plays"/>
    <n v="1.008"/>
    <n v="35.492957746478872"/>
    <x v="1"/>
    <x v="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r>
  <r>
    <n v="3617"/>
    <x v="3614"/>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x v="3618"/>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x v="3619"/>
    <s v="5 actors. 39 characters. 1 epic adventure. Presented by the Cradle Theatre Company."/>
    <n v="1000"/>
    <n v="1000.99"/>
    <x v="0"/>
    <x v="0"/>
    <s v="USD"/>
    <n v="1411874580"/>
    <n v="1409030371"/>
    <b v="0"/>
    <n v="21"/>
    <b v="1"/>
    <s v="theater/plays"/>
    <n v="1.00099"/>
    <n v="47.666190476190479"/>
    <x v="1"/>
    <x v="6"/>
  </r>
  <r>
    <n v="3623"/>
    <x v="3620"/>
    <s v="An original play exploring the complications of romantic relationships in all forms."/>
    <n v="2500"/>
    <n v="3000"/>
    <x v="0"/>
    <x v="0"/>
    <s v="USD"/>
    <n v="1406358000"/>
    <n v="1404841270"/>
    <b v="0"/>
    <n v="34"/>
    <b v="1"/>
    <s v="theater/plays"/>
    <n v="1.2"/>
    <n v="88.235294117647058"/>
    <x v="1"/>
    <x v="6"/>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x v="3624"/>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x v="3625"/>
    <s v="I am asking for public funding to help put together a musical tribute titled &quot;Blast From The Past&quot; reenacting famous HipHop, RnB acts."/>
    <n v="100000"/>
    <n v="0"/>
    <x v="2"/>
    <x v="0"/>
    <s v="USD"/>
    <n v="1450040396"/>
    <n v="1444852796"/>
    <b v="0"/>
    <n v="0"/>
    <b v="0"/>
    <s v="theater/musical"/>
    <n v="0"/>
    <n v="0"/>
    <x v="1"/>
    <x v="40"/>
  </r>
  <r>
    <n v="3629"/>
    <x v="3626"/>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x v="3627"/>
    <s v="The Jeremy Kyle Show offers so much subject matter to create an opera with.  Along with his brilliant put downs it could be excellent!"/>
    <n v="3000"/>
    <n v="1"/>
    <x v="2"/>
    <x v="1"/>
    <s v="GBP"/>
    <n v="1417295990"/>
    <n v="1414700390"/>
    <b v="0"/>
    <n v="1"/>
    <b v="0"/>
    <s v="theater/musical"/>
    <n v="3.3333333333333332E-4"/>
    <n v="1"/>
    <x v="1"/>
    <x v="40"/>
  </r>
  <r>
    <n v="3631"/>
    <x v="3628"/>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x v="3629"/>
    <s v="A professional musical revue. First performed in 2013 as a short tour, to be embarking on a full length tour across the UK in 2015!"/>
    <n v="500"/>
    <n v="100"/>
    <x v="2"/>
    <x v="1"/>
    <s v="GBP"/>
    <n v="1416781749"/>
    <n v="1415053749"/>
    <b v="0"/>
    <n v="1"/>
    <b v="0"/>
    <s v="theater/musical"/>
    <n v="0.2"/>
    <n v="100"/>
    <x v="1"/>
    <x v="40"/>
  </r>
  <r>
    <n v="3633"/>
    <x v="3630"/>
    <s v="SMOKEY AND THE BANDIT: THE MUSICAL_x000a_The classic film, characters and music you love, on stage, LIVE!"/>
    <n v="5000"/>
    <n v="1762"/>
    <x v="2"/>
    <x v="0"/>
    <s v="USD"/>
    <n v="1479517200"/>
    <n v="1475765867"/>
    <b v="0"/>
    <n v="31"/>
    <b v="0"/>
    <s v="theater/musical"/>
    <n v="0.35239999999999999"/>
    <n v="56.838709677419352"/>
    <x v="1"/>
    <x v="40"/>
  </r>
  <r>
    <n v="3634"/>
    <x v="3631"/>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x v="3632"/>
    <s v="Mary's Son is a pop opera about Jesus and the hope he brings to all people."/>
    <n v="3500"/>
    <n v="1276"/>
    <x v="2"/>
    <x v="0"/>
    <s v="USD"/>
    <n v="1461186676"/>
    <n v="1458594676"/>
    <b v="0"/>
    <n v="10"/>
    <b v="0"/>
    <s v="theater/musical"/>
    <n v="0.36457142857142855"/>
    <n v="127.6"/>
    <x v="1"/>
    <x v="40"/>
  </r>
  <r>
    <n v="3636"/>
    <x v="3633"/>
    <s v="The Brotherâ€™s of B-block is a musical play. A new take on &quot;OZ&quot; _x000a_The Wizard of OZ meets HBO's OZ."/>
    <n v="150000"/>
    <n v="0"/>
    <x v="2"/>
    <x v="0"/>
    <s v="USD"/>
    <n v="1442248829"/>
    <n v="1439224829"/>
    <b v="0"/>
    <n v="0"/>
    <b v="0"/>
    <s v="theater/musical"/>
    <n v="0"/>
    <n v="0"/>
    <x v="1"/>
    <x v="40"/>
  </r>
  <r>
    <n v="3637"/>
    <x v="3634"/>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x v="3635"/>
    <s v="A rock and roll journey that explores love, loss, redemption, duality and ascension."/>
    <n v="3300"/>
    <n v="216"/>
    <x v="2"/>
    <x v="5"/>
    <s v="CAD"/>
    <n v="1429456132"/>
    <n v="1424275732"/>
    <b v="0"/>
    <n v="2"/>
    <b v="0"/>
    <s v="theater/musical"/>
    <n v="6.545454545454546E-2"/>
    <n v="108"/>
    <x v="1"/>
    <x v="40"/>
  </r>
  <r>
    <n v="3639"/>
    <x v="3636"/>
    <s v="POE is a tragicomic musical about the life and works of Edgar Poe, with Death as his therapist helping him find peace in the beyond."/>
    <n v="25000"/>
    <n v="1"/>
    <x v="2"/>
    <x v="0"/>
    <s v="USD"/>
    <n v="1475853060"/>
    <n v="1470672906"/>
    <b v="0"/>
    <n v="1"/>
    <b v="0"/>
    <s v="theater/musical"/>
    <n v="4.0000000000000003E-5"/>
    <n v="1"/>
    <x v="1"/>
    <x v="40"/>
  </r>
  <r>
    <n v="3640"/>
    <x v="3637"/>
    <s v="Help us bring the SPRING AWAKENING to Frederick, MD! _x000a__x000a_We're producing a project for young adults and could use your help."/>
    <n v="1000"/>
    <n v="55"/>
    <x v="2"/>
    <x v="0"/>
    <s v="USD"/>
    <n v="1431283530"/>
    <n v="1428691530"/>
    <b v="0"/>
    <n v="3"/>
    <b v="0"/>
    <s v="theater/musical"/>
    <n v="5.5E-2"/>
    <n v="18.333333333333332"/>
    <x v="1"/>
    <x v="40"/>
  </r>
  <r>
    <n v="3641"/>
    <x v="3638"/>
    <s v="See Pryor from his teenage years to his last breath featuring his past wives, closest friends. &amp; his fan favorite character Mudbone."/>
    <n v="3000"/>
    <n v="0"/>
    <x v="2"/>
    <x v="0"/>
    <s v="USD"/>
    <n v="1412485200"/>
    <n v="1410966179"/>
    <b v="0"/>
    <n v="0"/>
    <b v="0"/>
    <s v="theater/musical"/>
    <n v="0"/>
    <n v="0"/>
    <x v="1"/>
    <x v="40"/>
  </r>
  <r>
    <n v="3642"/>
    <x v="3639"/>
    <s v="All the world's a stage..._x000a_It is my biggest dream to perform my own, selfcreated musical with lots of kids as big as I am able to."/>
    <n v="700"/>
    <n v="15"/>
    <x v="2"/>
    <x v="12"/>
    <s v="EUR"/>
    <n v="1448902800"/>
    <n v="1445369727"/>
    <b v="0"/>
    <n v="2"/>
    <b v="0"/>
    <s v="theater/musical"/>
    <n v="2.1428571428571429E-2"/>
    <n v="7.5"/>
    <x v="1"/>
    <x v="40"/>
  </r>
  <r>
    <n v="3643"/>
    <x v="3640"/>
    <s v="It feels like the first time. Like the very first time everyone's coming-of-age comes to the stage. Think 'Wicked', with bad acne."/>
    <n v="25000"/>
    <n v="0"/>
    <x v="2"/>
    <x v="0"/>
    <s v="USD"/>
    <n v="1447734439"/>
    <n v="1444274839"/>
    <b v="0"/>
    <n v="0"/>
    <b v="0"/>
    <s v="theater/musical"/>
    <n v="0"/>
    <n v="0"/>
    <x v="1"/>
    <x v="40"/>
  </r>
  <r>
    <n v="3644"/>
    <x v="3641"/>
    <s v="We are the Saugerties High School drama club. Please help us create our musical to keep theater alive!"/>
    <n v="5000"/>
    <n v="821"/>
    <x v="2"/>
    <x v="0"/>
    <s v="USD"/>
    <n v="1457413140"/>
    <n v="1454996887"/>
    <b v="0"/>
    <n v="12"/>
    <b v="0"/>
    <s v="theater/musical"/>
    <n v="0.16420000000000001"/>
    <n v="68.416666666666671"/>
    <x v="1"/>
    <x v="40"/>
  </r>
  <r>
    <n v="3645"/>
    <x v="3642"/>
    <s v="This new musical comedy empowers women and girls of all ages to be themselves in their shoes, whatever shoes they choose."/>
    <n v="1000"/>
    <n v="1"/>
    <x v="2"/>
    <x v="5"/>
    <s v="CAD"/>
    <n v="1479773838"/>
    <n v="1477178238"/>
    <b v="0"/>
    <n v="1"/>
    <b v="0"/>
    <s v="theater/musical"/>
    <n v="1E-3"/>
    <n v="1"/>
    <x v="1"/>
    <x v="40"/>
  </r>
  <r>
    <n v="3646"/>
    <x v="3643"/>
    <s v="Develop demo materials for new, true story of teen Revolutionary War heroes - for hybrid film/live stage musical"/>
    <n v="10000"/>
    <n v="481"/>
    <x v="2"/>
    <x v="0"/>
    <s v="USD"/>
    <n v="1434497400"/>
    <n v="1431770802"/>
    <b v="0"/>
    <n v="8"/>
    <b v="0"/>
    <s v="theater/musical"/>
    <n v="4.8099999999999997E-2"/>
    <n v="60.125"/>
    <x v="1"/>
    <x v="40"/>
  </r>
  <r>
    <n v="3647"/>
    <x v="3644"/>
    <s v="Zachariah Sheldon is a brilliant, darkly twisted brand new musical with music from Mark Newton and script by Anthony Wilkes"/>
    <n v="500"/>
    <n v="30"/>
    <x v="2"/>
    <x v="1"/>
    <s v="GBP"/>
    <n v="1475258327"/>
    <n v="1471370327"/>
    <b v="0"/>
    <n v="2"/>
    <b v="0"/>
    <s v="theater/musical"/>
    <n v="0.06"/>
    <n v="15"/>
    <x v="1"/>
    <x v="40"/>
  </r>
  <r>
    <n v="3648"/>
    <x v="3645"/>
    <s v="Help Moth Live! Support Moth and its artist collective to achieve its 2014/15 season."/>
    <n v="40000"/>
    <n v="40153"/>
    <x v="0"/>
    <x v="0"/>
    <s v="USD"/>
    <n v="1412492445"/>
    <n v="1409900445"/>
    <b v="0"/>
    <n v="73"/>
    <b v="1"/>
    <s v="theater/plays"/>
    <n v="1.003825"/>
    <n v="550.04109589041093"/>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
    <n v="29.411764705882351"/>
    <x v="1"/>
    <x v="6"/>
  </r>
  <r>
    <n v="3651"/>
    <x v="3648"/>
    <s v="A Chicago staged reading of Jim Cartwright's 1992 play-with-music, &quot;The Rise and Fall of Little Voice.&quot;"/>
    <n v="500"/>
    <n v="520"/>
    <x v="0"/>
    <x v="0"/>
    <s v="USD"/>
    <n v="1407686340"/>
    <n v="1404833442"/>
    <b v="0"/>
    <n v="9"/>
    <b v="1"/>
    <s v="theater/plays"/>
    <n v="1.04"/>
    <n v="57.777777777777779"/>
    <x v="1"/>
    <x v="6"/>
  </r>
  <r>
    <n v="3652"/>
    <x v="2866"/>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n v="3655"/>
    <x v="3651"/>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x v="3652"/>
    <s v="Auch dieses Jahr soll wieder unter der Leitung von Christian Seiler &amp; Bruno Catalano ein Projekt der AG Theater stattfinden."/>
    <n v="5000"/>
    <n v="5291"/>
    <x v="0"/>
    <x v="16"/>
    <s v="CHF"/>
    <n v="1485989940"/>
    <n v="1483393836"/>
    <b v="0"/>
    <n v="46"/>
    <b v="1"/>
    <s v="theater/plays"/>
    <n v="1.0582"/>
    <n v="115.02173913043478"/>
    <x v="1"/>
    <x v="6"/>
  </r>
  <r>
    <n v="3657"/>
    <x v="3653"/>
    <s v="Vi mindes 400-Ã¥ret for Shakespeares dÃ¸d ved at producere en forestilling, som indeholder alt det, som vi kender Shakespeare for."/>
    <n v="2000"/>
    <n v="2215"/>
    <x v="0"/>
    <x v="8"/>
    <s v="DKK"/>
    <n v="1464817320"/>
    <n v="1462806419"/>
    <b v="0"/>
    <n v="20"/>
    <b v="1"/>
    <s v="theater/plays"/>
    <n v="1.1074999999999999"/>
    <n v="110.75"/>
    <x v="1"/>
    <x v="6"/>
  </r>
  <r>
    <n v="3658"/>
    <x v="3654"/>
    <s v="Life is hard when your own imaginary friend can't make time for you."/>
    <n v="1500"/>
    <n v="1510"/>
    <x v="0"/>
    <x v="0"/>
    <s v="USD"/>
    <n v="1404273540"/>
    <n v="1400272580"/>
    <b v="0"/>
    <n v="20"/>
    <b v="1"/>
    <s v="theater/plays"/>
    <n v="1.0066666666666666"/>
    <n v="75.5"/>
    <x v="1"/>
    <x v="6"/>
  </r>
  <r>
    <n v="3659"/>
    <x v="3655"/>
    <s v="We want you to analyze while we dramatize if people who romanticize can recognize true love in a disguise."/>
    <n v="3000"/>
    <n v="3061"/>
    <x v="0"/>
    <x v="0"/>
    <s v="USD"/>
    <n v="1426775940"/>
    <n v="1424414350"/>
    <b v="0"/>
    <n v="13"/>
    <b v="1"/>
    <s v="theater/plays"/>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s v="theater/plays"/>
    <n v="1"/>
    <n v="11.363636363636363"/>
    <x v="1"/>
    <x v="6"/>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n v="3665"/>
    <x v="3661"/>
    <s v="A Fantastic creation about Napoleon, through his words and letters, sublimated by a musical score of rare beauty. Magnificent poetry!"/>
    <n v="620"/>
    <n v="714"/>
    <x v="0"/>
    <x v="6"/>
    <s v="EUR"/>
    <n v="1446062040"/>
    <n v="1445109822"/>
    <b v="0"/>
    <n v="14"/>
    <b v="1"/>
    <s v="theater/plays"/>
    <n v="1.1516129032258065"/>
    <n v="51"/>
    <x v="1"/>
    <x v="6"/>
  </r>
  <r>
    <n v="3666"/>
    <x v="3662"/>
    <s v="Artistic Internship @ Ojai Playwrights Conference"/>
    <n v="1200"/>
    <n v="1200"/>
    <x v="0"/>
    <x v="0"/>
    <s v="USD"/>
    <n v="1406185200"/>
    <n v="1404337382"/>
    <b v="0"/>
    <n v="38"/>
    <b v="1"/>
    <s v="theater/plays"/>
    <n v="1"/>
    <n v="31.578947368421051"/>
    <x v="1"/>
    <x v="6"/>
  </r>
  <r>
    <n v="3667"/>
    <x v="3663"/>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s v="theater/plays"/>
    <n v="1.0085714285714287"/>
    <n v="88.25"/>
    <x v="1"/>
    <x v="6"/>
  </r>
  <r>
    <n v="3672"/>
    <x v="3668"/>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r>
  <r>
    <n v="3674"/>
    <x v="3670"/>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x v="3671"/>
    <s v="3 decades, 3 generations, 3 friends, one house. Real Eyes Theatre explore how our lives are influenced by the decades we grow up in."/>
    <n v="50"/>
    <n v="70"/>
    <x v="0"/>
    <x v="1"/>
    <s v="GBP"/>
    <n v="1463353200"/>
    <n v="1462285182"/>
    <b v="0"/>
    <n v="3"/>
    <b v="1"/>
    <s v="theater/plays"/>
    <n v="1.4"/>
    <n v="23.333333333333332"/>
    <x v="1"/>
    <x v="6"/>
  </r>
  <r>
    <n v="3676"/>
    <x v="3672"/>
    <s v="The Black and White Theatre Company Inc. is a small company who loves to perform and entertain, but needs your support to succeed!"/>
    <n v="800"/>
    <n v="1030"/>
    <x v="0"/>
    <x v="0"/>
    <s v="USD"/>
    <n v="1410550484"/>
    <n v="1408995284"/>
    <b v="0"/>
    <n v="16"/>
    <b v="1"/>
    <s v="theater/plays"/>
    <n v="1.2875000000000001"/>
    <n v="64.375"/>
    <x v="1"/>
    <x v="6"/>
  </r>
  <r>
    <n v="3677"/>
    <x v="3673"/>
    <s v="Goldfish Memory Productions seeks at least $12,000 to begin their first 3 professional projects."/>
    <n v="12000"/>
    <n v="12348.5"/>
    <x v="0"/>
    <x v="0"/>
    <s v="USD"/>
    <n v="1404359940"/>
    <n v="1402580818"/>
    <b v="0"/>
    <n v="199"/>
    <b v="1"/>
    <s v="theater/plays"/>
    <n v="1.0290416666666666"/>
    <n v="62.052763819095475"/>
    <x v="1"/>
    <x v="6"/>
  </r>
  <r>
    <n v="3678"/>
    <x v="3674"/>
    <s v="The Ugly Collective takes Some big Some bang to the Underbelly Venues at the Edinburgh Fringe!"/>
    <n v="2000"/>
    <n v="2050"/>
    <x v="0"/>
    <x v="1"/>
    <s v="GBP"/>
    <n v="1433076298"/>
    <n v="1430052298"/>
    <b v="0"/>
    <n v="31"/>
    <b v="1"/>
    <s v="theater/plays"/>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n v="3680"/>
    <x v="3676"/>
    <s v="In The Dudleys! family memories are brought to life as a malfunctioning 8-bit video game. Press Start."/>
    <n v="3000"/>
    <n v="3383"/>
    <x v="0"/>
    <x v="0"/>
    <s v="USD"/>
    <n v="1475664834"/>
    <n v="1473850434"/>
    <b v="0"/>
    <n v="34"/>
    <b v="1"/>
    <s v="theater/plays"/>
    <n v="1.1276666666666666"/>
    <n v="99.5"/>
    <x v="1"/>
    <x v="6"/>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x v="3679"/>
    <s v="A Krumpus Story is a dark holiday comedy for anyone who wants a little more spice in their holiday fare."/>
    <n v="3500"/>
    <n v="3880"/>
    <x v="0"/>
    <x v="0"/>
    <s v="USD"/>
    <n v="1476931696"/>
    <n v="1474339696"/>
    <b v="0"/>
    <n v="66"/>
    <b v="1"/>
    <s v="theater/plays"/>
    <n v="1.1085714285714285"/>
    <n v="58.787878787878789"/>
    <x v="1"/>
    <x v="6"/>
  </r>
  <r>
    <n v="3684"/>
    <x v="3680"/>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x v="3682"/>
    <s v="This October, in association with Rogue Productions at FSU, I will be directing a production of Dog sees God."/>
    <n v="350"/>
    <n v="355"/>
    <x v="0"/>
    <x v="0"/>
    <s v="USD"/>
    <n v="1440820740"/>
    <n v="1439567660"/>
    <b v="0"/>
    <n v="6"/>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s v="theater/plays"/>
    <n v="1.2"/>
    <n v="58.064516129032256"/>
    <x v="1"/>
    <x v="6"/>
  </r>
  <r>
    <n v="3691"/>
    <x v="3687"/>
    <s v="World Premiere of last play written by Amiri Baraka"/>
    <n v="40000"/>
    <n v="51184"/>
    <x v="0"/>
    <x v="0"/>
    <s v="USD"/>
    <n v="1425272340"/>
    <n v="1421426929"/>
    <b v="0"/>
    <n v="274"/>
    <b v="1"/>
    <s v="theater/plays"/>
    <n v="1.2796000000000001"/>
    <n v="186.80291970802921"/>
    <x v="1"/>
    <x v="6"/>
  </r>
  <r>
    <n v="3692"/>
    <x v="3688"/>
    <s v="Help us independently produce two great comedies by Christopher Durang."/>
    <n v="1000"/>
    <n v="1260"/>
    <x v="0"/>
    <x v="0"/>
    <s v="USD"/>
    <n v="1411084800"/>
    <n v="1410304179"/>
    <b v="0"/>
    <n v="17"/>
    <b v="1"/>
    <s v="theater/plays"/>
    <n v="1.26"/>
    <n v="74.117647058823536"/>
    <x v="1"/>
    <x v="6"/>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x v="3692"/>
    <s v="We are 10 years old - please help us celebrate the last 10 years and secure our future for the next 10 years."/>
    <n v="2000"/>
    <n v="3100"/>
    <x v="0"/>
    <x v="1"/>
    <s v="GBP"/>
    <n v="1423838916"/>
    <n v="1418654916"/>
    <b v="0"/>
    <n v="78"/>
    <b v="1"/>
    <s v="theater/plays"/>
    <n v="1.55"/>
    <n v="39.743589743589745"/>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052"/>
    <n v="40.632352941176471"/>
    <x v="1"/>
    <x v="6"/>
  </r>
  <r>
    <n v="3699"/>
    <x v="3695"/>
    <s v="Tell Me That You Love Me, a new play about the love affair between Actress and Writer, with the novel Arch of Triumph as the backdrop"/>
    <n v="2500"/>
    <n v="2520"/>
    <x v="0"/>
    <x v="0"/>
    <s v="USD"/>
    <n v="1413383216"/>
    <n v="1410791216"/>
    <b v="0"/>
    <n v="40"/>
    <b v="1"/>
    <s v="theater/plays"/>
    <n v="1.008"/>
    <n v="63"/>
    <x v="1"/>
    <x v="6"/>
  </r>
  <r>
    <n v="3700"/>
    <x v="3696"/>
    <s v="Help me produce the play I have written for my senior project!"/>
    <n v="500"/>
    <n v="606"/>
    <x v="0"/>
    <x v="0"/>
    <s v="USD"/>
    <n v="1412092800"/>
    <n v="1409493800"/>
    <b v="0"/>
    <n v="18"/>
    <b v="1"/>
    <s v="theater/plays"/>
    <n v="1.212"/>
    <n v="33.666666666666664"/>
    <x v="1"/>
    <x v="6"/>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n v="3704"/>
    <x v="3700"/>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x v="3701"/>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x v="3702"/>
    <s v="Our original dramatic adaption of this Mozart opera is staged to create visually stunning fun with live music."/>
    <n v="1500"/>
    <n v="1820"/>
    <x v="0"/>
    <x v="0"/>
    <s v="USD"/>
    <n v="1410558949"/>
    <n v="1409262949"/>
    <b v="0"/>
    <n v="13"/>
    <b v="1"/>
    <s v="theater/plays"/>
    <n v="1.2133333333333334"/>
    <n v="140"/>
    <x v="1"/>
    <x v="6"/>
  </r>
  <r>
    <n v="3707"/>
    <x v="3703"/>
    <s v="Support this collection of new plays by Kansas City writers and the artists who are bringing it to life!"/>
    <n v="1000"/>
    <n v="1860"/>
    <x v="0"/>
    <x v="0"/>
    <s v="USD"/>
    <n v="1469165160"/>
    <n v="1467335378"/>
    <b v="0"/>
    <n v="23"/>
    <b v="1"/>
    <s v="theater/plays"/>
    <n v="1.86"/>
    <n v="80.869565217391298"/>
    <x v="1"/>
    <x v="6"/>
  </r>
  <r>
    <n v="3708"/>
    <x v="3704"/>
    <s v="Dear Stone Theater Company brings its inaugural production of Much Ado About Nothing to Logan Square, Chicago. Thanks for watching!"/>
    <n v="700"/>
    <n v="2100"/>
    <x v="0"/>
    <x v="0"/>
    <s v="USD"/>
    <n v="1404444286"/>
    <n v="1403234686"/>
    <b v="0"/>
    <n v="39"/>
    <b v="1"/>
    <s v="theater/plays"/>
    <n v="3"/>
    <n v="53.846153846153847"/>
    <x v="1"/>
    <x v="6"/>
  </r>
  <r>
    <n v="3709"/>
    <x v="3705"/>
    <s v="The filthily talented Ruby and Darling, take you on a raunch-tastic musical discovery of life with a vagina. #sayno"/>
    <n v="1000"/>
    <n v="1082.5"/>
    <x v="0"/>
    <x v="1"/>
    <s v="GBP"/>
    <n v="1403715546"/>
    <n v="1401123546"/>
    <b v="0"/>
    <n v="35"/>
    <b v="1"/>
    <s v="theater/plays"/>
    <n v="1.0825"/>
    <n v="30.928571428571427"/>
    <x v="1"/>
    <x v="6"/>
  </r>
  <r>
    <n v="3710"/>
    <x v="3706"/>
    <s v="A comedy about, life, death, men, women, and the power of a good Kegel."/>
    <n v="1300"/>
    <n v="1835"/>
    <x v="0"/>
    <x v="0"/>
    <s v="USD"/>
    <n v="1428068988"/>
    <n v="1425908988"/>
    <b v="0"/>
    <n v="27"/>
    <b v="1"/>
    <s v="theater/plays"/>
    <n v="1.4115384615384616"/>
    <n v="67.962962962962962"/>
    <x v="1"/>
    <x v="6"/>
  </r>
  <r>
    <n v="3711"/>
    <x v="3707"/>
    <s v="Two teachers and twenty kids bring one of Shakespeare's plays to life!"/>
    <n v="500"/>
    <n v="570"/>
    <x v="0"/>
    <x v="0"/>
    <s v="USD"/>
    <n v="1402848000"/>
    <n v="1400606573"/>
    <b v="0"/>
    <n v="21"/>
    <b v="1"/>
    <s v="theater/plays"/>
    <n v="1.1399999999999999"/>
    <n v="27.142857142857142"/>
    <x v="1"/>
    <x v="6"/>
  </r>
  <r>
    <n v="3712"/>
    <x v="3708"/>
    <s v="Married, Single, Divorced, Straight, Gay, Transgendered, Birth Mother, Adoptive Mother.... Everyone has a story.  These are ours."/>
    <n v="7500"/>
    <n v="11530"/>
    <x v="0"/>
    <x v="0"/>
    <s v="USD"/>
    <n v="1433055540"/>
    <n v="1431230867"/>
    <b v="0"/>
    <n v="104"/>
    <b v="1"/>
    <s v="theater/plays"/>
    <n v="1.5373333333333334"/>
    <n v="110.86538461538461"/>
    <x v="1"/>
    <x v="6"/>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x v="3712"/>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x v="3713"/>
    <s v="A heart-warming comedy by award-winning writer about Love, Sex, Friendship of three old gay men in their 60s'!"/>
    <n v="4000"/>
    <n v="4030"/>
    <x v="0"/>
    <x v="1"/>
    <s v="GBP"/>
    <n v="1431204449"/>
    <n v="1428526049"/>
    <b v="0"/>
    <n v="13"/>
    <b v="1"/>
    <s v="theater/plays"/>
    <n v="1.0075000000000001"/>
    <n v="310"/>
    <x v="1"/>
    <x v="6"/>
  </r>
  <r>
    <n v="3718"/>
    <x v="3714"/>
    <s v="William Carlisle has the world at his feet but its weight on his shoulders. He is intelligent, articulate and fucked."/>
    <n v="500"/>
    <n v="1197"/>
    <x v="0"/>
    <x v="1"/>
    <s v="GBP"/>
    <n v="1425057075"/>
    <n v="1422465075"/>
    <b v="0"/>
    <n v="46"/>
    <b v="1"/>
    <s v="theater/plays"/>
    <n v="2.3940000000000001"/>
    <n v="26.021739130434781"/>
    <x v="1"/>
    <x v="6"/>
  </r>
  <r>
    <n v="3719"/>
    <x v="3715"/>
    <s v="A new piece of physical theatre about love, regret and longing."/>
    <n v="200"/>
    <n v="420"/>
    <x v="0"/>
    <x v="1"/>
    <s v="GBP"/>
    <n v="1434994266"/>
    <n v="1432402266"/>
    <b v="0"/>
    <n v="4"/>
    <b v="1"/>
    <s v="theater/plays"/>
    <n v="2.1"/>
    <n v="105"/>
    <x v="1"/>
    <x v="6"/>
  </r>
  <r>
    <n v="3720"/>
    <x v="3716"/>
    <s v="Breaking the American Indian stereotype in the American Theatre."/>
    <n v="3300"/>
    <n v="3449"/>
    <x v="0"/>
    <x v="0"/>
    <s v="USD"/>
    <n v="1435881006"/>
    <n v="1433980206"/>
    <b v="0"/>
    <n v="40"/>
    <b v="1"/>
    <s v="theater/plays"/>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x v="3718"/>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x v="3719"/>
    <s v="Saltmine Theatre Company present Beauty and the Beast:"/>
    <n v="4500"/>
    <n v="4592"/>
    <x v="0"/>
    <x v="1"/>
    <s v="GBP"/>
    <n v="1417374262"/>
    <n v="1414778662"/>
    <b v="0"/>
    <n v="63"/>
    <b v="1"/>
    <s v="theater/plays"/>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x v="3723"/>
    <s v="It's exactly what you think it is: a historical parody of your favorite sitcom about a bar and its psychiatrist spinoff!"/>
    <n v="2000"/>
    <n v="2015"/>
    <x v="0"/>
    <x v="0"/>
    <s v="USD"/>
    <n v="1476939300"/>
    <n v="1474273294"/>
    <b v="0"/>
    <n v="33"/>
    <b v="1"/>
    <s v="theater/plays"/>
    <n v="1.0075000000000001"/>
    <n v="61.060606060606062"/>
    <x v="1"/>
    <x v="6"/>
  </r>
  <r>
    <n v="3728"/>
    <x v="3724"/>
    <s v="Bare Bones Shakespeare's first season will start with a DFW school touring show: Romeo and Juliet."/>
    <n v="20000"/>
    <n v="1862"/>
    <x v="2"/>
    <x v="0"/>
    <s v="USD"/>
    <n v="1439957176"/>
    <n v="1437365176"/>
    <b v="0"/>
    <n v="31"/>
    <b v="0"/>
    <s v="theater/plays"/>
    <n v="9.3100000000000002E-2"/>
    <n v="60.064516129032256"/>
    <x v="1"/>
    <x v="6"/>
  </r>
  <r>
    <n v="3729"/>
    <x v="3725"/>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x v="3726"/>
    <s v="&quot;MARK TWAIN IS HELL FOR THE COMPANY&quot; is an original theatrical production created and under development by Jeff Lowe."/>
    <n v="1000"/>
    <n v="100"/>
    <x v="2"/>
    <x v="0"/>
    <s v="USD"/>
    <n v="1439828159"/>
    <n v="1437236159"/>
    <b v="0"/>
    <n v="1"/>
    <b v="0"/>
    <s v="theater/plays"/>
    <n v="0.1"/>
    <n v="100"/>
    <x v="1"/>
    <x v="6"/>
  </r>
  <r>
    <n v="3731"/>
    <x v="3727"/>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x v="3728"/>
    <s v="Mijn solo voorstelling gaat over Elektra (Sophokles) en hoe zij als jongere alles beleeft en meemaakt!"/>
    <n v="850"/>
    <n v="131"/>
    <x v="2"/>
    <x v="9"/>
    <s v="EUR"/>
    <n v="1422100800"/>
    <n v="1416932133"/>
    <b v="0"/>
    <n v="4"/>
    <b v="0"/>
    <s v="theater/plays"/>
    <n v="0.15411764705882353"/>
    <n v="32.75"/>
    <x v="1"/>
    <x v="6"/>
  </r>
  <r>
    <n v="3733"/>
    <x v="3729"/>
    <s v="want to donate tickets to residents who live in the community that cant afford the 35.00 price of ticket"/>
    <n v="1500"/>
    <n v="0"/>
    <x v="2"/>
    <x v="0"/>
    <s v="USD"/>
    <n v="1429396200"/>
    <n v="1428539708"/>
    <b v="0"/>
    <n v="0"/>
    <b v="0"/>
    <s v="theater/plays"/>
    <n v="0"/>
    <n v="0"/>
    <x v="1"/>
    <x v="6"/>
  </r>
  <r>
    <n v="3734"/>
    <x v="3730"/>
    <s v="Shakespeare's plays have an important message for the world. Bosnia needs to hear. Bring Shakespeare to Sarajevo! Fund performances!"/>
    <n v="1500"/>
    <n v="427"/>
    <x v="2"/>
    <x v="0"/>
    <s v="USD"/>
    <n v="1432589896"/>
    <n v="1427405896"/>
    <b v="0"/>
    <n v="7"/>
    <b v="0"/>
    <s v="theater/plays"/>
    <n v="0.28466666666666668"/>
    <n v="61"/>
    <x v="1"/>
    <x v="6"/>
  </r>
  <r>
    <n v="3735"/>
    <x v="3731"/>
    <s v="Young Actor's taking on a Jacobean tragedy. Family, betrayal, love, lust, sex and death."/>
    <n v="150"/>
    <n v="20"/>
    <x v="2"/>
    <x v="1"/>
    <s v="GBP"/>
    <n v="1432831089"/>
    <n v="1430239089"/>
    <b v="0"/>
    <n v="2"/>
    <b v="0"/>
    <s v="theater/plays"/>
    <n v="0.13333333333333333"/>
    <n v="10"/>
    <x v="1"/>
    <x v="6"/>
  </r>
  <r>
    <n v="3736"/>
    <x v="3732"/>
    <s v="Hot Dogs is a new play that tackles sexism in schools and addresses issues that current sex/relationship education fails to."/>
    <n v="1500"/>
    <n v="10"/>
    <x v="2"/>
    <x v="1"/>
    <s v="GBP"/>
    <n v="1427133600"/>
    <n v="1423847093"/>
    <b v="0"/>
    <n v="1"/>
    <b v="0"/>
    <s v="theater/plays"/>
    <n v="6.6666666666666671E-3"/>
    <n v="10"/>
    <x v="1"/>
    <x v="6"/>
  </r>
  <r>
    <n v="3737"/>
    <x v="3476"/>
    <s v="The ASU Theatre and Shakespeare Club presents Measure For Measure directed by Jordyn Ochser."/>
    <n v="700"/>
    <n v="150"/>
    <x v="2"/>
    <x v="0"/>
    <s v="USD"/>
    <n v="1447311540"/>
    <n v="1445358903"/>
    <b v="0"/>
    <n v="4"/>
    <b v="0"/>
    <s v="theater/plays"/>
    <n v="0.21428571428571427"/>
    <n v="37.5"/>
    <x v="1"/>
    <x v="6"/>
  </r>
  <r>
    <n v="3738"/>
    <x v="3733"/>
    <s v="A filmic, fast-paced exploration of trust, making its debut at Camden People's Theatre this July."/>
    <n v="1500"/>
    <n v="270"/>
    <x v="2"/>
    <x v="1"/>
    <s v="GBP"/>
    <n v="1405461600"/>
    <n v="1403562705"/>
    <b v="0"/>
    <n v="6"/>
    <b v="0"/>
    <s v="theater/plays"/>
    <n v="0.18"/>
    <n v="45"/>
    <x v="1"/>
    <x v="6"/>
  </r>
  <r>
    <n v="3739"/>
    <x v="3734"/>
    <s v="Jonny Labey (Eastenders) leads this poetic production as WWI poet Rupert Brooke, in this dynamic, moving portrait of a flawed genius."/>
    <n v="4000"/>
    <n v="805"/>
    <x v="2"/>
    <x v="1"/>
    <s v="GBP"/>
    <n v="1468752468"/>
    <n v="1467024468"/>
    <b v="0"/>
    <n v="8"/>
    <b v="0"/>
    <s v="theater/plays"/>
    <n v="0.20125000000000001"/>
    <n v="100.625"/>
    <x v="1"/>
    <x v="6"/>
  </r>
  <r>
    <n v="3740"/>
    <x v="3735"/>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x v="3736"/>
    <s v="A small community with a love for theater would like to continue. Help the children of this community continue."/>
    <n v="20000"/>
    <n v="0"/>
    <x v="2"/>
    <x v="0"/>
    <s v="USD"/>
    <n v="1450389950"/>
    <n v="1447797950"/>
    <b v="0"/>
    <n v="0"/>
    <b v="0"/>
    <s v="theater/plays"/>
    <n v="0"/>
    <n v="0"/>
    <x v="1"/>
    <x v="6"/>
  </r>
  <r>
    <n v="3742"/>
    <x v="3737"/>
    <s v="In the midst of dealing with sending their son off to the army, Mitch and Melanie Jennings plan a family reunion to ease their sorrow."/>
    <n v="5000"/>
    <n v="100"/>
    <x v="2"/>
    <x v="0"/>
    <s v="USD"/>
    <n v="1409980144"/>
    <n v="1407388144"/>
    <b v="0"/>
    <n v="4"/>
    <b v="0"/>
    <s v="theater/plays"/>
    <n v="0.02"/>
    <n v="25"/>
    <x v="1"/>
    <x v="6"/>
  </r>
  <r>
    <n v="3743"/>
    <x v="3738"/>
    <s v="I'm taking the Adventures of Huckleberry Finn puppet show down the Mississippi River!"/>
    <n v="2200"/>
    <n v="0"/>
    <x v="2"/>
    <x v="0"/>
    <s v="USD"/>
    <n v="1404406964"/>
    <n v="1401814964"/>
    <b v="0"/>
    <n v="0"/>
    <b v="0"/>
    <s v="theater/plays"/>
    <n v="0"/>
    <n v="0"/>
    <x v="1"/>
    <x v="6"/>
  </r>
  <r>
    <n v="3744"/>
    <x v="3739"/>
    <s v="This summer, The Spotlight Players are celebrating Christmas in July with a presentation of Ken Ludwig's side splitting comedy."/>
    <n v="1200"/>
    <n v="0"/>
    <x v="2"/>
    <x v="0"/>
    <s v="USD"/>
    <n v="1404532740"/>
    <n v="1401823952"/>
    <b v="0"/>
    <n v="0"/>
    <b v="0"/>
    <s v="theater/plays"/>
    <n v="0"/>
    <n v="0"/>
    <x v="1"/>
    <x v="6"/>
  </r>
  <r>
    <n v="3745"/>
    <x v="3740"/>
    <s v="Tyke wants to expand her puppet theater show to weekly online web shows and is looking for backers."/>
    <n v="100"/>
    <n v="10"/>
    <x v="2"/>
    <x v="0"/>
    <s v="USD"/>
    <n v="1407689102"/>
    <n v="1405097102"/>
    <b v="0"/>
    <n v="1"/>
    <b v="0"/>
    <s v="theater/plays"/>
    <n v="0.1"/>
    <n v="10"/>
    <x v="1"/>
    <x v="6"/>
  </r>
  <r>
    <n v="3746"/>
    <x v="3741"/>
    <s v="Generational curses CAN be broken...right?"/>
    <n v="8500"/>
    <n v="202"/>
    <x v="2"/>
    <x v="0"/>
    <s v="USD"/>
    <n v="1475918439"/>
    <n v="1473326439"/>
    <b v="0"/>
    <n v="1"/>
    <b v="0"/>
    <s v="theater/plays"/>
    <n v="2.3764705882352941E-2"/>
    <n v="202"/>
    <x v="1"/>
    <x v="6"/>
  </r>
  <r>
    <n v="3747"/>
    <x v="3742"/>
    <s v="The world premiere of an astonishing new play by acclaimed writer Atiha Sen Gupta."/>
    <n v="2500"/>
    <n v="25"/>
    <x v="2"/>
    <x v="1"/>
    <s v="GBP"/>
    <n v="1436137140"/>
    <n v="1433833896"/>
    <b v="0"/>
    <n v="1"/>
    <b v="0"/>
    <s v="theater/plays"/>
    <n v="0.01"/>
    <n v="25"/>
    <x v="1"/>
    <x v="6"/>
  </r>
  <r>
    <n v="3748"/>
    <x v="3743"/>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x v="3746"/>
    <s v="I will be performing in TWO productions to kick off the 2016 season. NEED HELP TO FUND THESE GREAT SHOWS!"/>
    <n v="1000"/>
    <n v="1326"/>
    <x v="0"/>
    <x v="0"/>
    <s v="USD"/>
    <n v="1459641073"/>
    <n v="1454460673"/>
    <b v="0"/>
    <n v="11"/>
    <b v="1"/>
    <s v="theater/musical"/>
    <n v="1.3260000000000001"/>
    <n v="120.54545454545455"/>
    <x v="1"/>
    <x v="40"/>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x v="3749"/>
    <s v="CitÃ© des Arts needs your help in funding their fall production of the hit musical comedy &quot;Little Shop of Horrors.&quot;"/>
    <n v="2500"/>
    <n v="3000"/>
    <x v="0"/>
    <x v="0"/>
    <s v="USD"/>
    <n v="1406350740"/>
    <n v="1403125737"/>
    <b v="0"/>
    <n v="27"/>
    <b v="1"/>
    <s v="theater/musical"/>
    <n v="1.2"/>
    <n v="111.11111111111111"/>
    <x v="1"/>
    <x v="40"/>
  </r>
  <r>
    <n v="3755"/>
    <x v="3750"/>
    <s v="We have formed an innovative company that aims to create musical comedic performances suitable for a range of venues."/>
    <n v="550"/>
    <n v="713"/>
    <x v="0"/>
    <x v="1"/>
    <s v="GBP"/>
    <n v="1460753307"/>
    <n v="1458161307"/>
    <b v="0"/>
    <n v="28"/>
    <b v="1"/>
    <s v="theater/musical"/>
    <n v="1.2963636363636364"/>
    <n v="25.464285714285715"/>
    <x v="1"/>
    <x v="40"/>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x v="3753"/>
    <s v="LUIGI'S LADIES: an original one-woman musical comedy"/>
    <n v="1500"/>
    <n v="1535"/>
    <x v="0"/>
    <x v="0"/>
    <s v="USD"/>
    <n v="1400475600"/>
    <n v="1397819938"/>
    <b v="0"/>
    <n v="26"/>
    <b v="1"/>
    <s v="theater/musical"/>
    <n v="1.0233333333333334"/>
    <n v="59.03846153846154"/>
    <x v="1"/>
    <x v="40"/>
  </r>
  <r>
    <n v="3759"/>
    <x v="3754"/>
    <s v="A production company specializing in small-scale musicals"/>
    <n v="4000"/>
    <n v="4409.7700000000004"/>
    <x v="0"/>
    <x v="0"/>
    <s v="USD"/>
    <n v="1440556553"/>
    <n v="1435372553"/>
    <b v="0"/>
    <n v="88"/>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x v="3756"/>
    <s v="liveartshow returns with a new work at the Arcola this summer. Marsha is a story combining opera, dance and theatre... with a unicorn"/>
    <n v="500"/>
    <n v="500"/>
    <x v="0"/>
    <x v="1"/>
    <s v="GBP"/>
    <n v="1439247600"/>
    <n v="1434625937"/>
    <b v="0"/>
    <n v="3"/>
    <b v="1"/>
    <s v="theater/musical"/>
    <n v="1"/>
    <n v="166.66666666666666"/>
    <x v="1"/>
    <x v="4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r>
  <r>
    <n v="3763"/>
    <x v="3758"/>
    <s v="A musical about two guys writing a musical about...two guys writing a musical."/>
    <n v="5000"/>
    <n v="5000"/>
    <x v="0"/>
    <x v="0"/>
    <s v="USD"/>
    <n v="1427907626"/>
    <n v="1425319226"/>
    <b v="0"/>
    <n v="77"/>
    <b v="1"/>
    <s v="theater/musical"/>
    <n v="1"/>
    <n v="64.935064935064929"/>
    <x v="1"/>
    <x v="40"/>
  </r>
  <r>
    <n v="3764"/>
    <x v="3759"/>
    <s v="Talented, hard-working performers for Into the Woods JR need your help in renting microphones for our show!"/>
    <n v="1500"/>
    <n v="1500"/>
    <x v="0"/>
    <x v="0"/>
    <s v="USD"/>
    <n v="1464482160"/>
    <n v="1462824832"/>
    <b v="0"/>
    <n v="27"/>
    <b v="1"/>
    <s v="theater/musical"/>
    <n v="1"/>
    <n v="55.555555555555557"/>
    <x v="1"/>
    <x v="4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x v="3761"/>
    <s v="Trapped on a stalled New York subway, seven strangers realize it's not just the train that's stuck."/>
    <n v="10000"/>
    <n v="10265.01"/>
    <x v="0"/>
    <x v="0"/>
    <s v="USD"/>
    <n v="1404360045"/>
    <n v="1401336045"/>
    <b v="0"/>
    <n v="96"/>
    <b v="1"/>
    <s v="theater/musical"/>
    <n v="1.0265010000000001"/>
    <n v="106.9271875"/>
    <x v="1"/>
    <x v="40"/>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x v="3764"/>
    <s v="&quot;I wanted to tell the story of two people in love, who were never in the same place at the same time.&quot;- Jason Robert Brown"/>
    <n v="1100"/>
    <n v="1100"/>
    <x v="0"/>
    <x v="0"/>
    <s v="USD"/>
    <n v="1460730079"/>
    <n v="1458138079"/>
    <b v="0"/>
    <n v="15"/>
    <b v="1"/>
    <s v="theater/musical"/>
    <n v="1"/>
    <n v="73.333333333333329"/>
    <x v="1"/>
    <x v="40"/>
  </r>
  <r>
    <n v="3770"/>
    <x v="3765"/>
    <s v="The incredible story of woman's fight to clear her brother from the charge of cowardice in the Great War, brought to life musically"/>
    <n v="2000"/>
    <n v="2000"/>
    <x v="0"/>
    <x v="1"/>
    <s v="GBP"/>
    <n v="1434234010"/>
    <n v="1431642010"/>
    <b v="0"/>
    <n v="20"/>
    <b v="1"/>
    <s v="theater/musical"/>
    <n v="1"/>
    <n v="100"/>
    <x v="1"/>
    <x v="40"/>
  </r>
  <r>
    <n v="3771"/>
    <x v="3766"/>
    <s v="I would like to make a demo recording of six songs from COME OUT SWINGIN'!"/>
    <n v="1000"/>
    <n v="1460"/>
    <x v="0"/>
    <x v="0"/>
    <s v="USD"/>
    <n v="1463529600"/>
    <n v="1462307652"/>
    <b v="0"/>
    <n v="38"/>
    <b v="1"/>
    <s v="theater/musical"/>
    <n v="1.46"/>
    <n v="38.421052631578945"/>
    <x v="1"/>
    <x v="40"/>
  </r>
  <r>
    <n v="3772"/>
    <x v="3767"/>
    <s v="A dark comedy about two girls, one knee, and the 1994 Olympics. Help us make sure &quot;Tonya and Nancy&quot; rocks!"/>
    <n v="5000"/>
    <n v="5510"/>
    <x v="0"/>
    <x v="0"/>
    <s v="USD"/>
    <n v="1480399200"/>
    <n v="1478616506"/>
    <b v="0"/>
    <n v="33"/>
    <b v="1"/>
    <s v="theater/musical"/>
    <n v="1.1020000000000001"/>
    <n v="166.96969696969697"/>
    <x v="1"/>
    <x v="40"/>
  </r>
  <r>
    <n v="3773"/>
    <x v="3768"/>
    <s v="A dramatic hip-hopera, inspired from monologues written by the performers."/>
    <n v="5000"/>
    <n v="5410"/>
    <x v="0"/>
    <x v="0"/>
    <s v="USD"/>
    <n v="1479175680"/>
    <n v="1476317247"/>
    <b v="0"/>
    <n v="57"/>
    <b v="1"/>
    <s v="theater/musical"/>
    <n v="1.0820000000000001"/>
    <n v="94.912280701754383"/>
    <x v="1"/>
    <x v="40"/>
  </r>
  <r>
    <n v="3774"/>
    <x v="3769"/>
    <s v="Mabel Moon and her co-pilot Silvertoes are coming to earth in the form of a 35 minute interactive and educational musical adventure  !"/>
    <n v="2500"/>
    <n v="2500"/>
    <x v="0"/>
    <x v="5"/>
    <s v="CAD"/>
    <n v="1428606055"/>
    <n v="1427223655"/>
    <b v="0"/>
    <n v="25"/>
    <b v="1"/>
    <s v="theater/musical"/>
    <n v="1"/>
    <n v="100"/>
    <x v="1"/>
    <x v="40"/>
  </r>
  <r>
    <n v="3775"/>
    <x v="3770"/>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x v="3773"/>
    <s v="Sponsor an AVENUE Q puppet for The Barn Players April 2015 production."/>
    <n v="2400"/>
    <n v="2521"/>
    <x v="0"/>
    <x v="0"/>
    <s v="USD"/>
    <n v="1423942780"/>
    <n v="1418758780"/>
    <b v="0"/>
    <n v="36"/>
    <b v="1"/>
    <s v="theater/musical"/>
    <n v="1.0504166666666668"/>
    <n v="70.027777777777771"/>
    <x v="1"/>
    <x v="40"/>
  </r>
  <r>
    <n v="3779"/>
    <x v="3774"/>
    <s v="A fresh, re-telling of the Jesus story for a new generation."/>
    <n v="15000"/>
    <n v="15597"/>
    <x v="0"/>
    <x v="0"/>
    <s v="USD"/>
    <n v="1459010340"/>
    <n v="1456421940"/>
    <b v="0"/>
    <n v="115"/>
    <b v="1"/>
    <s v="theater/musical"/>
    <n v="1.0398000000000001"/>
    <n v="135.62608695652173"/>
    <x v="1"/>
    <x v="40"/>
  </r>
  <r>
    <n v="3780"/>
    <x v="3775"/>
    <s v="Melissa Youth OnSTAGE (MYO) provides kids in North Collin County with the very best in youth theatre opportunities."/>
    <n v="2500"/>
    <n v="3000"/>
    <x v="0"/>
    <x v="0"/>
    <s v="USD"/>
    <n v="1436817960"/>
    <n v="1433999785"/>
    <b v="0"/>
    <n v="30"/>
    <b v="1"/>
    <s v="theater/musical"/>
    <n v="1.2"/>
    <n v="100"/>
    <x v="1"/>
    <x v="4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x v="3778"/>
    <s v="Help fund Doro &amp; Diega's journey to the Orlando Fringe 2016. A brand new choose-your-own adventure musical!"/>
    <n v="1200"/>
    <n v="1547"/>
    <x v="0"/>
    <x v="0"/>
    <s v="USD"/>
    <n v="1458057600"/>
    <n v="1455938520"/>
    <b v="0"/>
    <n v="24"/>
    <b v="1"/>
    <s v="theater/musical"/>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x v="3780"/>
    <s v="Chess. Betrayal. Blueberry yoghurts. &quot;Pawn&quot; - a new musical by Oxford students - needs funding to go to the Edinburgh Fringe!"/>
    <n v="2000"/>
    <n v="3015"/>
    <x v="0"/>
    <x v="1"/>
    <s v="GBP"/>
    <n v="1470132180"/>
    <n v="1467040769"/>
    <b v="0"/>
    <n v="30"/>
    <b v="1"/>
    <s v="theater/musical"/>
    <n v="1.5075000000000001"/>
    <n v="100.5"/>
    <x v="1"/>
    <x v="40"/>
  </r>
  <r>
    <n v="3786"/>
    <x v="3781"/>
    <s v="The brainchild of Coleman Peterson and Janice Gilbert.  The funding will be used to professionally record the songs."/>
    <n v="6000"/>
    <n v="6658"/>
    <x v="0"/>
    <x v="0"/>
    <s v="USD"/>
    <n v="1464310475"/>
    <n v="1461718475"/>
    <b v="0"/>
    <n v="71"/>
    <b v="1"/>
    <s v="theater/musical"/>
    <n v="1.1096666666666666"/>
    <n v="93.774647887323937"/>
    <x v="1"/>
    <x v="40"/>
  </r>
  <r>
    <n v="3787"/>
    <x v="3782"/>
    <s v="The Happiest Show on Earth is a Disney musical revue to benefit the Make-A-Wish foundation. Funds for production needed."/>
    <n v="350"/>
    <n v="351"/>
    <x v="0"/>
    <x v="0"/>
    <s v="USD"/>
    <n v="1436587140"/>
    <n v="1434113406"/>
    <b v="0"/>
    <n v="10"/>
    <b v="1"/>
    <s v="theater/musical"/>
    <n v="1.0028571428571429"/>
    <n v="35.1"/>
    <x v="1"/>
    <x v="40"/>
  </r>
  <r>
    <n v="3788"/>
    <x v="3783"/>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x v="3784"/>
    <s v="This fabulous new play explores the little known love life of England's most famous romantic novelist, Jane Austen."/>
    <n v="3550"/>
    <n v="116"/>
    <x v="2"/>
    <x v="1"/>
    <s v="GBP"/>
    <n v="1434395418"/>
    <n v="1431630618"/>
    <b v="0"/>
    <n v="4"/>
    <b v="0"/>
    <s v="theater/musical"/>
    <n v="3.267605633802817E-2"/>
    <n v="29"/>
    <x v="1"/>
    <x v="40"/>
  </r>
  <r>
    <n v="3790"/>
    <x v="3785"/>
    <s v="As a non profit graduate student at Penn,my passion is the arts, we need support to fund our new CHILDREN's DINNER THEATRE"/>
    <n v="15000"/>
    <n v="0"/>
    <x v="2"/>
    <x v="0"/>
    <s v="USD"/>
    <n v="1479834023"/>
    <n v="1477238423"/>
    <b v="0"/>
    <n v="0"/>
    <b v="0"/>
    <s v="theater/musical"/>
    <n v="0"/>
    <n v="0"/>
    <x v="1"/>
    <x v="40"/>
  </r>
  <r>
    <n v="3791"/>
    <x v="3786"/>
    <s v="Spin! is an original musical comedy-drama presented by Blue Palm Productions."/>
    <n v="1500"/>
    <n v="0"/>
    <x v="2"/>
    <x v="0"/>
    <s v="USD"/>
    <n v="1404664592"/>
    <n v="1399480592"/>
    <b v="0"/>
    <n v="0"/>
    <b v="0"/>
    <s v="theater/musical"/>
    <n v="0"/>
    <n v="0"/>
    <x v="1"/>
    <x v="40"/>
  </r>
  <r>
    <n v="3792"/>
    <x v="3787"/>
    <s v="A cultural and historic journey through Puerto Rico's music and dance!"/>
    <n v="12500"/>
    <n v="35"/>
    <x v="2"/>
    <x v="0"/>
    <s v="USD"/>
    <n v="1436957022"/>
    <n v="1434365022"/>
    <b v="0"/>
    <n v="2"/>
    <b v="0"/>
    <s v="theater/musical"/>
    <n v="2.8E-3"/>
    <n v="17.5"/>
    <x v="1"/>
    <x v="40"/>
  </r>
  <r>
    <n v="3793"/>
    <x v="3788"/>
    <s v="Sheet Music portfolio of comedic tour-de-forces, intricate ballads &amp; more...launched live with a power-house Nashville-cast Concert."/>
    <n v="7000"/>
    <n v="4176"/>
    <x v="2"/>
    <x v="0"/>
    <s v="USD"/>
    <n v="1418769129"/>
    <n v="1416954729"/>
    <b v="0"/>
    <n v="24"/>
    <b v="0"/>
    <s v="theater/musical"/>
    <n v="0.59657142857142853"/>
    <n v="174"/>
    <x v="1"/>
    <x v="40"/>
  </r>
  <r>
    <n v="3794"/>
    <x v="3789"/>
    <s v="Local boy turned producer returns with a brand new show, another talented cast, dazzling costumes and brand new set! Please support!"/>
    <n v="5000"/>
    <n v="50"/>
    <x v="2"/>
    <x v="1"/>
    <s v="GBP"/>
    <n v="1433685354"/>
    <n v="1431093354"/>
    <b v="0"/>
    <n v="1"/>
    <b v="0"/>
    <s v="theater/musical"/>
    <n v="0.01"/>
    <n v="50"/>
    <x v="1"/>
    <x v="40"/>
  </r>
  <r>
    <n v="3795"/>
    <x v="3790"/>
    <s v="Poppin Productions are currently entering the development stage of their very first production -  &quot;Duodeca&quot;."/>
    <n v="600"/>
    <n v="10"/>
    <x v="2"/>
    <x v="1"/>
    <s v="GBP"/>
    <n v="1440801000"/>
    <n v="1437042490"/>
    <b v="0"/>
    <n v="2"/>
    <b v="0"/>
    <s v="theater/musical"/>
    <n v="1.6666666666666666E-2"/>
    <n v="5"/>
    <x v="1"/>
    <x v="40"/>
  </r>
  <r>
    <n v="3796"/>
    <x v="3791"/>
    <s v="Part Psychological Thriller - Part Heartbreaking Drama - Part Spectacular Farce - 100% New American Musical Theatre"/>
    <n v="22500"/>
    <n v="1"/>
    <x v="2"/>
    <x v="0"/>
    <s v="USD"/>
    <n v="1484354556"/>
    <n v="1479170556"/>
    <b v="0"/>
    <n v="1"/>
    <b v="0"/>
    <s v="theater/musical"/>
    <n v="4.4444444444444447E-5"/>
    <n v="1"/>
    <x v="1"/>
    <x v="40"/>
  </r>
  <r>
    <n v="3797"/>
    <x v="3792"/>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x v="3793"/>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x v="3794"/>
    <s v="An original musical on it's way to the stage in Minneapolis, MN. Feel free to ask any questions."/>
    <n v="10000"/>
    <n v="402"/>
    <x v="2"/>
    <x v="0"/>
    <s v="USD"/>
    <n v="1457734843"/>
    <n v="1455142843"/>
    <b v="0"/>
    <n v="4"/>
    <b v="0"/>
    <s v="theater/musical"/>
    <n v="4.02E-2"/>
    <n v="100.5"/>
    <x v="1"/>
    <x v="40"/>
  </r>
  <r>
    <n v="3800"/>
    <x v="3795"/>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x v="3796"/>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x v="3797"/>
    <s v="A musical about how Shakespeare was inspired to write only his own plays after the co-authored play Henry VI was taken."/>
    <n v="3000"/>
    <n v="0"/>
    <x v="2"/>
    <x v="0"/>
    <s v="USD"/>
    <n v="1445482906"/>
    <n v="1442890906"/>
    <b v="0"/>
    <n v="0"/>
    <b v="0"/>
    <s v="theater/musical"/>
    <n v="0"/>
    <n v="0"/>
    <x v="1"/>
    <x v="40"/>
  </r>
  <r>
    <n v="3803"/>
    <x v="3798"/>
    <s v="A fully orchestrated concept album of Benjamin Button the Musical!"/>
    <n v="12000"/>
    <n v="2358"/>
    <x v="2"/>
    <x v="0"/>
    <s v="USD"/>
    <n v="1457133568"/>
    <n v="1454541568"/>
    <b v="0"/>
    <n v="40"/>
    <b v="0"/>
    <s v="theater/musical"/>
    <n v="0.19650000000000001"/>
    <n v="58.95"/>
    <x v="1"/>
    <x v="40"/>
  </r>
  <r>
    <n v="3804"/>
    <x v="3799"/>
    <s v="Basement Theatrics is producing Spring Awakening July 22-31, 2016 at 12th Ave Arts in Seattle, WA! Help make this the best it can be!"/>
    <n v="8000"/>
    <n v="0"/>
    <x v="2"/>
    <x v="0"/>
    <s v="USD"/>
    <n v="1469948400"/>
    <n v="1465172024"/>
    <b v="0"/>
    <n v="0"/>
    <b v="0"/>
    <s v="theater/musical"/>
    <n v="0"/>
    <n v="0"/>
    <x v="1"/>
    <x v="40"/>
  </r>
  <r>
    <n v="3805"/>
    <x v="3800"/>
    <s v="&quot;Sounds By The River&quot; tells the story of a Detroit composer through_x000a_his music, poetry, and dance."/>
    <n v="150000"/>
    <n v="3"/>
    <x v="2"/>
    <x v="0"/>
    <s v="USD"/>
    <n v="1411852640"/>
    <n v="1406668640"/>
    <b v="0"/>
    <n v="2"/>
    <b v="0"/>
    <s v="theater/musical"/>
    <n v="2.0000000000000002E-5"/>
    <n v="1.5"/>
    <x v="1"/>
    <x v="40"/>
  </r>
  <r>
    <n v="3806"/>
    <x v="3801"/>
    <s v="A truly multicultural experience - Hip Hop, Bollywood, Classical Dancers #liveband #Revoultionary Script 19th July@NationalTheatre"/>
    <n v="7500"/>
    <n v="5"/>
    <x v="2"/>
    <x v="2"/>
    <s v="AUD"/>
    <n v="1404022381"/>
    <n v="1402294381"/>
    <b v="0"/>
    <n v="1"/>
    <b v="0"/>
    <s v="theater/musical"/>
    <n v="6.6666666666666664E-4"/>
    <n v="5"/>
    <x v="1"/>
    <x v="40"/>
  </r>
  <r>
    <n v="3807"/>
    <x v="3802"/>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x v="3803"/>
    <s v="Following a sell-out run in Loughborough, Time at the Bar! is heading to this year's Fringe Festival... But we need your help!"/>
    <n v="1000"/>
    <n v="1000"/>
    <x v="0"/>
    <x v="1"/>
    <s v="GBP"/>
    <n v="1429955619"/>
    <n v="1424775219"/>
    <b v="0"/>
    <n v="24"/>
    <b v="1"/>
    <s v="theater/plays"/>
    <n v="1"/>
    <n v="41.666666666666664"/>
    <x v="1"/>
    <x v="6"/>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x v="3805"/>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x v="3806"/>
    <s v="The University of Exeter Shakespeare Society is touring its acclaimed show The Merchant of Venice to Stratford-upon-Avon!"/>
    <n v="250"/>
    <n v="825"/>
    <x v="0"/>
    <x v="1"/>
    <s v="GBP"/>
    <n v="1464692400"/>
    <n v="1461769373"/>
    <b v="0"/>
    <n v="19"/>
    <b v="1"/>
    <s v="theater/plays"/>
    <n v="3.3"/>
    <n v="43.421052631578945"/>
    <x v="1"/>
    <x v="6"/>
  </r>
  <r>
    <n v="3812"/>
    <x v="3807"/>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x v="3810"/>
    <s v="Come and help us make the Canterbury Shakespeare Festival a reality"/>
    <n v="1000"/>
    <n v="1000.01"/>
    <x v="0"/>
    <x v="1"/>
    <s v="GBP"/>
    <n v="1440111600"/>
    <n v="1437545657"/>
    <b v="0"/>
    <n v="20"/>
    <b v="1"/>
    <s v="theater/plays"/>
    <n v="1.0000100000000001"/>
    <n v="50.000500000000002"/>
    <x v="1"/>
    <x v="6"/>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x v="3812"/>
    <s v="Using 9 actors, TWIST focuses on the horror and unjust in 1837 London.  Think Peter and the Starcatcher meets American Horror Story."/>
    <n v="2000"/>
    <n v="2145"/>
    <x v="0"/>
    <x v="0"/>
    <s v="USD"/>
    <n v="1445659140"/>
    <n v="1444236216"/>
    <b v="0"/>
    <n v="20"/>
    <b v="1"/>
    <s v="theater/plays"/>
    <n v="1.0725"/>
    <n v="107.25"/>
    <x v="1"/>
    <x v="6"/>
  </r>
  <r>
    <n v="3818"/>
    <x v="3813"/>
    <s v="The Arthurian Order of Avalon is attempting to raise funds to put on the annual Human Chessboard in March 2015!"/>
    <n v="250"/>
    <n v="570"/>
    <x v="0"/>
    <x v="0"/>
    <s v="USD"/>
    <n v="1426187582"/>
    <n v="1423599182"/>
    <b v="0"/>
    <n v="10"/>
    <b v="1"/>
    <s v="theater/plays"/>
    <n v="2.2799999999999998"/>
    <n v="57"/>
    <x v="1"/>
    <x v="6"/>
  </r>
  <r>
    <n v="3819"/>
    <x v="3814"/>
    <s v="Support this collection of new plays by Kansas City writers and the artists who are bringing it to life!"/>
    <n v="1000"/>
    <n v="1064"/>
    <x v="0"/>
    <x v="0"/>
    <s v="USD"/>
    <n v="1437166920"/>
    <n v="1435554104"/>
    <b v="0"/>
    <n v="26"/>
    <b v="1"/>
    <s v="theater/plays"/>
    <n v="1.0640000000000001"/>
    <n v="40.92307692307692"/>
    <x v="1"/>
    <x v="6"/>
  </r>
  <r>
    <n v="3820"/>
    <x v="3815"/>
    <s v="Tusentack Theatre is a professional theatre company providing opportunities to adults who access Mental Health Services."/>
    <n v="300"/>
    <n v="430"/>
    <x v="0"/>
    <x v="1"/>
    <s v="GBP"/>
    <n v="1436110717"/>
    <n v="1433518717"/>
    <b v="0"/>
    <n v="20"/>
    <b v="1"/>
    <s v="theater/plays"/>
    <n v="1.4333333333333333"/>
    <n v="21.5"/>
    <x v="1"/>
    <x v="6"/>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x v="3818"/>
    <s v="Feed, a new play by Garrett Markgraf (based on the novel by M.T. Anderson), Directed by Anna Marck at Oakland University."/>
    <n v="2500"/>
    <n v="2650"/>
    <x v="0"/>
    <x v="0"/>
    <s v="USD"/>
    <n v="1437364740"/>
    <n v="1434405044"/>
    <b v="0"/>
    <n v="41"/>
    <b v="1"/>
    <s v="theater/plays"/>
    <n v="1.06"/>
    <n v="64.634146341463421"/>
    <x v="1"/>
    <x v="6"/>
  </r>
  <r>
    <n v="3824"/>
    <x v="3819"/>
    <s v="the hardy presents a collaboration between Robbie Curran and Abram Rooney. Kemble House, 9th-14th August, every night at 8pm."/>
    <n v="250"/>
    <n v="270"/>
    <x v="0"/>
    <x v="1"/>
    <s v="GBP"/>
    <n v="1470058860"/>
    <n v="1469026903"/>
    <b v="0"/>
    <n v="7"/>
    <b v="1"/>
    <s v="theater/plays"/>
    <n v="1.08"/>
    <n v="38.571428571428569"/>
    <x v="1"/>
    <x v="6"/>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x v="3821"/>
    <s v="This is the story about the Westons. One family who live with mental illness on a daily basis."/>
    <n v="600"/>
    <n v="715"/>
    <x v="0"/>
    <x v="1"/>
    <s v="GBP"/>
    <n v="1430993394"/>
    <n v="1428401394"/>
    <b v="0"/>
    <n v="26"/>
    <b v="1"/>
    <s v="theater/plays"/>
    <n v="1.1916666666666667"/>
    <n v="27.5"/>
    <x v="1"/>
    <x v="6"/>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s v="theater/plays"/>
    <n v="1"/>
    <n v="178.57142857142858"/>
    <x v="1"/>
    <x v="6"/>
  </r>
  <r>
    <n v="3829"/>
    <x v="3824"/>
    <s v="A play that illustrates the symptoms of PTSD, shows its effect on families, and demonstrates some of the difficulties of treating it."/>
    <n v="500"/>
    <n v="501"/>
    <x v="0"/>
    <x v="0"/>
    <s v="USD"/>
    <n v="1472676371"/>
    <n v="1470948371"/>
    <b v="0"/>
    <n v="8"/>
    <b v="1"/>
    <s v="theater/plays"/>
    <n v="1.002"/>
    <n v="62.625"/>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x v="3829"/>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x v="3830"/>
    <s v="IT DOESN'T MATTER is a new comedic piece of political theatre written by three enthusiastic students. Help us produce it at LIPA!"/>
    <n v="200"/>
    <n v="320"/>
    <x v="0"/>
    <x v="1"/>
    <s v="GBP"/>
    <n v="1461278208"/>
    <n v="1459463808"/>
    <b v="0"/>
    <n v="8"/>
    <b v="1"/>
    <s v="theater/plays"/>
    <n v="1.6"/>
    <n v="40"/>
    <x v="1"/>
    <x v="6"/>
  </r>
  <r>
    <n v="3836"/>
    <x v="3831"/>
    <s v="&quot;The surveyor said the foundation was shaky&quot;. A woman finds what it means to rebuild her marriage."/>
    <n v="800"/>
    <n v="900"/>
    <x v="0"/>
    <x v="0"/>
    <s v="USD"/>
    <n v="1470197340"/>
    <n v="1467497652"/>
    <b v="0"/>
    <n v="14"/>
    <b v="1"/>
    <s v="theater/plays"/>
    <n v="1.125"/>
    <n v="64.285714285714292"/>
    <x v="1"/>
    <x v="6"/>
  </r>
  <r>
    <n v="3837"/>
    <x v="3832"/>
    <s v="A high-flying French farce with the thrust of a well-tuned jet engine"/>
    <n v="2000"/>
    <n v="2042"/>
    <x v="0"/>
    <x v="1"/>
    <s v="GBP"/>
    <n v="1435947758"/>
    <n v="1432837358"/>
    <b v="0"/>
    <n v="17"/>
    <b v="1"/>
    <s v="theater/plays"/>
    <n v="1.0209999999999999"/>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x v="3834"/>
    <s v="A futuristic and absurd style play, produced by Colectivo El Pozo, where the characters make a crucial decision. Written by R Dorantes."/>
    <n v="2000"/>
    <n v="2025"/>
    <x v="0"/>
    <x v="0"/>
    <s v="USD"/>
    <n v="1438226724"/>
    <n v="1433042724"/>
    <b v="0"/>
    <n v="32"/>
    <b v="1"/>
    <s v="theater/plays"/>
    <n v="1.0125"/>
    <n v="63.28125"/>
    <x v="1"/>
    <x v="6"/>
  </r>
  <r>
    <n v="3840"/>
    <x v="3835"/>
    <s v="A gritty play looking at a modern day relationship, highlighting issues of mental health and abuse suffered by men."/>
    <n v="1"/>
    <n v="65"/>
    <x v="0"/>
    <x v="1"/>
    <s v="GBP"/>
    <n v="1459180229"/>
    <n v="1457023829"/>
    <b v="0"/>
    <n v="3"/>
    <b v="1"/>
    <s v="theater/plays"/>
    <n v="65"/>
    <n v="21.666666666666668"/>
    <x v="1"/>
    <x v="6"/>
  </r>
  <r>
    <n v="3841"/>
    <x v="3836"/>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x v="3837"/>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x v="3838"/>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x v="3839"/>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x v="3840"/>
    <s v="He met Marilyn. He became obsessed with Norma Jean. That changed everything._x000a__x000a_                                A play by Frank Furino"/>
    <n v="40000"/>
    <n v="842"/>
    <x v="2"/>
    <x v="0"/>
    <s v="USD"/>
    <n v="1443711774"/>
    <n v="1441119774"/>
    <b v="1"/>
    <n v="12"/>
    <b v="0"/>
    <s v="theater/plays"/>
    <n v="2.1049999999999999E-2"/>
    <n v="70.166666666666671"/>
    <x v="1"/>
    <x v="6"/>
  </r>
  <r>
    <n v="3846"/>
    <x v="3841"/>
    <s v="My Insane Shakespeare. An original play by Arthur Elbakyan premiering October 13th at United Solo, New York City."/>
    <n v="7000"/>
    <n v="189"/>
    <x v="2"/>
    <x v="0"/>
    <s v="USD"/>
    <n v="1412405940"/>
    <n v="1409721542"/>
    <b v="1"/>
    <n v="8"/>
    <b v="0"/>
    <s v="theater/plays"/>
    <n v="2.7E-2"/>
    <n v="23.625"/>
    <x v="1"/>
    <x v="6"/>
  </r>
  <r>
    <n v="3847"/>
    <x v="3842"/>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x v="3843"/>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x v="3844"/>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x v="3845"/>
    <s v="V-Day is a global activist movement to end violence against women and girls."/>
    <n v="1000"/>
    <n v="38"/>
    <x v="2"/>
    <x v="0"/>
    <s v="USD"/>
    <n v="1420081143"/>
    <n v="1417489143"/>
    <b v="1"/>
    <n v="4"/>
    <b v="0"/>
    <s v="theater/plays"/>
    <n v="3.7999999999999999E-2"/>
    <n v="9.5"/>
    <x v="1"/>
    <x v="6"/>
  </r>
  <r>
    <n v="3851"/>
    <x v="3846"/>
    <s v="A play about the horrible choices we have to make every day. Should we take a risk, or take the road most travelled?"/>
    <n v="2500"/>
    <n v="852"/>
    <x v="2"/>
    <x v="1"/>
    <s v="GBP"/>
    <n v="1437129179"/>
    <n v="1434537179"/>
    <b v="1"/>
    <n v="24"/>
    <b v="0"/>
    <s v="theater/plays"/>
    <n v="0.34079999999999999"/>
    <n v="35.5"/>
    <x v="1"/>
    <x v="6"/>
  </r>
  <r>
    <n v="3852"/>
    <x v="3847"/>
    <s v="Writer/Director Lynette J. Blackwell presents the hilarious entangled love story of when evil and good attempt to coexist."/>
    <n v="10000"/>
    <n v="20"/>
    <x v="2"/>
    <x v="0"/>
    <s v="USD"/>
    <n v="1427427276"/>
    <n v="1425270876"/>
    <b v="0"/>
    <n v="2"/>
    <b v="0"/>
    <s v="theater/plays"/>
    <n v="2E-3"/>
    <n v="10"/>
    <x v="1"/>
    <x v="6"/>
  </r>
  <r>
    <n v="3853"/>
    <x v="3848"/>
    <s v="A dose of One-woman &quot;Dramedy&quot; to cure those daily blues is just what the doctor ordered!"/>
    <n v="100000"/>
    <n v="26"/>
    <x v="2"/>
    <x v="0"/>
    <s v="USD"/>
    <n v="1409602178"/>
    <n v="1406578178"/>
    <b v="0"/>
    <n v="2"/>
    <b v="0"/>
    <s v="theater/plays"/>
    <n v="2.5999999999999998E-4"/>
    <n v="13"/>
    <x v="1"/>
    <x v="6"/>
  </r>
  <r>
    <n v="3854"/>
    <x v="3849"/>
    <s v="A play dedicated to the 100th anniversary of the Armenian Genocide."/>
    <n v="11000"/>
    <n v="1788"/>
    <x v="2"/>
    <x v="0"/>
    <s v="USD"/>
    <n v="1431206058"/>
    <n v="1428614058"/>
    <b v="0"/>
    <n v="20"/>
    <b v="0"/>
    <s v="theater/plays"/>
    <n v="0.16254545454545455"/>
    <n v="89.4"/>
    <x v="1"/>
    <x v="6"/>
  </r>
  <r>
    <n v="3855"/>
    <x v="3850"/>
    <s v="TWO NEW DARK COMEDIES OPENING IN NYC THIS APRIL AND MAY BY CHRISTOPHER B. LATRO _x000a_ABOUT FAMILY, AMBITION, LOVE AND GREED"/>
    <n v="1000"/>
    <n v="25"/>
    <x v="2"/>
    <x v="0"/>
    <s v="USD"/>
    <n v="1427408271"/>
    <n v="1424819871"/>
    <b v="0"/>
    <n v="1"/>
    <b v="0"/>
    <s v="theater/plays"/>
    <n v="2.5000000000000001E-2"/>
    <n v="25"/>
    <x v="1"/>
    <x v="6"/>
  </r>
  <r>
    <n v="3856"/>
    <x v="3851"/>
    <s v="Thought-provoking drama about one who gets so caught up in churchwork, loses the true meaning of serving God, &amp; has TROUBLE AT THE GATE"/>
    <n v="5000"/>
    <n v="1"/>
    <x v="2"/>
    <x v="0"/>
    <s v="USD"/>
    <n v="1425833403"/>
    <n v="1423245003"/>
    <b v="0"/>
    <n v="1"/>
    <b v="0"/>
    <s v="theater/plays"/>
    <n v="2.0000000000000001E-4"/>
    <n v="1"/>
    <x v="1"/>
    <x v="6"/>
  </r>
  <r>
    <n v="3857"/>
    <x v="3852"/>
    <s v="The Ultimate Screenwriting Conference_x000a_is the experience showing screenwriters how to write and sell a screenplay in hollywood!"/>
    <n v="5000"/>
    <n v="260"/>
    <x v="2"/>
    <x v="0"/>
    <s v="USD"/>
    <n v="1406913120"/>
    <n v="1404927690"/>
    <b v="0"/>
    <n v="4"/>
    <b v="0"/>
    <s v="theater/plays"/>
    <n v="5.1999999999999998E-2"/>
    <n v="65"/>
    <x v="1"/>
    <x v="6"/>
  </r>
  <r>
    <n v="3858"/>
    <x v="3853"/>
    <s v="With non-gender specific casting, CattyWhamPuss Theatre dismiss traditional casting biases in this, their ambitious first venture."/>
    <n v="500"/>
    <n v="10"/>
    <x v="2"/>
    <x v="1"/>
    <s v="GBP"/>
    <n v="1432328400"/>
    <n v="1430734844"/>
    <b v="0"/>
    <n v="1"/>
    <b v="0"/>
    <s v="theater/plays"/>
    <n v="0.02"/>
    <n v="10"/>
    <x v="1"/>
    <x v="6"/>
  </r>
  <r>
    <n v="3859"/>
    <x v="3854"/>
    <s v="This is a play that will have each and everyone that sees it thinking about the dreams they had growing up. It's a dramady"/>
    <n v="2500"/>
    <n v="1"/>
    <x v="2"/>
    <x v="0"/>
    <s v="USD"/>
    <n v="1403730000"/>
    <n v="1401485207"/>
    <b v="0"/>
    <n v="1"/>
    <b v="0"/>
    <s v="theater/plays"/>
    <n v="4.0000000000000002E-4"/>
    <n v="1"/>
    <x v="1"/>
    <x v="6"/>
  </r>
  <r>
    <n v="3860"/>
    <x v="3855"/>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x v="3856"/>
    <s v="THE COMING OF THE LORD!"/>
    <n v="2000"/>
    <n v="100"/>
    <x v="2"/>
    <x v="0"/>
    <s v="USD"/>
    <n v="1415828820"/>
    <n v="1412258977"/>
    <b v="0"/>
    <n v="1"/>
    <b v="0"/>
    <s v="theater/plays"/>
    <n v="0.05"/>
    <n v="100"/>
    <x v="1"/>
    <x v="6"/>
  </r>
  <r>
    <n v="3862"/>
    <x v="3857"/>
    <s v="The hit immersive theatre experience of England comes to Corpus Christi!"/>
    <n v="7500"/>
    <n v="1"/>
    <x v="2"/>
    <x v="0"/>
    <s v="USD"/>
    <n v="1473699540"/>
    <n v="1472451356"/>
    <b v="0"/>
    <n v="1"/>
    <b v="0"/>
    <s v="theater/plays"/>
    <n v="1.3333333333333334E-4"/>
    <n v="1"/>
    <x v="1"/>
    <x v="6"/>
  </r>
  <r>
    <n v="3863"/>
    <x v="3858"/>
    <s v="Umma Yemaya is  a play that examines the challenges of unconventional love. The Lady  and the Artist create their own world for love."/>
    <n v="6000"/>
    <n v="0"/>
    <x v="2"/>
    <x v="0"/>
    <s v="USD"/>
    <n v="1446739905"/>
    <n v="1441552305"/>
    <b v="0"/>
    <n v="0"/>
    <b v="0"/>
    <s v="theater/plays"/>
    <n v="0"/>
    <n v="0"/>
    <x v="1"/>
    <x v="6"/>
  </r>
  <r>
    <n v="3864"/>
    <x v="3859"/>
    <s v="I want to create a theatrical performance of the book Grammar Land and present it at schools to help children learn proper grammar."/>
    <n v="5000"/>
    <n v="60"/>
    <x v="2"/>
    <x v="0"/>
    <s v="USD"/>
    <n v="1447799054"/>
    <n v="1445203454"/>
    <b v="0"/>
    <n v="3"/>
    <b v="0"/>
    <s v="theater/plays"/>
    <n v="1.2E-2"/>
    <n v="20"/>
    <x v="1"/>
    <x v="6"/>
  </r>
  <r>
    <n v="3865"/>
    <x v="3860"/>
    <s v="Sissy Entertainment delivers a delicious cabaret that blends comedic monologue, song, and traditional sketch comedy."/>
    <n v="2413"/>
    <n v="650"/>
    <x v="2"/>
    <x v="5"/>
    <s v="CAD"/>
    <n v="1409376600"/>
    <n v="1405957098"/>
    <b v="0"/>
    <n v="14"/>
    <b v="0"/>
    <s v="theater/plays"/>
    <n v="0.26937422295897223"/>
    <n v="46.428571428571431"/>
    <x v="1"/>
    <x v="6"/>
  </r>
  <r>
    <n v="3866"/>
    <x v="3861"/>
    <s v="A funny, moving, witty piece about a girl, her oboe, and her dreams."/>
    <n v="2000"/>
    <n v="11"/>
    <x v="2"/>
    <x v="0"/>
    <s v="USD"/>
    <n v="1458703740"/>
    <n v="1454453021"/>
    <b v="0"/>
    <n v="2"/>
    <b v="0"/>
    <s v="theater/plays"/>
    <n v="5.4999999999999997E-3"/>
    <n v="5.5"/>
    <x v="1"/>
    <x v="6"/>
  </r>
  <r>
    <n v="3867"/>
    <x v="3862"/>
    <s v="What do you know about Russian Culture? Our project helps the American children to find out about Russian literature."/>
    <n v="2000"/>
    <n v="251"/>
    <x v="2"/>
    <x v="0"/>
    <s v="USD"/>
    <n v="1466278339"/>
    <n v="1463686339"/>
    <b v="0"/>
    <n v="5"/>
    <b v="0"/>
    <s v="theater/plays"/>
    <n v="0.1255"/>
    <n v="50.2"/>
    <x v="1"/>
    <x v="6"/>
  </r>
  <r>
    <n v="3868"/>
    <x v="3863"/>
    <s v="New collection of music by Scott Evan Davis!"/>
    <n v="5000"/>
    <n v="10"/>
    <x v="1"/>
    <x v="1"/>
    <s v="GBP"/>
    <n v="1410191405"/>
    <n v="1408031405"/>
    <b v="0"/>
    <n v="1"/>
    <b v="0"/>
    <s v="theater/musical"/>
    <n v="2E-3"/>
    <n v="10"/>
    <x v="1"/>
    <x v="40"/>
  </r>
  <r>
    <n v="3869"/>
    <x v="3864"/>
    <s v="A Musical about 3 women who pursue their Pleasure and end up finding themselves."/>
    <n v="13111"/>
    <n v="452"/>
    <x v="1"/>
    <x v="0"/>
    <s v="USD"/>
    <n v="1426302660"/>
    <n v="1423761792"/>
    <b v="0"/>
    <n v="15"/>
    <b v="0"/>
    <s v="theater/musical"/>
    <n v="3.44748684310884E-2"/>
    <n v="30.133333333333333"/>
    <x v="1"/>
    <x v="40"/>
  </r>
  <r>
    <n v="3870"/>
    <x v="3865"/>
    <s v="M,L,S&amp;R it's a sexy rock/pop musical confronting contemporary gay issues with an all male cast singing and dancing to top 40 songs."/>
    <n v="10000"/>
    <n v="1500"/>
    <x v="1"/>
    <x v="0"/>
    <s v="USD"/>
    <n v="1404360478"/>
    <n v="1401768478"/>
    <b v="0"/>
    <n v="10"/>
    <b v="0"/>
    <s v="theater/musical"/>
    <n v="0.15"/>
    <n v="150"/>
    <x v="1"/>
    <x v="40"/>
  </r>
  <r>
    <n v="3871"/>
    <x v="3866"/>
    <s v="Our musical is finally ready to come to life, and we're raising funds to help make that happen!"/>
    <n v="1500"/>
    <n v="40"/>
    <x v="1"/>
    <x v="0"/>
    <s v="USD"/>
    <n v="1490809450"/>
    <n v="1485629050"/>
    <b v="0"/>
    <n v="3"/>
    <b v="0"/>
    <s v="theater/musical"/>
    <n v="2.6666666666666668E-2"/>
    <n v="13.333333333333334"/>
    <x v="1"/>
    <x v="40"/>
  </r>
  <r>
    <n v="3872"/>
    <x v="3867"/>
    <s v="We are a brand new theatrical teen production company, and we need enough money to put on our first musical production."/>
    <n v="15000"/>
    <n v="0"/>
    <x v="1"/>
    <x v="0"/>
    <s v="USD"/>
    <n v="1439522996"/>
    <n v="1435202996"/>
    <b v="0"/>
    <n v="0"/>
    <b v="0"/>
    <s v="theater/musical"/>
    <n v="0"/>
    <n v="0"/>
    <x v="1"/>
    <x v="40"/>
  </r>
  <r>
    <n v="3873"/>
    <x v="3868"/>
    <s v="Looking for $250 sponsors to help us provide in-house field trips to schools focusing on character development shows for children K-3."/>
    <n v="5500"/>
    <n v="0"/>
    <x v="1"/>
    <x v="0"/>
    <s v="USD"/>
    <n v="1444322535"/>
    <n v="1441730535"/>
    <b v="0"/>
    <n v="0"/>
    <b v="0"/>
    <s v="theater/musical"/>
    <n v="0"/>
    <n v="0"/>
    <x v="1"/>
    <x v="40"/>
  </r>
  <r>
    <n v="3874"/>
    <x v="3869"/>
    <s v="An exploration of arts, dance, music and theater bought to you by a talented team of performing arts enthusiasts - a FUNdraising event"/>
    <n v="620"/>
    <n v="0"/>
    <x v="1"/>
    <x v="4"/>
    <s v="NZD"/>
    <n v="1422061200"/>
    <n v="1420244622"/>
    <b v="0"/>
    <n v="0"/>
    <b v="0"/>
    <s v="theater/musical"/>
    <n v="0"/>
    <n v="0"/>
    <x v="1"/>
    <x v="40"/>
  </r>
  <r>
    <n v="3875"/>
    <x v="3870"/>
    <s v="Det nystartede vÃ¦kstlagsteater NÃ¸rrebro Musicalteater's hÃ¥rrejsende opsÃ¦tning af horror-musicalen &quot;Sweeney Todd&quot;!"/>
    <n v="30000"/>
    <n v="0"/>
    <x v="1"/>
    <x v="8"/>
    <s v="DKK"/>
    <n v="1472896800"/>
    <n v="1472804365"/>
    <b v="0"/>
    <n v="0"/>
    <b v="0"/>
    <s v="theater/musical"/>
    <n v="0"/>
    <n v="0"/>
    <x v="1"/>
    <x v="40"/>
  </r>
  <r>
    <n v="3876"/>
    <x v="3871"/>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x v="3872"/>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x v="3873"/>
    <s v="Encouraging young males to engage in vocational development in the art of musical theater and related dance classes."/>
    <n v="18000"/>
    <n v="10"/>
    <x v="1"/>
    <x v="0"/>
    <s v="USD"/>
    <n v="1435636740"/>
    <n v="1433014746"/>
    <b v="0"/>
    <n v="1"/>
    <b v="0"/>
    <s v="theater/musical"/>
    <n v="5.5555555555555556E-4"/>
    <n v="10"/>
    <x v="1"/>
    <x v="40"/>
  </r>
  <r>
    <n v="3879"/>
    <x v="3874"/>
    <s v="Theatre â€˜Portableâ€™ Royal is a portable, fully working, 40 seater theatre which will tour the UK and beyond!"/>
    <n v="15000"/>
    <n v="0"/>
    <x v="1"/>
    <x v="1"/>
    <s v="GBP"/>
    <n v="1422218396"/>
    <n v="1419626396"/>
    <b v="0"/>
    <n v="0"/>
    <b v="0"/>
    <s v="theater/musical"/>
    <n v="0"/>
    <n v="0"/>
    <x v="1"/>
    <x v="40"/>
  </r>
  <r>
    <n v="3880"/>
    <x v="3875"/>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x v="3876"/>
    <s v="A musical journey coming to the Blue Venue at the 2017 Orlando Fringe Festival!"/>
    <n v="500"/>
    <n v="25"/>
    <x v="1"/>
    <x v="0"/>
    <s v="USD"/>
    <n v="1487550399"/>
    <n v="1484958399"/>
    <b v="0"/>
    <n v="1"/>
    <b v="0"/>
    <s v="theater/musical"/>
    <n v="0.05"/>
    <n v="25"/>
    <x v="1"/>
    <x v="40"/>
  </r>
  <r>
    <n v="3882"/>
    <x v="3877"/>
    <s v="A musical vision of the Faust tale... how he signed his soul to the devil Mephistopheles to find Lori, the love of his life."/>
    <n v="30000"/>
    <n v="0"/>
    <x v="1"/>
    <x v="2"/>
    <s v="AUD"/>
    <n v="1454281380"/>
    <n v="1451950570"/>
    <b v="0"/>
    <n v="0"/>
    <b v="0"/>
    <s v="theater/musical"/>
    <n v="0"/>
    <n v="0"/>
    <x v="1"/>
    <x v="40"/>
  </r>
  <r>
    <n v="3883"/>
    <x v="3878"/>
    <s v="CAGED - A New Musical is the story of One Passion, One Voice, One Dream. - One man's quest to become the woman he always wanted to be."/>
    <n v="15000"/>
    <n v="0"/>
    <x v="1"/>
    <x v="1"/>
    <s v="GBP"/>
    <n v="1409668069"/>
    <n v="1407076069"/>
    <b v="0"/>
    <n v="0"/>
    <b v="0"/>
    <s v="theater/musical"/>
    <n v="0"/>
    <n v="0"/>
    <x v="1"/>
    <x v="40"/>
  </r>
  <r>
    <n v="3884"/>
    <x v="3879"/>
    <s v="The Group M3 is striving to give one of the poorest towns in the country hope again this Easter Holiday."/>
    <n v="10000"/>
    <n v="0"/>
    <x v="1"/>
    <x v="0"/>
    <s v="USD"/>
    <n v="1427479192"/>
    <n v="1425322792"/>
    <b v="0"/>
    <n v="0"/>
    <b v="0"/>
    <s v="theater/musical"/>
    <n v="0"/>
    <n v="0"/>
    <x v="1"/>
    <x v="40"/>
  </r>
  <r>
    <n v="3885"/>
    <x v="3880"/>
    <s v="A LIVE musical spectacular theatrical experience of The Beatles recording sessions at Abbey Road Studios."/>
    <n v="375000"/>
    <n v="0"/>
    <x v="1"/>
    <x v="0"/>
    <s v="USD"/>
    <n v="1462834191"/>
    <n v="1460242191"/>
    <b v="0"/>
    <n v="0"/>
    <b v="0"/>
    <s v="theater/musical"/>
    <n v="0"/>
    <n v="0"/>
    <x v="1"/>
    <x v="40"/>
  </r>
  <r>
    <n v="3886"/>
    <x v="3881"/>
    <n v="1"/>
    <n v="10000"/>
    <n v="0"/>
    <x v="1"/>
    <x v="2"/>
    <s v="AUD"/>
    <n v="1418275702"/>
    <n v="1415683702"/>
    <b v="0"/>
    <n v="0"/>
    <b v="0"/>
    <s v="theater/musical"/>
    <n v="0"/>
    <n v="0"/>
    <x v="1"/>
    <x v="40"/>
  </r>
  <r>
    <n v="3887"/>
    <x v="3882"/>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x v="3883"/>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x v="3884"/>
    <s v="A romantic comedy about a girl trying to figure out what to do with her life and an angel who comes to help her."/>
    <n v="8000"/>
    <n v="118"/>
    <x v="2"/>
    <x v="0"/>
    <s v="USD"/>
    <n v="1420413960"/>
    <n v="1417651630"/>
    <b v="0"/>
    <n v="9"/>
    <b v="0"/>
    <s v="theater/plays"/>
    <n v="1.4749999999999999E-2"/>
    <n v="13.111111111111111"/>
    <x v="1"/>
    <x v="6"/>
  </r>
  <r>
    <n v="3890"/>
    <x v="3885"/>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x v="3886"/>
    <s v="A comedy about a mime who dreams of becoming a stand up comedian."/>
    <n v="800"/>
    <n v="260"/>
    <x v="2"/>
    <x v="0"/>
    <s v="USD"/>
    <n v="1427086740"/>
    <n v="1424488244"/>
    <b v="0"/>
    <n v="7"/>
    <b v="0"/>
    <s v="theater/plays"/>
    <n v="0.32500000000000001"/>
    <n v="37.142857142857146"/>
    <x v="1"/>
    <x v="6"/>
  </r>
  <r>
    <n v="3892"/>
    <x v="3887"/>
    <s v="Saloon owner Gertude Blum mistrusts all men and scorns love, but sailor Harry Bales' romantic dreams force her to face her tragic past."/>
    <n v="1000"/>
    <n v="0"/>
    <x v="2"/>
    <x v="0"/>
    <s v="USD"/>
    <n v="1408863600"/>
    <n v="1408203557"/>
    <b v="0"/>
    <n v="0"/>
    <b v="0"/>
    <s v="theater/plays"/>
    <n v="0"/>
    <n v="0"/>
    <x v="1"/>
    <x v="6"/>
  </r>
  <r>
    <n v="3893"/>
    <x v="3888"/>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x v="3889"/>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x v="3890"/>
    <s v="A Transgender makeup artist calls into question the loyalty of her best friend in a 1980's circus while dealing with her dying mother."/>
    <n v="1000"/>
    <n v="50"/>
    <x v="2"/>
    <x v="0"/>
    <s v="USD"/>
    <n v="1425103218"/>
    <n v="1422424818"/>
    <b v="0"/>
    <n v="1"/>
    <b v="0"/>
    <s v="theater/plays"/>
    <n v="0.05"/>
    <n v="50"/>
    <x v="1"/>
    <x v="6"/>
  </r>
  <r>
    <n v="3896"/>
    <x v="3891"/>
    <s v="Yorick and Co. is a comedy about a struggling theatre company whose mysterious benefactor starts haunting the show!"/>
    <n v="1600"/>
    <n v="170"/>
    <x v="2"/>
    <x v="0"/>
    <s v="USD"/>
    <n v="1402979778"/>
    <n v="1401770178"/>
    <b v="0"/>
    <n v="4"/>
    <b v="0"/>
    <s v="theater/plays"/>
    <n v="0.10625"/>
    <n v="42.5"/>
    <x v="1"/>
    <x v="6"/>
  </r>
  <r>
    <n v="3897"/>
    <x v="3892"/>
    <s v="Help us to put on a production of Terry Pratchett's Wyrd Sisters, an ambitions show for our theatre but one I believe we can do."/>
    <n v="2500"/>
    <n v="440"/>
    <x v="2"/>
    <x v="4"/>
    <s v="NZD"/>
    <n v="1420750683"/>
    <n v="1418158683"/>
    <b v="0"/>
    <n v="10"/>
    <b v="0"/>
    <s v="theater/plays"/>
    <n v="0.17599999999999999"/>
    <n v="44"/>
    <x v="1"/>
    <x v="6"/>
  </r>
  <r>
    <n v="3898"/>
    <x v="3893"/>
    <s v="'Somewhere you know, nowhere you've been' a theatrical _x000a_re-imagining of Walthamstowâ€™s past acted out beneath big skies in the marshes."/>
    <n v="2500"/>
    <n v="814"/>
    <x v="2"/>
    <x v="1"/>
    <s v="GBP"/>
    <n v="1439827200"/>
    <n v="1436355270"/>
    <b v="0"/>
    <n v="16"/>
    <b v="0"/>
    <s v="theater/plays"/>
    <n v="0.3256"/>
    <n v="50.875"/>
    <x v="1"/>
    <x v="6"/>
  </r>
  <r>
    <n v="3899"/>
    <x v="3894"/>
    <s v="More than just a play, RAIN is an outreach to hurting people who feel disengaged or rejected by others."/>
    <n v="10000"/>
    <n v="125"/>
    <x v="2"/>
    <x v="0"/>
    <s v="USD"/>
    <n v="1407868561"/>
    <n v="1406140561"/>
    <b v="0"/>
    <n v="2"/>
    <b v="0"/>
    <s v="theater/plays"/>
    <n v="1.2500000000000001E-2"/>
    <n v="62.5"/>
    <x v="1"/>
    <x v="6"/>
  </r>
  <r>
    <n v="3900"/>
    <x v="3895"/>
    <s v="HUB Theatre Group collaborates with local artists to present John Logan's RED to the community."/>
    <n v="2500"/>
    <n v="135"/>
    <x v="2"/>
    <x v="0"/>
    <s v="USD"/>
    <n v="1433988791"/>
    <n v="1431396791"/>
    <b v="0"/>
    <n v="5"/>
    <b v="0"/>
    <s v="theater/plays"/>
    <n v="5.3999999999999999E-2"/>
    <n v="27"/>
    <x v="1"/>
    <x v="6"/>
  </r>
  <r>
    <n v="3901"/>
    <x v="3896"/>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x v="3897"/>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x v="3898"/>
    <s v="Based on the novel â€œKnow Thy Lawâ€, this powerful play gives the insight and understanding of the power of knowing the law of the land."/>
    <n v="1500"/>
    <n v="0"/>
    <x v="2"/>
    <x v="0"/>
    <s v="USD"/>
    <n v="1439581080"/>
    <n v="1435709765"/>
    <b v="0"/>
    <n v="0"/>
    <b v="0"/>
    <s v="theater/plays"/>
    <n v="0"/>
    <n v="0"/>
    <x v="1"/>
    <x v="6"/>
  </r>
  <r>
    <n v="3904"/>
    <x v="3899"/>
    <s v="A play that will cover 4000 years of black history."/>
    <n v="10000"/>
    <n v="3"/>
    <x v="2"/>
    <x v="0"/>
    <s v="USD"/>
    <n v="1429074240"/>
    <n v="1427866200"/>
    <b v="0"/>
    <n v="2"/>
    <b v="0"/>
    <s v="theater/plays"/>
    <n v="2.9999999999999997E-4"/>
    <n v="1.5"/>
    <x v="1"/>
    <x v="6"/>
  </r>
  <r>
    <n v="3905"/>
    <x v="3900"/>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x v="3901"/>
    <s v="We will workshop, stage and develop new writing, devised work and adaptations. A joyful leap into the possibilities of an idea!"/>
    <n v="1500"/>
    <n v="1010"/>
    <x v="2"/>
    <x v="1"/>
    <s v="GBP"/>
    <n v="1435325100"/>
    <n v="1432072893"/>
    <b v="0"/>
    <n v="16"/>
    <b v="0"/>
    <s v="theater/plays"/>
    <n v="0.67333333333333334"/>
    <n v="63.125"/>
    <x v="1"/>
    <x v="6"/>
  </r>
  <r>
    <n v="3907"/>
    <x v="3902"/>
    <s v="Burqa&amp;Rifle dramatizes the  encounter between two women -- a vigilante and a convert to Islam."/>
    <n v="1000"/>
    <n v="153"/>
    <x v="2"/>
    <x v="0"/>
    <s v="USD"/>
    <n v="1414354080"/>
    <n v="1411587606"/>
    <b v="0"/>
    <n v="4"/>
    <b v="0"/>
    <s v="theater/plays"/>
    <n v="0.153"/>
    <n v="38.25"/>
    <x v="1"/>
    <x v="6"/>
  </r>
  <r>
    <n v="3908"/>
    <x v="3903"/>
    <s v="Death splits apart twin brothers in a questionable car accident. They shared dreams, and now they must share trials in the unknown."/>
    <n v="750"/>
    <n v="65"/>
    <x v="2"/>
    <x v="0"/>
    <s v="USD"/>
    <n v="1406603696"/>
    <n v="1405307696"/>
    <b v="0"/>
    <n v="4"/>
    <b v="0"/>
    <s v="theater/plays"/>
    <n v="8.666666666666667E-2"/>
    <n v="16.25"/>
    <x v="1"/>
    <x v="6"/>
  </r>
  <r>
    <n v="3909"/>
    <x v="3904"/>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x v="3905"/>
    <s v="Join Sherlock Holmes and Dr. Watson as the first adventure together is dramatized live on-stage!  The game is afoot!"/>
    <n v="6000"/>
    <n v="185"/>
    <x v="2"/>
    <x v="0"/>
    <s v="USD"/>
    <n v="1441649397"/>
    <n v="1439057397"/>
    <b v="0"/>
    <n v="3"/>
    <b v="0"/>
    <s v="theater/plays"/>
    <n v="3.0833333333333334E-2"/>
    <n v="61.666666666666664"/>
    <x v="1"/>
    <x v="6"/>
  </r>
  <r>
    <n v="3911"/>
    <x v="3906"/>
    <s v="â€˜Ministers of Graceâ€™ imagines what the movie Ghostbusters would be like if written by William Shakespeare."/>
    <n v="8000"/>
    <n v="2993"/>
    <x v="2"/>
    <x v="0"/>
    <s v="USD"/>
    <n v="1417033777"/>
    <n v="1414438177"/>
    <b v="0"/>
    <n v="36"/>
    <b v="0"/>
    <s v="theater/plays"/>
    <n v="0.37412499999999999"/>
    <n v="83.138888888888886"/>
    <x v="1"/>
    <x v="6"/>
  </r>
  <r>
    <n v="3912"/>
    <x v="3907"/>
    <s v="Producing &amp; directing Jake's Women by Neil Simon opening July 9 and running through July 26 for Sonoma Arts Live"/>
    <n v="15000"/>
    <n v="1"/>
    <x v="2"/>
    <x v="0"/>
    <s v="USD"/>
    <n v="1429936500"/>
    <n v="1424759330"/>
    <b v="0"/>
    <n v="1"/>
    <b v="0"/>
    <s v="theater/plays"/>
    <n v="6.666666666666667E-5"/>
    <n v="1"/>
    <x v="1"/>
    <x v="6"/>
  </r>
  <r>
    <n v="3913"/>
    <x v="3908"/>
    <s v="â€œNo amount of fire or freshness can challenge what a man will store up in his ghostly heart.â€ â€“ The Great Gatsby"/>
    <n v="10000"/>
    <n v="1000"/>
    <x v="2"/>
    <x v="0"/>
    <s v="USD"/>
    <n v="1448863449"/>
    <n v="1446267849"/>
    <b v="0"/>
    <n v="7"/>
    <b v="0"/>
    <s v="theater/plays"/>
    <n v="0.1"/>
    <n v="142.85714285714286"/>
    <x v="1"/>
    <x v="6"/>
  </r>
  <r>
    <n v="3914"/>
    <x v="3909"/>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x v="3910"/>
    <s v="Following the enormous success of Hardcross, we are looking for new ways to bring this wonderful play to a wider audience."/>
    <n v="1500"/>
    <n v="5"/>
    <x v="2"/>
    <x v="1"/>
    <s v="GBP"/>
    <n v="1464824309"/>
    <n v="1462232309"/>
    <b v="0"/>
    <n v="1"/>
    <b v="0"/>
    <s v="theater/plays"/>
    <n v="3.3333333333333335E-3"/>
    <n v="5"/>
    <x v="1"/>
    <x v="6"/>
  </r>
  <r>
    <n v="3916"/>
    <x v="3911"/>
    <s v="We're a small group of University students who need a little help making our final exam production the best product possible."/>
    <n v="2000"/>
    <n v="0"/>
    <x v="2"/>
    <x v="8"/>
    <s v="DKK"/>
    <n v="1464952752"/>
    <n v="1462360752"/>
    <b v="0"/>
    <n v="0"/>
    <b v="0"/>
    <s v="theater/plays"/>
    <n v="0"/>
    <n v="0"/>
    <x v="1"/>
    <x v="6"/>
  </r>
  <r>
    <n v="3917"/>
    <x v="3912"/>
    <s v="We place the actors and script to the fore, with productions stripped down to barest level, aiming to make theatre accessible."/>
    <n v="3500"/>
    <n v="10"/>
    <x v="2"/>
    <x v="1"/>
    <s v="GBP"/>
    <n v="1410439161"/>
    <n v="1407847161"/>
    <b v="0"/>
    <n v="1"/>
    <b v="0"/>
    <s v="theater/plays"/>
    <n v="2.8571428571428571E-3"/>
    <n v="10"/>
    <x v="1"/>
    <x v="6"/>
  </r>
  <r>
    <n v="3918"/>
    <x v="3913"/>
    <s v="A fantastic new comedy coming to the West End 2014.  An Alan Ayckbourn meets Richard Curtis style comedy. Who knew singing was therapy!"/>
    <n v="60000"/>
    <n v="120"/>
    <x v="2"/>
    <x v="1"/>
    <s v="GBP"/>
    <n v="1407168000"/>
    <n v="1406131023"/>
    <b v="0"/>
    <n v="3"/>
    <b v="0"/>
    <s v="theater/plays"/>
    <n v="2E-3"/>
    <n v="40"/>
    <x v="1"/>
    <x v="6"/>
  </r>
  <r>
    <n v="3919"/>
    <x v="3914"/>
    <s v="Two sisters living in a Cornish seaside town attempt to hide and escape from a life- circle of deceit, abuse, incest and revenge."/>
    <n v="5000"/>
    <n v="90"/>
    <x v="2"/>
    <x v="1"/>
    <s v="GBP"/>
    <n v="1453075200"/>
    <n v="1450628773"/>
    <b v="0"/>
    <n v="3"/>
    <b v="0"/>
    <s v="theater/plays"/>
    <n v="1.7999999999999999E-2"/>
    <n v="30"/>
    <x v="1"/>
    <x v="6"/>
  </r>
  <r>
    <n v="3920"/>
    <x v="3915"/>
    <s v="An enthralling tale charting the ecstasies and tragedies behind the seven white masks of centenarian clown,Scaramouche Jones."/>
    <n v="2500"/>
    <n v="135"/>
    <x v="2"/>
    <x v="1"/>
    <s v="GBP"/>
    <n v="1479032260"/>
    <n v="1476436660"/>
    <b v="0"/>
    <n v="3"/>
    <b v="0"/>
    <s v="theater/plays"/>
    <n v="5.3999999999999999E-2"/>
    <n v="45"/>
    <x v="1"/>
    <x v="6"/>
  </r>
  <r>
    <n v="3921"/>
    <x v="3916"/>
    <s v="CLTC are crowdfunding for our latest production - Joe Calarco's brilliant adaptation of Shakespeare's most loved tragedy."/>
    <n v="3000"/>
    <n v="0"/>
    <x v="2"/>
    <x v="1"/>
    <s v="GBP"/>
    <n v="1414346400"/>
    <n v="1413291655"/>
    <b v="0"/>
    <n v="0"/>
    <b v="0"/>
    <s v="theater/plays"/>
    <n v="0"/>
    <n v="0"/>
    <x v="1"/>
    <x v="6"/>
  </r>
  <r>
    <n v="3922"/>
    <x v="3917"/>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x v="3918"/>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x v="3919"/>
    <s v="Help Comedy Illusionist Reggie Rice spread the magic of laughter as he takes his award-winning illusion show to a town near you!"/>
    <n v="15000"/>
    <n v="2290"/>
    <x v="2"/>
    <x v="0"/>
    <s v="USD"/>
    <n v="1403823722"/>
    <n v="1401231722"/>
    <b v="0"/>
    <n v="40"/>
    <b v="0"/>
    <s v="theater/plays"/>
    <n v="0.15266666666666667"/>
    <n v="57.25"/>
    <x v="1"/>
    <x v="6"/>
  </r>
  <r>
    <n v="3925"/>
    <x v="3920"/>
    <s v="Help Save High School Theater Program_x000a_Your donations will be used to purchase props, build sets, and costumes."/>
    <n v="150"/>
    <n v="15"/>
    <x v="2"/>
    <x v="0"/>
    <s v="USD"/>
    <n v="1406753639"/>
    <n v="1404161639"/>
    <b v="0"/>
    <n v="3"/>
    <b v="0"/>
    <s v="theater/plays"/>
    <n v="0.1"/>
    <n v="5"/>
    <x v="1"/>
    <x v="6"/>
  </r>
  <r>
    <n v="3926"/>
    <x v="3921"/>
    <s v="Producing syllabus-relevant theatre targeted to HSC students on the NSW Central Coast"/>
    <n v="5000"/>
    <n v="15"/>
    <x v="2"/>
    <x v="2"/>
    <s v="AUD"/>
    <n v="1419645748"/>
    <n v="1417053748"/>
    <b v="0"/>
    <n v="1"/>
    <b v="0"/>
    <s v="theater/plays"/>
    <n v="3.0000000000000001E-3"/>
    <n v="15"/>
    <x v="1"/>
    <x v="6"/>
  </r>
  <r>
    <n v="3927"/>
    <x v="3922"/>
    <s v="Brand new graduate theater company 'FMP Theatre' proudly presents the definitive WW1 play, Journey's End, with a little help from you."/>
    <n v="2500"/>
    <n v="25"/>
    <x v="2"/>
    <x v="1"/>
    <s v="GBP"/>
    <n v="1407565504"/>
    <n v="1404973504"/>
    <b v="0"/>
    <n v="2"/>
    <b v="0"/>
    <s v="theater/plays"/>
    <n v="0.01"/>
    <n v="12.5"/>
    <x v="1"/>
    <x v="6"/>
  </r>
  <r>
    <n v="3928"/>
    <x v="3923"/>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x v="3924"/>
    <s v="We need to raise funds to bring this elaborate production to life with special FX makeup, highly detailed sets, and costumes."/>
    <n v="20000"/>
    <n v="453"/>
    <x v="2"/>
    <x v="0"/>
    <s v="USD"/>
    <n v="1474228265"/>
    <n v="1471636265"/>
    <b v="0"/>
    <n v="14"/>
    <b v="0"/>
    <s v="theater/plays"/>
    <n v="2.265E-2"/>
    <n v="32.357142857142854"/>
    <x v="1"/>
    <x v="6"/>
  </r>
  <r>
    <n v="3930"/>
    <x v="3925"/>
    <s v="We are a new and exciting semi-pro  theatre company who will support &amp; hire local actors &amp; writers in Brisbane &amp; Queensland."/>
    <n v="10000"/>
    <n v="0"/>
    <x v="2"/>
    <x v="2"/>
    <s v="AUD"/>
    <n v="1459490400"/>
    <n v="1457078868"/>
    <b v="0"/>
    <n v="0"/>
    <b v="0"/>
    <s v="theater/plays"/>
    <n v="0"/>
    <n v="0"/>
    <x v="1"/>
    <x v="6"/>
  </r>
  <r>
    <n v="3931"/>
    <x v="3926"/>
    <s v="An original stage play designed to bring to light the long-term effects on adult survivors of childhood sexual abuse. We do survive!"/>
    <n v="8000"/>
    <n v="0"/>
    <x v="2"/>
    <x v="0"/>
    <s v="USD"/>
    <n v="1441510707"/>
    <n v="1439350707"/>
    <b v="0"/>
    <n v="0"/>
    <b v="0"/>
    <s v="theater/plays"/>
    <n v="0"/>
    <n v="0"/>
    <x v="1"/>
    <x v="6"/>
  </r>
  <r>
    <n v="3932"/>
    <x v="3927"/>
    <s v="Audience tell stories from their life chooses the improv actors to re-enact the story on the spot via song, dance and theatrics."/>
    <n v="12000"/>
    <n v="1"/>
    <x v="2"/>
    <x v="0"/>
    <s v="USD"/>
    <n v="1458097364"/>
    <n v="1455508964"/>
    <b v="0"/>
    <n v="1"/>
    <b v="0"/>
    <s v="theater/plays"/>
    <n v="8.3333333333333331E-5"/>
    <n v="1"/>
    <x v="1"/>
    <x v="6"/>
  </r>
  <r>
    <n v="3933"/>
    <x v="3928"/>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x v="3929"/>
    <s v="Lost youth and lost souls struggle to find meaning amid dingy basements, vanishing malls, and a bleak Midwestern summer."/>
    <n v="5000"/>
    <n v="550"/>
    <x v="2"/>
    <x v="0"/>
    <s v="USD"/>
    <n v="1443704400"/>
    <n v="1439827639"/>
    <b v="0"/>
    <n v="12"/>
    <b v="0"/>
    <s v="theater/plays"/>
    <n v="0.11"/>
    <n v="45.833333333333336"/>
    <x v="1"/>
    <x v="6"/>
  </r>
  <r>
    <n v="3935"/>
    <x v="3930"/>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x v="3931"/>
    <s v="This stage play is a true story about one woman's fight against breast cancer while still having to deal with the adversities of life."/>
    <n v="20000"/>
    <n v="0"/>
    <x v="2"/>
    <x v="0"/>
    <s v="USD"/>
    <n v="1480576720"/>
    <n v="1477981120"/>
    <b v="0"/>
    <n v="0"/>
    <b v="0"/>
    <s v="theater/plays"/>
    <n v="0"/>
    <n v="0"/>
    <x v="1"/>
    <x v="6"/>
  </r>
  <r>
    <n v="3937"/>
    <x v="3932"/>
    <s v="Support the artists of the new play FEVER: a story of love, friendship and sonnets. Donate to help us develop this production!"/>
    <n v="2885"/>
    <n v="2485"/>
    <x v="2"/>
    <x v="0"/>
    <s v="USD"/>
    <n v="1468249760"/>
    <n v="1465830560"/>
    <b v="0"/>
    <n v="10"/>
    <b v="0"/>
    <s v="theater/plays"/>
    <n v="0.86135181975736563"/>
    <n v="248.5"/>
    <x v="1"/>
    <x v="6"/>
  </r>
  <r>
    <n v="3938"/>
    <x v="393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x v="3934"/>
    <s v="'Potter.' is a parody of the popular Harry Potter series allowing aspiring actors a chance to work in a professional production."/>
    <n v="5000"/>
    <n v="5"/>
    <x v="2"/>
    <x v="2"/>
    <s v="AUD"/>
    <n v="1412656200"/>
    <n v="1412328979"/>
    <b v="0"/>
    <n v="1"/>
    <b v="0"/>
    <s v="theater/plays"/>
    <n v="1E-3"/>
    <n v="5"/>
    <x v="1"/>
    <x v="6"/>
  </r>
  <r>
    <n v="3940"/>
    <x v="3935"/>
    <s v="A Stage Play that will bring you to the edge of your seat , leave you thinkin and will also have you laughing while enjoyin the talent"/>
    <n v="5000"/>
    <n v="11"/>
    <x v="2"/>
    <x v="0"/>
    <s v="USD"/>
    <n v="1420199351"/>
    <n v="1416311351"/>
    <b v="0"/>
    <n v="2"/>
    <b v="0"/>
    <s v="theater/plays"/>
    <n v="2.2000000000000001E-3"/>
    <n v="5.5"/>
    <x v="1"/>
    <x v="6"/>
  </r>
  <r>
    <n v="3941"/>
    <x v="3936"/>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x v="3937"/>
    <s v="In the 30's, two brothers, Benny and Phil, who go to the Arizona desert to be extras in a huge Biblical epic. Riotous comedy!"/>
    <n v="1200"/>
    <n v="0"/>
    <x v="2"/>
    <x v="0"/>
    <s v="USD"/>
    <n v="1434490914"/>
    <n v="1429306914"/>
    <b v="0"/>
    <n v="0"/>
    <b v="0"/>
    <s v="theater/plays"/>
    <n v="0"/>
    <n v="0"/>
    <x v="1"/>
    <x v="6"/>
  </r>
  <r>
    <n v="3943"/>
    <x v="3938"/>
    <s v="Field Trip Theatre has  commissioned Alexandra Petri to write a world premiere play set in DC , &quot;The Scrum&quot;,"/>
    <n v="5000"/>
    <n v="1782"/>
    <x v="2"/>
    <x v="0"/>
    <s v="USD"/>
    <n v="1446483000"/>
    <n v="1443811268"/>
    <b v="0"/>
    <n v="13"/>
    <b v="0"/>
    <s v="theater/plays"/>
    <n v="0.35639999999999999"/>
    <n v="137.07692307692307"/>
    <x v="1"/>
    <x v="6"/>
  </r>
  <r>
    <n v="3944"/>
    <x v="3939"/>
    <s v="My project is to finish writing all 38 of Shakespeare's Plays into shortened 15-20 minute Shortened versions and publish them in 1 year"/>
    <n v="5000"/>
    <n v="0"/>
    <x v="2"/>
    <x v="0"/>
    <s v="USD"/>
    <n v="1440690875"/>
    <n v="1438098875"/>
    <b v="0"/>
    <n v="0"/>
    <b v="0"/>
    <s v="theater/plays"/>
    <n v="0"/>
    <n v="0"/>
    <x v="1"/>
    <x v="6"/>
  </r>
  <r>
    <n v="3945"/>
    <x v="3940"/>
    <s v="We do a theatre camp for kids every summer doing parady shows of diff stories for kids to learn theater. This year is Star Wars Parody."/>
    <n v="2000"/>
    <n v="5"/>
    <x v="2"/>
    <x v="0"/>
    <s v="USD"/>
    <n v="1431717268"/>
    <n v="1429125268"/>
    <b v="0"/>
    <n v="1"/>
    <b v="0"/>
    <s v="theater/plays"/>
    <n v="2.5000000000000001E-3"/>
    <n v="5"/>
    <x v="1"/>
    <x v="6"/>
  </r>
  <r>
    <n v="3946"/>
    <x v="3941"/>
    <s v="Dr. Mecurio's is an original work of fantasy designed and written for the stage."/>
    <n v="6000"/>
    <n v="195"/>
    <x v="2"/>
    <x v="0"/>
    <s v="USD"/>
    <n v="1425110400"/>
    <n v="1422388822"/>
    <b v="0"/>
    <n v="5"/>
    <b v="0"/>
    <s v="theater/plays"/>
    <n v="3.2500000000000001E-2"/>
    <n v="39"/>
    <x v="1"/>
    <x v="6"/>
  </r>
  <r>
    <n v="3947"/>
    <x v="3942"/>
    <s v="Soon to be known as one of the greatest gospel stage plays of all times. Great hit in New England and now we want to take  it on tour"/>
    <n v="3000"/>
    <n v="101"/>
    <x v="2"/>
    <x v="0"/>
    <s v="USD"/>
    <n v="1475378744"/>
    <n v="1472786744"/>
    <b v="0"/>
    <n v="2"/>
    <b v="0"/>
    <s v="theater/plays"/>
    <n v="3.3666666666666664E-2"/>
    <n v="50.5"/>
    <x v="1"/>
    <x v="6"/>
  </r>
  <r>
    <n v="3948"/>
    <x v="3943"/>
    <s v="A group of 12 friends, separated by time, space, state borders and oceans want to head to London for the adventure of a lifetime."/>
    <n v="30000"/>
    <n v="0"/>
    <x v="2"/>
    <x v="2"/>
    <s v="AUD"/>
    <n v="1410076123"/>
    <n v="1404892123"/>
    <b v="0"/>
    <n v="0"/>
    <b v="0"/>
    <s v="theater/plays"/>
    <n v="0"/>
    <n v="0"/>
    <x v="1"/>
    <x v="6"/>
  </r>
  <r>
    <n v="3949"/>
    <x v="3944"/>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x v="3945"/>
    <s v="With the Great Elephant Repertory we can reach those children who are perceived unreachable, educating them through performance art."/>
    <n v="4000"/>
    <n v="25"/>
    <x v="2"/>
    <x v="0"/>
    <s v="USD"/>
    <n v="1460140500"/>
    <n v="1457628680"/>
    <b v="0"/>
    <n v="1"/>
    <b v="0"/>
    <s v="theater/plays"/>
    <n v="6.2500000000000003E-3"/>
    <n v="25"/>
    <x v="1"/>
    <x v="6"/>
  </r>
  <r>
    <n v="3951"/>
    <x v="3946"/>
    <s v="Set in Southern America â€œThe Divideâ€ is a stage play that touches on the issues that are forefront in America and the world."/>
    <n v="200000"/>
    <n v="1"/>
    <x v="2"/>
    <x v="17"/>
    <s v="EUR"/>
    <n v="1462301342"/>
    <n v="1457120942"/>
    <b v="0"/>
    <n v="1"/>
    <b v="0"/>
    <s v="theater/plays"/>
    <n v="5.0000000000000004E-6"/>
    <n v="1"/>
    <x v="1"/>
    <x v="6"/>
  </r>
  <r>
    <n v="3952"/>
    <x v="3947"/>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x v="3948"/>
    <s v="Actors and actresses are needed to help me create a stage play. A stage play needs to be adapted from the book I wrote."/>
    <n v="17600"/>
    <n v="0"/>
    <x v="2"/>
    <x v="0"/>
    <s v="USD"/>
    <n v="1469834940"/>
    <n v="1467162586"/>
    <b v="0"/>
    <n v="0"/>
    <b v="0"/>
    <s v="theater/plays"/>
    <n v="0"/>
    <n v="0"/>
    <x v="1"/>
    <x v="6"/>
  </r>
  <r>
    <n v="3954"/>
    <x v="3949"/>
    <s v="Despite hunger and conditions of a Calcutta slum, the people there know that life is precious. They have named it â€˜City of Joy.â€™"/>
    <n v="25000"/>
    <n v="0"/>
    <x v="2"/>
    <x v="5"/>
    <s v="CAD"/>
    <n v="1405352264"/>
    <n v="1400168264"/>
    <b v="0"/>
    <n v="0"/>
    <b v="0"/>
    <s v="theater/plays"/>
    <n v="0"/>
    <n v="0"/>
    <x v="1"/>
    <x v="6"/>
  </r>
  <r>
    <n v="3955"/>
    <x v="3950"/>
    <s v="FHE High School Theatre Booster Fund Raiser for Costumes --Fall Play Snow Queen and Spring Musical Once on this Island"/>
    <n v="1750"/>
    <n v="425"/>
    <x v="2"/>
    <x v="0"/>
    <s v="USD"/>
    <n v="1448745741"/>
    <n v="1446150141"/>
    <b v="0"/>
    <n v="8"/>
    <b v="0"/>
    <s v="theater/plays"/>
    <n v="0.24285714285714285"/>
    <n v="53.125"/>
    <x v="1"/>
    <x v="6"/>
  </r>
  <r>
    <n v="3956"/>
    <x v="3951"/>
    <s v="This saucy stage play chronicles the highs and lows of my life involving gangs, drugs and prison. The story is a transforming ministry."/>
    <n v="5500"/>
    <n v="0"/>
    <x v="2"/>
    <x v="0"/>
    <s v="USD"/>
    <n v="1461543600"/>
    <n v="1459203727"/>
    <b v="0"/>
    <n v="0"/>
    <b v="0"/>
    <s v="theater/plays"/>
    <n v="0"/>
    <n v="0"/>
    <x v="1"/>
    <x v="6"/>
  </r>
  <r>
    <n v="3957"/>
    <x v="3952"/>
    <s v="A play about something, or maybe nothing. Four actors depicting all 9 seasons of Seinfeld in 90 minutes."/>
    <n v="28000"/>
    <n v="7"/>
    <x v="2"/>
    <x v="0"/>
    <s v="USD"/>
    <n v="1468020354"/>
    <n v="1464045954"/>
    <b v="0"/>
    <n v="1"/>
    <b v="0"/>
    <s v="theater/plays"/>
    <n v="2.5000000000000001E-4"/>
    <n v="7"/>
    <x v="1"/>
    <x v="6"/>
  </r>
  <r>
    <n v="3958"/>
    <x v="3953"/>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x v="3954"/>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x v="3955"/>
    <s v="You are closer to your dreams than what you expect, your demons will always wait for you to realize them, theyâ€™ll torture you Manny."/>
    <n v="3000"/>
    <n v="45"/>
    <x v="2"/>
    <x v="0"/>
    <s v="USD"/>
    <n v="1451852256"/>
    <n v="1449260256"/>
    <b v="0"/>
    <n v="4"/>
    <b v="0"/>
    <s v="theater/plays"/>
    <n v="1.4999999999999999E-2"/>
    <n v="11.25"/>
    <x v="1"/>
    <x v="6"/>
  </r>
  <r>
    <n v="3961"/>
    <x v="3956"/>
    <s v="I've written a fun new play exploring the reality of gay stereotypes in 2014 - with accommodation and venue hire it needs some dough :)"/>
    <n v="5000"/>
    <n v="21"/>
    <x v="2"/>
    <x v="1"/>
    <s v="GBP"/>
    <n v="1399584210"/>
    <n v="1397683410"/>
    <b v="0"/>
    <n v="2"/>
    <b v="0"/>
    <s v="theater/plays"/>
    <n v="4.1999999999999997E-3"/>
    <n v="10.5"/>
    <x v="1"/>
    <x v="6"/>
  </r>
  <r>
    <n v="3962"/>
    <x v="3957"/>
    <s v="OUR FRIENDS THE ENEMY will make its American Debut at Theatre Row in New York City, and we would like for you to join us on our journey"/>
    <n v="1400"/>
    <n v="45"/>
    <x v="2"/>
    <x v="1"/>
    <s v="GBP"/>
    <n v="1448722494"/>
    <n v="1446562494"/>
    <b v="0"/>
    <n v="3"/>
    <b v="0"/>
    <s v="theater/plays"/>
    <n v="3.214285714285714E-2"/>
    <n v="15"/>
    <x v="1"/>
    <x v="6"/>
  </r>
  <r>
    <n v="3963"/>
    <x v="3958"/>
    <s v="les effets de censeur sur l'immigration.Ã§a c'est une piÃ¨ce de l'histoire de la rÃ©volution en Iran jusqu'Ã  des meurtres en sÃ©rie en 1999"/>
    <n v="10000"/>
    <n v="0"/>
    <x v="2"/>
    <x v="5"/>
    <s v="CAD"/>
    <n v="1447821717"/>
    <n v="1445226117"/>
    <b v="0"/>
    <n v="0"/>
    <b v="0"/>
    <s v="theater/plays"/>
    <n v="0"/>
    <n v="0"/>
    <x v="1"/>
    <x v="6"/>
  </r>
  <r>
    <n v="3964"/>
    <x v="3959"/>
    <s v="&quot;MAMA'Z BA-B&quot; is the story of Marcus Williams who struggles to find a place for himself as a young black male."/>
    <n v="2000"/>
    <n v="126"/>
    <x v="2"/>
    <x v="0"/>
    <s v="USD"/>
    <n v="1429460386"/>
    <n v="1424279986"/>
    <b v="0"/>
    <n v="3"/>
    <b v="0"/>
    <s v="theater/plays"/>
    <n v="6.3E-2"/>
    <n v="42"/>
    <x v="1"/>
    <x v="6"/>
  </r>
  <r>
    <n v="3965"/>
    <x v="3960"/>
    <s v="Andrew Heller producing a production of an original play for the Philadelphia Fringe Festival. Written and Directed by Andrew Heller"/>
    <n v="2000"/>
    <n v="285"/>
    <x v="2"/>
    <x v="0"/>
    <s v="USD"/>
    <n v="1460608780"/>
    <n v="1455428380"/>
    <b v="0"/>
    <n v="4"/>
    <b v="0"/>
    <s v="theater/plays"/>
    <n v="0.14249999999999999"/>
    <n v="71.25"/>
    <x v="1"/>
    <x v="6"/>
  </r>
  <r>
    <n v="3966"/>
    <x v="3961"/>
    <s v="MNDT will be the first Moroccan Team in history to participate in the WSDC. the worldâ€™s biggest high school debate tournament."/>
    <n v="7500"/>
    <n v="45"/>
    <x v="2"/>
    <x v="0"/>
    <s v="USD"/>
    <n v="1406170740"/>
    <n v="1402506278"/>
    <b v="0"/>
    <n v="2"/>
    <b v="0"/>
    <s v="theater/plays"/>
    <n v="6.0000000000000001E-3"/>
    <n v="22.5"/>
    <x v="1"/>
    <x v="6"/>
  </r>
  <r>
    <n v="3967"/>
    <x v="3962"/>
    <s v="Ramsay Wise is painting the backdrops for the Maplewood Barn Theatre's summer 2017 production. He needs canvas and paint."/>
    <n v="1700"/>
    <n v="410"/>
    <x v="2"/>
    <x v="0"/>
    <s v="USD"/>
    <n v="1488783507"/>
    <n v="1486191507"/>
    <b v="0"/>
    <n v="10"/>
    <b v="0"/>
    <s v="theater/plays"/>
    <n v="0.2411764705882353"/>
    <n v="41"/>
    <x v="1"/>
    <x v="6"/>
  </r>
  <r>
    <n v="3968"/>
    <x v="3963"/>
    <s v="&quot;On the breast of her gown, in fine red cloth, appeared the letter A.&quot; But what about the rest of the alphabet?"/>
    <n v="5000"/>
    <n v="527"/>
    <x v="2"/>
    <x v="0"/>
    <s v="USD"/>
    <n v="1463945673"/>
    <n v="1458761673"/>
    <b v="0"/>
    <n v="11"/>
    <b v="0"/>
    <s v="theater/plays"/>
    <n v="0.10539999999999999"/>
    <n v="47.909090909090907"/>
    <x v="1"/>
    <x v="6"/>
  </r>
  <r>
    <n v="3969"/>
    <x v="3964"/>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x v="3965"/>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x v="3966"/>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x v="3967"/>
    <s v="We're a horror based theatre company in Oklahoma City beginning our first season of shows."/>
    <n v="1000"/>
    <n v="211"/>
    <x v="2"/>
    <x v="0"/>
    <s v="USD"/>
    <n v="1423186634"/>
    <n v="1418002634"/>
    <b v="0"/>
    <n v="8"/>
    <b v="0"/>
    <s v="theater/plays"/>
    <n v="0.21099999999999999"/>
    <n v="26.375"/>
    <x v="1"/>
    <x v="6"/>
  </r>
  <r>
    <n v="3973"/>
    <x v="3968"/>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x v="3969"/>
    <s v="We are performing Shakespeare's &quot;The Taming of the Shrew&quot; in its original Elizabethan setting at the Oxford Shakespeare Festival."/>
    <n v="1000"/>
    <n v="320"/>
    <x v="2"/>
    <x v="1"/>
    <s v="GBP"/>
    <n v="1464872848"/>
    <n v="1462280848"/>
    <b v="0"/>
    <n v="11"/>
    <b v="0"/>
    <s v="theater/plays"/>
    <n v="0.32"/>
    <n v="29.09090909090909"/>
    <x v="1"/>
    <x v="6"/>
  </r>
  <r>
    <n v="3975"/>
    <x v="3970"/>
    <s v="Four homeless Key West men are to be given a boat, but fates twist until only the moon and mangroves witness their earthly demise."/>
    <n v="678"/>
    <n v="0"/>
    <x v="2"/>
    <x v="0"/>
    <s v="USD"/>
    <n v="1468442898"/>
    <n v="1465850898"/>
    <b v="0"/>
    <n v="0"/>
    <b v="0"/>
    <s v="theater/plays"/>
    <n v="0"/>
    <n v="0"/>
    <x v="1"/>
    <x v="6"/>
  </r>
  <r>
    <n v="3976"/>
    <x v="3971"/>
    <s v="Rossumâ€™s Universal Robots are the perfect workforce, without emotions, needs, or souls. But they are changing. Becoming more like us..."/>
    <n v="1300"/>
    <n v="620"/>
    <x v="2"/>
    <x v="0"/>
    <s v="USD"/>
    <n v="1406876400"/>
    <n v="1405024561"/>
    <b v="0"/>
    <n v="10"/>
    <b v="0"/>
    <s v="theater/plays"/>
    <n v="0.47692307692307695"/>
    <n v="62"/>
    <x v="1"/>
    <x v="6"/>
  </r>
  <r>
    <n v="3977"/>
    <x v="3972"/>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x v="3973"/>
    <s v="Staged play within the communities of eastern ( Kinston Wilson Wilmington ) North Carolina ! Funds will allow a child to attend! THX"/>
    <n v="2000"/>
    <n v="214"/>
    <x v="2"/>
    <x v="0"/>
    <s v="USD"/>
    <n v="1422717953"/>
    <n v="1417533953"/>
    <b v="0"/>
    <n v="8"/>
    <b v="0"/>
    <s v="theater/plays"/>
    <n v="0.107"/>
    <n v="26.75"/>
    <x v="1"/>
    <x v="6"/>
  </r>
  <r>
    <n v="3979"/>
    <x v="3974"/>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x v="3975"/>
    <s v="Itâ€™s your favorite classic with a twist. This summer, Chicago youth recreate Romeo and Juliet in The Mesh-n-Groove annual production!"/>
    <n v="2500"/>
    <n v="450"/>
    <x v="2"/>
    <x v="0"/>
    <s v="USD"/>
    <n v="1404570147"/>
    <n v="1401978147"/>
    <b v="0"/>
    <n v="7"/>
    <b v="0"/>
    <s v="theater/plays"/>
    <n v="0.18"/>
    <n v="64.285714285714292"/>
    <x v="1"/>
    <x v="6"/>
  </r>
  <r>
    <n v="3981"/>
    <x v="3357"/>
    <s v="A Theatrical Production Celebrating the Lebanese Culture and the Human Spirit in Time of War."/>
    <n v="30000"/>
    <n v="1225"/>
    <x v="2"/>
    <x v="0"/>
    <s v="USD"/>
    <n v="1468729149"/>
    <n v="1463545149"/>
    <b v="0"/>
    <n v="7"/>
    <b v="0"/>
    <s v="theater/plays"/>
    <n v="4.0833333333333333E-2"/>
    <n v="175"/>
    <x v="1"/>
    <x v="6"/>
  </r>
  <r>
    <n v="3982"/>
    <x v="3976"/>
    <s v="Sex, deception, addiction, life. _x000a_A quality piece of relevant theatre at one of London's most vibrant and respected fringe theatres."/>
    <n v="850"/>
    <n v="170"/>
    <x v="2"/>
    <x v="1"/>
    <s v="GBP"/>
    <n v="1436297180"/>
    <n v="1431113180"/>
    <b v="0"/>
    <n v="5"/>
    <b v="0"/>
    <s v="theater/plays"/>
    <n v="0.2"/>
    <n v="34"/>
    <x v="1"/>
    <x v="6"/>
  </r>
  <r>
    <n v="3983"/>
    <x v="3977"/>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x v="3978"/>
    <s v="Novus Theatre bring you their new show 'Fantastic Mr Fox'. We hope to improve the pay for our cast and crew through Kickstarter."/>
    <n v="1500"/>
    <n v="95"/>
    <x v="2"/>
    <x v="1"/>
    <s v="GBP"/>
    <n v="1415404800"/>
    <n v="1412809644"/>
    <b v="0"/>
    <n v="10"/>
    <b v="0"/>
    <s v="theater/plays"/>
    <n v="6.3333333333333339E-2"/>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x v="3980"/>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x v="3981"/>
    <s v="Write Now 5 is a new writing festival in south east London promoting new work from emerging playwrights."/>
    <n v="400"/>
    <n v="151"/>
    <x v="2"/>
    <x v="1"/>
    <s v="GBP"/>
    <n v="1400278290"/>
    <n v="1399414290"/>
    <b v="0"/>
    <n v="13"/>
    <b v="0"/>
    <s v="theater/plays"/>
    <n v="0.3775"/>
    <n v="11.615384615384615"/>
    <x v="1"/>
    <x v="6"/>
  </r>
  <r>
    <n v="3988"/>
    <x v="3982"/>
    <s v="An evening of of stories based both in myth and truth."/>
    <n v="1500"/>
    <n v="32"/>
    <x v="2"/>
    <x v="0"/>
    <s v="USD"/>
    <n v="1440813413"/>
    <n v="1439517413"/>
    <b v="0"/>
    <n v="4"/>
    <b v="0"/>
    <s v="theater/plays"/>
    <n v="2.1333333333333333E-2"/>
    <n v="8"/>
    <x v="1"/>
    <x v="6"/>
  </r>
  <r>
    <n v="3989"/>
    <x v="3983"/>
    <s v="I love to write. I have written and published my first book and everyone that read it enjoyed it. My dream is to one day write movies"/>
    <n v="3000"/>
    <n v="0"/>
    <x v="2"/>
    <x v="0"/>
    <s v="USD"/>
    <n v="1447009181"/>
    <n v="1444413581"/>
    <b v="0"/>
    <n v="0"/>
    <b v="0"/>
    <s v="theater/plays"/>
    <n v="0"/>
    <n v="0"/>
    <x v="1"/>
    <x v="6"/>
  </r>
  <r>
    <n v="3990"/>
    <x v="3984"/>
    <s v="A book and a play. Narrated by the ghost of Will Shakespeare and the ghost of his dog Crab,  Their adventures in the afterlife..."/>
    <n v="1650"/>
    <n v="69"/>
    <x v="2"/>
    <x v="1"/>
    <s v="GBP"/>
    <n v="1456934893"/>
    <n v="1454342893"/>
    <b v="0"/>
    <n v="3"/>
    <b v="0"/>
    <s v="theater/plays"/>
    <n v="4.1818181818181817E-2"/>
    <n v="23"/>
    <x v="1"/>
    <x v="6"/>
  </r>
  <r>
    <n v="3991"/>
    <x v="3985"/>
    <s v="North Texas first actor-driven theatre company needs your help"/>
    <n v="500"/>
    <n v="100"/>
    <x v="2"/>
    <x v="0"/>
    <s v="USD"/>
    <n v="1433086082"/>
    <n v="1430494082"/>
    <b v="0"/>
    <n v="1"/>
    <b v="0"/>
    <s v="theater/plays"/>
    <n v="0.2"/>
    <n v="100"/>
    <x v="1"/>
    <x v="6"/>
  </r>
  <r>
    <n v="3992"/>
    <x v="3986"/>
    <s v="A richly textured and intellectually powerful social commentary about family, community and America."/>
    <n v="10000"/>
    <n v="541"/>
    <x v="2"/>
    <x v="0"/>
    <s v="USD"/>
    <n v="1449876859"/>
    <n v="1444689259"/>
    <b v="0"/>
    <n v="9"/>
    <b v="0"/>
    <s v="theater/plays"/>
    <n v="5.4100000000000002E-2"/>
    <n v="60.111111111111114"/>
    <x v="1"/>
    <x v="6"/>
  </r>
  <r>
    <n v="3993"/>
    <x v="3987"/>
    <s v="I am seeking to turn my collection of urban poetry into a stage play. My desire is to inspire victims to heal."/>
    <n v="50000"/>
    <n v="3"/>
    <x v="2"/>
    <x v="0"/>
    <s v="USD"/>
    <n v="1431549912"/>
    <n v="1428957912"/>
    <b v="0"/>
    <n v="1"/>
    <b v="0"/>
    <s v="theater/plays"/>
    <n v="6.0000000000000002E-5"/>
    <n v="3"/>
    <x v="1"/>
    <x v="6"/>
  </r>
  <r>
    <n v="3994"/>
    <x v="3988"/>
    <s v="Is Henson willing to dare risk a theatrical speaking tour of his North Pole adventures...and more?"/>
    <n v="2000"/>
    <n v="5"/>
    <x v="2"/>
    <x v="0"/>
    <s v="USD"/>
    <n v="1405761690"/>
    <n v="1403169690"/>
    <b v="0"/>
    <n v="1"/>
    <b v="0"/>
    <s v="theater/plays"/>
    <n v="2.5000000000000001E-3"/>
    <n v="5"/>
    <x v="1"/>
    <x v="6"/>
  </r>
  <r>
    <n v="3995"/>
    <x v="3989"/>
    <s v="Headaches: a play composed of personal testimonies, writings and music, centered on mental illness and its effects on people's lives."/>
    <n v="200"/>
    <n v="70"/>
    <x v="2"/>
    <x v="1"/>
    <s v="GBP"/>
    <n v="1423913220"/>
    <n v="1421339077"/>
    <b v="0"/>
    <n v="4"/>
    <b v="0"/>
    <s v="theater/plays"/>
    <n v="0.35"/>
    <n v="17.5"/>
    <x v="1"/>
    <x v="6"/>
  </r>
  <r>
    <n v="3996"/>
    <x v="3990"/>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x v="3991"/>
    <s v="We aim to produce a Professional Published Play for two days in October 2015 on Fri 30th &amp; Sat 31st with three performances in total."/>
    <n v="3000"/>
    <n v="0"/>
    <x v="2"/>
    <x v="1"/>
    <s v="GBP"/>
    <n v="1428222221"/>
    <n v="1425633821"/>
    <b v="0"/>
    <n v="0"/>
    <b v="0"/>
    <s v="theater/plays"/>
    <n v="0"/>
    <n v="0"/>
    <x v="1"/>
    <x v="6"/>
  </r>
  <r>
    <n v="3998"/>
    <x v="3992"/>
    <s v="Forsaken Angels, a powerful new play by William Leary, author of DCMTA's Best Of 2014 Play Masquerade."/>
    <n v="1250"/>
    <n v="715"/>
    <x v="2"/>
    <x v="0"/>
    <s v="USD"/>
    <n v="1427580426"/>
    <n v="1424992026"/>
    <b v="0"/>
    <n v="12"/>
    <b v="0"/>
    <s v="theater/plays"/>
    <n v="0.57199999999999995"/>
    <n v="59.583333333333336"/>
    <x v="1"/>
    <x v="6"/>
  </r>
  <r>
    <n v="3999"/>
    <x v="3993"/>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x v="3994"/>
    <s v="An Enticing Trip into the World of Assisted Dying"/>
    <n v="8000"/>
    <n v="10"/>
    <x v="2"/>
    <x v="0"/>
    <s v="USD"/>
    <n v="1462631358"/>
    <n v="1457450958"/>
    <b v="0"/>
    <n v="1"/>
    <b v="0"/>
    <s v="theater/plays"/>
    <n v="1.25E-3"/>
    <n v="10"/>
    <x v="1"/>
    <x v="6"/>
  </r>
  <r>
    <n v="4001"/>
    <x v="3995"/>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x v="3996"/>
    <s v="Bring Wyrd Sisters, a comedy of Shakespearean proportions, to small-town Texas. Loosely parodies the â€œScottish Play.â€"/>
    <n v="1250"/>
    <n v="23"/>
    <x v="2"/>
    <x v="0"/>
    <s v="USD"/>
    <n v="1411779761"/>
    <n v="1409187761"/>
    <b v="0"/>
    <n v="4"/>
    <b v="0"/>
    <s v="theater/plays"/>
    <n v="1.84E-2"/>
    <n v="5.75"/>
    <x v="1"/>
    <x v="6"/>
  </r>
  <r>
    <n v="4003"/>
    <x v="3997"/>
    <s v="&quot;MAMA'Z BA-B&quot; is the story of Marcus Williams who struggles to find a place for himself as a young black male."/>
    <n v="2000"/>
    <n v="201"/>
    <x v="2"/>
    <x v="0"/>
    <s v="USD"/>
    <n v="1424009147"/>
    <n v="1421417147"/>
    <b v="0"/>
    <n v="2"/>
    <b v="0"/>
    <s v="theater/plays"/>
    <n v="0.10050000000000001"/>
    <n v="100.5"/>
    <x v="1"/>
    <x v="6"/>
  </r>
  <r>
    <n v="4004"/>
    <x v="3998"/>
    <s v="Help Launch The Queen Into South Florida!"/>
    <n v="500"/>
    <n v="1"/>
    <x v="2"/>
    <x v="0"/>
    <s v="USD"/>
    <n v="1412740457"/>
    <n v="1410148457"/>
    <b v="0"/>
    <n v="1"/>
    <b v="0"/>
    <s v="theater/plays"/>
    <n v="2E-3"/>
    <n v="1"/>
    <x v="1"/>
    <x v="6"/>
  </r>
  <r>
    <n v="4005"/>
    <x v="3999"/>
    <s v="Help us bring more Art to the Community. It's our second production, Fences by August Wilson. Help us make it a success!"/>
    <n v="3000"/>
    <n v="40"/>
    <x v="2"/>
    <x v="0"/>
    <s v="USD"/>
    <n v="1413832985"/>
    <n v="1408648985"/>
    <b v="0"/>
    <n v="2"/>
    <b v="0"/>
    <s v="theater/plays"/>
    <n v="1.3333333333333334E-2"/>
    <n v="20"/>
    <x v="1"/>
    <x v="6"/>
  </r>
  <r>
    <n v="4006"/>
    <x v="4000"/>
    <s v="Olive and Betty have cheating boyfriends. The solution: Gus and Tor, two Norwegian hit men who specialize in solving such problems."/>
    <n v="30000"/>
    <n v="2"/>
    <x v="2"/>
    <x v="0"/>
    <s v="USD"/>
    <n v="1455647587"/>
    <n v="1453487587"/>
    <b v="0"/>
    <n v="1"/>
    <b v="0"/>
    <s v="theater/plays"/>
    <n v="6.666666666666667E-5"/>
    <n v="2"/>
    <x v="1"/>
    <x v="6"/>
  </r>
  <r>
    <n v="4007"/>
    <x v="3988"/>
    <s v="Is the public ready to hear Matt's story? Is he willing to risk public speaking and the waning reputation among his own race?"/>
    <n v="2000"/>
    <n v="5"/>
    <x v="2"/>
    <x v="0"/>
    <s v="USD"/>
    <n v="1409070480"/>
    <n v="1406572381"/>
    <b v="0"/>
    <n v="1"/>
    <b v="0"/>
    <s v="theater/plays"/>
    <n v="2.5000000000000001E-3"/>
    <n v="5"/>
    <x v="1"/>
    <x v="6"/>
  </r>
  <r>
    <n v="4008"/>
    <x v="4001"/>
    <s v="Lovers and Other Strangers by RenÃ©e Taylor and Joseph Bologna, showing at The Cockpit theatre in Marylebone, 10th - 14th August 2015"/>
    <n v="1000"/>
    <n v="60"/>
    <x v="2"/>
    <x v="1"/>
    <s v="GBP"/>
    <n v="1437606507"/>
    <n v="1435014507"/>
    <b v="0"/>
    <n v="4"/>
    <b v="0"/>
    <s v="theater/plays"/>
    <n v="0.06"/>
    <n v="15"/>
    <x v="1"/>
    <x v="6"/>
  </r>
  <r>
    <n v="4009"/>
    <x v="4002"/>
    <s v="Against the decline of Thatcherism, the fall of the Wall, and the rise of Acid House. This comedy is a 'Withnail &amp; I' for 1993."/>
    <n v="1930"/>
    <n v="75"/>
    <x v="2"/>
    <x v="1"/>
    <s v="GBP"/>
    <n v="1410281360"/>
    <n v="1406825360"/>
    <b v="0"/>
    <n v="3"/>
    <b v="0"/>
    <s v="theater/plays"/>
    <n v="3.8860103626943004E-2"/>
    <n v="25"/>
    <x v="1"/>
    <x v="6"/>
  </r>
  <r>
    <n v="4010"/>
    <x v="4003"/>
    <s v="JUNTO Productions is proud to present our first production, the premiere of The Connection, a play by Jeffrey Paul."/>
    <n v="7200"/>
    <n v="1742"/>
    <x v="2"/>
    <x v="0"/>
    <s v="USD"/>
    <n v="1414348166"/>
    <n v="1412879366"/>
    <b v="0"/>
    <n v="38"/>
    <b v="0"/>
    <s v="theater/plays"/>
    <n v="0.24194444444444443"/>
    <n v="45.842105263157897"/>
    <x v="1"/>
    <x v="6"/>
  </r>
  <r>
    <n v="4011"/>
    <x v="4004"/>
    <s v="Radio drama about a failed comedian with the help of his Dictaphone friend Alan, tries to become a success whilst fighting his demons."/>
    <n v="250"/>
    <n v="19"/>
    <x v="2"/>
    <x v="1"/>
    <s v="GBP"/>
    <n v="1422450278"/>
    <n v="1419858278"/>
    <b v="0"/>
    <n v="4"/>
    <b v="0"/>
    <s v="theater/plays"/>
    <n v="7.5999999999999998E-2"/>
    <n v="4.75"/>
    <x v="1"/>
    <x v="6"/>
  </r>
  <r>
    <n v="4012"/>
    <x v="4005"/>
    <s v="LEELA IS A 14 YEAR OLD GIRL. JONAH IS A 56 YEAR OLD MAN. IT'S BEEN GOING ON FOR 3 YEARS. HERE COMES THE NIGHT OF VIOLENT RECKONING."/>
    <n v="575"/>
    <n v="0"/>
    <x v="2"/>
    <x v="1"/>
    <s v="GBP"/>
    <n v="1430571849"/>
    <n v="1427979849"/>
    <b v="0"/>
    <n v="0"/>
    <b v="0"/>
    <s v="theater/plays"/>
    <n v="0"/>
    <n v="0"/>
    <x v="1"/>
    <x v="6"/>
  </r>
  <r>
    <n v="4013"/>
    <x v="4006"/>
    <s v="Harriet Tubman Woman of Faith is a remarkable narrative about the life and faith of Harriet Tubman, told through a dream of a teenager."/>
    <n v="2000"/>
    <n v="26"/>
    <x v="2"/>
    <x v="0"/>
    <s v="USD"/>
    <n v="1424070823"/>
    <n v="1421478823"/>
    <b v="0"/>
    <n v="2"/>
    <b v="0"/>
    <s v="theater/plays"/>
    <n v="1.2999999999999999E-2"/>
    <n v="13"/>
    <x v="1"/>
    <x v="6"/>
  </r>
  <r>
    <n v="4014"/>
    <x v="4007"/>
    <s v="I am trying to put together a ministry theater company for junior / high schoolers that which puts on free shows in the SoCal area."/>
    <n v="9000"/>
    <n v="0"/>
    <x v="2"/>
    <x v="0"/>
    <s v="USD"/>
    <n v="1457157269"/>
    <n v="1455861269"/>
    <b v="0"/>
    <n v="0"/>
    <b v="0"/>
    <s v="theater/plays"/>
    <n v="0"/>
    <n v="0"/>
    <x v="1"/>
    <x v="6"/>
  </r>
  <r>
    <n v="4015"/>
    <x v="4008"/>
    <s v="FREE Shakespeare In the Park in Bergen County, NJ on July 24, 25, 31, and August 1. We need your support to help keep our show FREE"/>
    <n v="7000"/>
    <n v="1"/>
    <x v="2"/>
    <x v="0"/>
    <s v="USD"/>
    <n v="1437331463"/>
    <n v="1434739463"/>
    <b v="0"/>
    <n v="1"/>
    <b v="0"/>
    <s v="theater/plays"/>
    <n v="1.4285714285714287E-4"/>
    <n v="1"/>
    <x v="1"/>
    <x v="6"/>
  </r>
  <r>
    <n v="4016"/>
    <x v="4009"/>
    <s v="A new play and project exploring challenges faced by young adults struggling with mental health issues in contemporary Britain."/>
    <n v="500"/>
    <n v="70"/>
    <x v="2"/>
    <x v="1"/>
    <s v="GBP"/>
    <n v="1410987400"/>
    <n v="1408395400"/>
    <b v="0"/>
    <n v="7"/>
    <b v="0"/>
    <s v="theater/plays"/>
    <n v="0.14000000000000001"/>
    <n v="10"/>
    <x v="1"/>
    <x v="6"/>
  </r>
  <r>
    <n v="4017"/>
    <x v="4010"/>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x v="4011"/>
    <s v="Funding for a production of Time Please at the Brighton Fringe 2017... and beyond."/>
    <n v="1500"/>
    <n v="130"/>
    <x v="2"/>
    <x v="1"/>
    <s v="GBP"/>
    <n v="1475877108"/>
    <n v="1473285108"/>
    <b v="0"/>
    <n v="4"/>
    <b v="0"/>
    <s v="theater/plays"/>
    <n v="8.666666666666667E-2"/>
    <n v="32.5"/>
    <x v="1"/>
    <x v="6"/>
  </r>
  <r>
    <n v="4019"/>
    <x v="4012"/>
    <s v="Finally a crossover of the arts takes place! Theater &amp; LIVE Pro Wrestling. A unique story featuring TV Pro Wrestling without the TV."/>
    <n v="3500"/>
    <n v="29"/>
    <x v="2"/>
    <x v="0"/>
    <s v="USD"/>
    <n v="1460737680"/>
    <n v="1455725596"/>
    <b v="0"/>
    <n v="4"/>
    <b v="0"/>
    <s v="theater/plays"/>
    <n v="8.2857142857142851E-3"/>
    <n v="7.25"/>
    <x v="1"/>
    <x v="6"/>
  </r>
  <r>
    <n v="4020"/>
    <x v="4013"/>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x v="4014"/>
    <s v="Help a group of actors end bigotry in Houston, TX by supporting a  full production of Angels in America."/>
    <n v="15000"/>
    <n v="125"/>
    <x v="2"/>
    <x v="0"/>
    <s v="USD"/>
    <n v="1414360358"/>
    <n v="1409176358"/>
    <b v="0"/>
    <n v="2"/>
    <b v="0"/>
    <s v="theater/plays"/>
    <n v="8.3333333333333332E-3"/>
    <n v="62.5"/>
    <x v="1"/>
    <x v="6"/>
  </r>
  <r>
    <n v="4022"/>
    <x v="4015"/>
    <s v="Help us produce a video of the first Original Pronunciation Merchant of Venice."/>
    <n v="18000"/>
    <n v="12521"/>
    <x v="2"/>
    <x v="0"/>
    <s v="USD"/>
    <n v="1422759240"/>
    <n v="1418824867"/>
    <b v="0"/>
    <n v="197"/>
    <b v="0"/>
    <s v="theater/plays"/>
    <n v="0.69561111111111107"/>
    <n v="63.558375634517766"/>
    <x v="1"/>
    <x v="6"/>
  </r>
  <r>
    <n v="4023"/>
    <x v="4016"/>
    <s v="An original gospel stage play that explores the pain and hurt caused by those who struggle to forgive others!"/>
    <n v="7000"/>
    <n v="0"/>
    <x v="2"/>
    <x v="0"/>
    <s v="USD"/>
    <n v="1458860363"/>
    <n v="1454975963"/>
    <b v="0"/>
    <n v="0"/>
    <b v="0"/>
    <s v="theater/plays"/>
    <n v="0"/>
    <n v="0"/>
    <x v="1"/>
    <x v="6"/>
  </r>
  <r>
    <n v="4024"/>
    <x v="4017"/>
    <s v="Ever wonder what Wonder Woman wants in a super man? Can you be both a lover, and a fighter? And, whatâ€™s with all the spandex?"/>
    <n v="800"/>
    <n v="10"/>
    <x v="2"/>
    <x v="0"/>
    <s v="USD"/>
    <n v="1441037097"/>
    <n v="1438445097"/>
    <b v="0"/>
    <n v="1"/>
    <b v="0"/>
    <s v="theater/plays"/>
    <n v="1.2500000000000001E-2"/>
    <n v="10"/>
    <x v="1"/>
    <x v="6"/>
  </r>
  <r>
    <n v="4025"/>
    <x v="4018"/>
    <s v="Acteurs, scÃ©naristes et metteurs en scÃ¨ne souhaitant monter, 5 piÃ¨ces de thÃ©Ã¢tre ainsi que 3 courts mÃ©trages et 2 long-mÃ©trages."/>
    <n v="5000"/>
    <n v="250"/>
    <x v="2"/>
    <x v="6"/>
    <s v="EUR"/>
    <n v="1437889336"/>
    <n v="1432705336"/>
    <b v="0"/>
    <n v="4"/>
    <b v="0"/>
    <s v="theater/plays"/>
    <n v="0.05"/>
    <n v="62.5"/>
    <x v="1"/>
    <x v="6"/>
  </r>
  <r>
    <n v="4026"/>
    <x v="4019"/>
    <s v="This is a play that voices that stories of the black experience in America using spoken word, song and dance."/>
    <n v="4000"/>
    <n v="0"/>
    <x v="2"/>
    <x v="0"/>
    <s v="USD"/>
    <n v="1449247439"/>
    <n v="1444059839"/>
    <b v="0"/>
    <n v="0"/>
    <b v="0"/>
    <s v="theater/plays"/>
    <n v="0"/>
    <n v="0"/>
    <x v="1"/>
    <x v="6"/>
  </r>
  <r>
    <n v="4027"/>
    <x v="4020"/>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x v="4021"/>
    <s v="The 2014 Minnesota Fringe Festival brings the World Premiere of LightBright's one-act play, The Last King of the I.D.A."/>
    <n v="2000"/>
    <n v="561"/>
    <x v="2"/>
    <x v="0"/>
    <s v="USD"/>
    <n v="1402007500"/>
    <n v="1399415500"/>
    <b v="0"/>
    <n v="11"/>
    <b v="0"/>
    <s v="theater/plays"/>
    <n v="0.28050000000000003"/>
    <n v="51"/>
    <x v="1"/>
    <x v="6"/>
  </r>
  <r>
    <n v="4029"/>
    <x v="4022"/>
    <s v="A theater complex that educates as we entertain.  We will provide shows that inspire and theater classes that motivate."/>
    <n v="20000"/>
    <n v="0"/>
    <x v="2"/>
    <x v="0"/>
    <s v="USD"/>
    <n v="1450053370"/>
    <n v="1447461370"/>
    <b v="0"/>
    <n v="0"/>
    <b v="0"/>
    <s v="theater/plays"/>
    <n v="0"/>
    <n v="0"/>
    <x v="1"/>
    <x v="6"/>
  </r>
  <r>
    <n v="4030"/>
    <x v="4023"/>
    <s v="The world's best and only tribute to Dean Martin and Jerry Lewis_x000a_ bringing back the Music, Laughter and the Love."/>
    <n v="2500"/>
    <n v="400"/>
    <x v="2"/>
    <x v="0"/>
    <s v="USD"/>
    <n v="1454525340"/>
    <n v="1452008599"/>
    <b v="0"/>
    <n v="6"/>
    <b v="0"/>
    <s v="theater/plays"/>
    <n v="0.16"/>
    <n v="66.666666666666671"/>
    <x v="1"/>
    <x v="6"/>
  </r>
  <r>
    <n v="4031"/>
    <x v="4024"/>
    <s v="HeARTistry's contemporary production of As You Like It epitomizes the wit and eloquence of William Shakespeare for a modern audience."/>
    <n v="5000"/>
    <n v="0"/>
    <x v="2"/>
    <x v="0"/>
    <s v="USD"/>
    <n v="1418914964"/>
    <n v="1414591364"/>
    <b v="0"/>
    <n v="0"/>
    <b v="0"/>
    <s v="theater/plays"/>
    <n v="0"/>
    <n v="0"/>
    <x v="1"/>
    <x v="6"/>
  </r>
  <r>
    <n v="4032"/>
    <x v="4025"/>
    <s v="'Play it Forward' is a ticket bank for individuals in need. Fund a theater experience for someone that would otherwise go without!"/>
    <n v="6048"/>
    <n v="413"/>
    <x v="2"/>
    <x v="0"/>
    <s v="USD"/>
    <n v="1450211116"/>
    <n v="1445023516"/>
    <b v="0"/>
    <n v="7"/>
    <b v="0"/>
    <s v="theater/plays"/>
    <n v="6.8287037037037035E-2"/>
    <n v="59"/>
    <x v="1"/>
    <x v="6"/>
  </r>
  <r>
    <n v="4033"/>
    <x v="4026"/>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x v="4027"/>
    <s v="This local community theatre needs a proper, efficient, SAFE and professional audio and lighting setup. Helps us raise the funds!"/>
    <n v="13500"/>
    <n v="200"/>
    <x v="2"/>
    <x v="0"/>
    <s v="USD"/>
    <n v="1428097450"/>
    <n v="1425509050"/>
    <b v="0"/>
    <n v="2"/>
    <b v="0"/>
    <s v="theater/plays"/>
    <n v="1.4814814814814815E-2"/>
    <n v="100"/>
    <x v="1"/>
    <x v="6"/>
  </r>
  <r>
    <n v="4035"/>
    <x v="4028"/>
    <s v="&quot;Stories are where you go to look for the truth of your own life.&quot; (Frank Delaney)"/>
    <n v="10000"/>
    <n v="3685"/>
    <x v="2"/>
    <x v="0"/>
    <s v="USD"/>
    <n v="1413925887"/>
    <n v="1411333887"/>
    <b v="0"/>
    <n v="25"/>
    <b v="0"/>
    <s v="theater/plays"/>
    <n v="0.36849999999999999"/>
    <n v="147.4"/>
    <x v="1"/>
    <x v="6"/>
  </r>
  <r>
    <n v="4036"/>
    <x v="4029"/>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x v="4030"/>
    <s v="The Pelican is a haunted play by one of Swedenâ€™s most renowned playwrights, August Strindberg, about a mother's tragic deceit."/>
    <n v="700"/>
    <n v="80"/>
    <x v="2"/>
    <x v="0"/>
    <s v="USD"/>
    <n v="1464099900"/>
    <n v="1462585315"/>
    <b v="0"/>
    <n v="2"/>
    <b v="0"/>
    <s v="theater/plays"/>
    <n v="0.11428571428571428"/>
    <n v="40"/>
    <x v="1"/>
    <x v="6"/>
  </r>
  <r>
    <n v="4038"/>
    <x v="4031"/>
    <s v="We are vagina warriors ready to bring our message of human rights, empowerment and diversity to Main St. Lexington, NC."/>
    <n v="2500"/>
    <n v="301"/>
    <x v="2"/>
    <x v="0"/>
    <s v="USD"/>
    <n v="1413573010"/>
    <n v="1408389010"/>
    <b v="0"/>
    <n v="4"/>
    <b v="0"/>
    <s v="theater/plays"/>
    <n v="0.12039999999999999"/>
    <n v="75.25"/>
    <x v="1"/>
    <x v="6"/>
  </r>
  <r>
    <n v="4039"/>
    <x v="4032"/>
    <s v="Help stage an original One Act Play that brings awareness to Alzheimer's in its debut performance."/>
    <n v="500"/>
    <n v="300"/>
    <x v="2"/>
    <x v="0"/>
    <s v="USD"/>
    <n v="1448949540"/>
    <n v="1446048367"/>
    <b v="0"/>
    <n v="5"/>
    <b v="0"/>
    <s v="theater/plays"/>
    <n v="0.6"/>
    <n v="60"/>
    <x v="1"/>
    <x v="6"/>
  </r>
  <r>
    <n v="4040"/>
    <x v="4033"/>
    <s v="This nationally published book, set in the 70â€™s, tells the untold story of singers and a friendly reunion visit turning bad."/>
    <n v="8000"/>
    <n v="2500"/>
    <x v="2"/>
    <x v="0"/>
    <s v="USD"/>
    <n v="1437188400"/>
    <n v="1432100004"/>
    <b v="0"/>
    <n v="2"/>
    <b v="0"/>
    <s v="theater/plays"/>
    <n v="0.3125"/>
    <n v="1250"/>
    <x v="1"/>
    <x v="6"/>
  </r>
  <r>
    <n v="4041"/>
    <x v="4034"/>
    <s v="A bold, colouful, vibrant play centred around the last remaining monarchy of Africa."/>
    <n v="5000"/>
    <n v="21"/>
    <x v="2"/>
    <x v="1"/>
    <s v="GBP"/>
    <n v="1473160954"/>
    <n v="1467976954"/>
    <b v="0"/>
    <n v="2"/>
    <b v="0"/>
    <s v="theater/plays"/>
    <n v="4.1999999999999997E-3"/>
    <n v="10.5"/>
    <x v="1"/>
    <x v="6"/>
  </r>
  <r>
    <n v="4042"/>
    <x v="4035"/>
    <s v="Acting group and production for inner city youth, about inner city youth. The problems and stuation that they see everyday."/>
    <n v="10000"/>
    <n v="21"/>
    <x v="2"/>
    <x v="0"/>
    <s v="USD"/>
    <n v="1421781360"/>
    <n v="1419213664"/>
    <b v="0"/>
    <n v="3"/>
    <b v="0"/>
    <s v="theater/plays"/>
    <n v="2.0999999999999999E-3"/>
    <n v="7"/>
    <x v="1"/>
    <x v="6"/>
  </r>
  <r>
    <n v="4043"/>
    <x v="4036"/>
    <s v="This could be my last play, need to bring my son out to see it before it's over.  Need to fly him here from BC"/>
    <n v="300"/>
    <n v="0"/>
    <x v="2"/>
    <x v="5"/>
    <s v="CAD"/>
    <n v="1416524325"/>
    <n v="1415228325"/>
    <b v="0"/>
    <n v="0"/>
    <b v="0"/>
    <s v="theater/plays"/>
    <n v="0"/>
    <n v="0"/>
    <x v="1"/>
    <x v="6"/>
  </r>
  <r>
    <n v="4044"/>
    <x v="4037"/>
    <s v="A bilingual play in The New Works Festival at UT that crosses cultures and explores what it means to be confident with who you are."/>
    <n v="600"/>
    <n v="225"/>
    <x v="2"/>
    <x v="0"/>
    <s v="USD"/>
    <n v="1428642000"/>
    <n v="1426050982"/>
    <b v="0"/>
    <n v="4"/>
    <b v="0"/>
    <s v="theater/plays"/>
    <n v="0.375"/>
    <n v="56.25"/>
    <x v="1"/>
    <x v="6"/>
  </r>
  <r>
    <n v="4045"/>
    <x v="4038"/>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x v="4039"/>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x v="4040"/>
    <s v="A conservative grandmother takes her hip-hop generation grandchildren through the history of Gospel music in one night..."/>
    <n v="5000"/>
    <n v="110"/>
    <x v="2"/>
    <x v="0"/>
    <s v="USD"/>
    <n v="1420938000"/>
    <n v="1418862743"/>
    <b v="0"/>
    <n v="4"/>
    <b v="0"/>
    <s v="theater/plays"/>
    <n v="2.1999999999999999E-2"/>
    <n v="27.5"/>
    <x v="1"/>
    <x v="6"/>
  </r>
  <r>
    <n v="4048"/>
    <x v="4041"/>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x v="4042"/>
    <s v="A caravan heist goes horribly wrong. When the rogues meet up to discuss the matter, they suspect one of them is the King's guard."/>
    <n v="20000"/>
    <n v="16"/>
    <x v="2"/>
    <x v="0"/>
    <s v="USD"/>
    <n v="1436914815"/>
    <n v="1434322815"/>
    <b v="0"/>
    <n v="1"/>
    <b v="0"/>
    <s v="theater/plays"/>
    <n v="8.0000000000000004E-4"/>
    <n v="16"/>
    <x v="1"/>
    <x v="6"/>
  </r>
  <r>
    <n v="4050"/>
    <x v="4043"/>
    <s v="Amen is an important jarring story about the repercussions of reporting the war from the front lines and the war that follows them home"/>
    <n v="1500"/>
    <n v="1"/>
    <x v="2"/>
    <x v="0"/>
    <s v="USD"/>
    <n v="1414077391"/>
    <n v="1411485391"/>
    <b v="0"/>
    <n v="1"/>
    <b v="0"/>
    <s v="theater/plays"/>
    <n v="6.6666666666666664E-4"/>
    <n v="1"/>
    <x v="1"/>
    <x v="6"/>
  </r>
  <r>
    <n v="4051"/>
    <x v="4044"/>
    <s v="It is a heart-breaking life story of Wu family who tries to preserve the gem of Chinese Kun Opera through generations."/>
    <n v="500"/>
    <n v="0"/>
    <x v="2"/>
    <x v="0"/>
    <s v="USD"/>
    <n v="1399618380"/>
    <n v="1399058797"/>
    <b v="0"/>
    <n v="0"/>
    <b v="0"/>
    <s v="theater/plays"/>
    <n v="0"/>
    <n v="0"/>
    <x v="1"/>
    <x v="6"/>
  </r>
  <r>
    <n v="4052"/>
    <x v="4045"/>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x v="4046"/>
    <s v="'Time at the Bar!' is a play written by Kieran Mellish, a student at Loughborough University and member of LSU Stage Society."/>
    <n v="500"/>
    <n v="110"/>
    <x v="2"/>
    <x v="1"/>
    <s v="GBP"/>
    <n v="1416081600"/>
    <n v="1413477228"/>
    <b v="0"/>
    <n v="2"/>
    <b v="0"/>
    <s v="theater/plays"/>
    <n v="0.22"/>
    <n v="55"/>
    <x v="1"/>
    <x v="6"/>
  </r>
  <r>
    <n v="4054"/>
    <x v="4047"/>
    <s v="I love you,he said,then he kissed her as her tears fell down.It was my fault but make up will fix it&quot;she replied,then he hit her again!"/>
    <n v="8880"/>
    <n v="0"/>
    <x v="2"/>
    <x v="0"/>
    <s v="USD"/>
    <n v="1475294400"/>
    <n v="1472674285"/>
    <b v="0"/>
    <n v="0"/>
    <b v="0"/>
    <s v="theater/plays"/>
    <n v="0"/>
    <n v="0"/>
    <x v="1"/>
    <x v="6"/>
  </r>
  <r>
    <n v="4055"/>
    <x v="4048"/>
    <s v="Moving Stories' 'The Tempest' promises to be vibrant &amp; enchanting, with original music, vivid design &amp; unforgettable performances."/>
    <n v="5000"/>
    <n v="881"/>
    <x v="2"/>
    <x v="1"/>
    <s v="GBP"/>
    <n v="1403192031"/>
    <n v="1400600031"/>
    <b v="0"/>
    <n v="21"/>
    <b v="0"/>
    <s v="theater/plays"/>
    <n v="0.1762"/>
    <n v="41.952380952380949"/>
    <x v="1"/>
    <x v="6"/>
  </r>
  <r>
    <n v="4056"/>
    <x v="4049"/>
    <s v="American Pride is a play centered on the Poetry of one Iraq War veteran, and follows her journey through war and back home."/>
    <n v="1500"/>
    <n v="795"/>
    <x v="2"/>
    <x v="0"/>
    <s v="USD"/>
    <n v="1467575940"/>
    <n v="1465856639"/>
    <b v="0"/>
    <n v="9"/>
    <b v="0"/>
    <s v="theater/plays"/>
    <n v="0.53"/>
    <n v="88.333333333333329"/>
    <x v="1"/>
    <x v="6"/>
  </r>
  <r>
    <n v="4057"/>
    <x v="4050"/>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x v="4051"/>
    <s v="Help reveal the beauty of Islamic culture by launching this new adventure play celebrating Persian music, dance, and lore."/>
    <n v="3750"/>
    <n v="95"/>
    <x v="2"/>
    <x v="0"/>
    <s v="USD"/>
    <n v="1459483140"/>
    <n v="1458178044"/>
    <b v="0"/>
    <n v="4"/>
    <b v="0"/>
    <s v="theater/plays"/>
    <n v="2.5333333333333333E-2"/>
    <n v="23.75"/>
    <x v="1"/>
    <x v="6"/>
  </r>
  <r>
    <n v="4059"/>
    <x v="4052"/>
    <s v="A very Canadian children's play inspired by the tradition of British pantomimes like Aladdin, and the Nutcracker."/>
    <n v="10000"/>
    <n v="250"/>
    <x v="2"/>
    <x v="5"/>
    <s v="CAD"/>
    <n v="1410836400"/>
    <n v="1408116152"/>
    <b v="0"/>
    <n v="7"/>
    <b v="0"/>
    <s v="theater/plays"/>
    <n v="2.5000000000000001E-2"/>
    <n v="35.714285714285715"/>
    <x v="1"/>
    <x v="6"/>
  </r>
  <r>
    <n v="4060"/>
    <x v="4053"/>
    <s v="A funny, poignant play that revives the forgotten life and adventures of great Scottish Canadian, world renowned poet, Robert Service."/>
    <n v="10000"/>
    <n v="285"/>
    <x v="2"/>
    <x v="5"/>
    <s v="CAD"/>
    <n v="1403539200"/>
    <n v="1400604056"/>
    <b v="0"/>
    <n v="5"/>
    <b v="0"/>
    <s v="theater/plays"/>
    <n v="2.8500000000000001E-2"/>
    <n v="57"/>
    <x v="1"/>
    <x v="6"/>
  </r>
  <r>
    <n v="4061"/>
    <x v="4054"/>
    <s v="SKYLAR'S SYNDROME is a tremendous psychodrama by master playwright Gavin Kayner!"/>
    <n v="525"/>
    <n v="0"/>
    <x v="2"/>
    <x v="0"/>
    <s v="USD"/>
    <n v="1461205423"/>
    <n v="1456025023"/>
    <b v="0"/>
    <n v="0"/>
    <b v="0"/>
    <s v="theater/plays"/>
    <n v="0"/>
    <n v="0"/>
    <x v="1"/>
    <x v="6"/>
  </r>
  <r>
    <n v="4062"/>
    <x v="4055"/>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x v="4056"/>
    <s v="WMHAE by Julie McNamara, raises awareness of the effects domestic violence has on the mental health of young people who witness it."/>
    <n v="9500"/>
    <n v="135"/>
    <x v="2"/>
    <x v="1"/>
    <s v="GBP"/>
    <n v="1403886084"/>
    <n v="1401294084"/>
    <b v="0"/>
    <n v="9"/>
    <b v="0"/>
    <s v="theater/plays"/>
    <n v="1.4210526315789474E-2"/>
    <n v="15"/>
    <x v="1"/>
    <x v="6"/>
  </r>
  <r>
    <n v="4064"/>
    <x v="4057"/>
    <s v="We are mounting a production of Neil Simon's brilliant comedy, The Odd Couple, and need your help to make it as wonderful as we can."/>
    <n v="2000"/>
    <n v="385"/>
    <x v="2"/>
    <x v="2"/>
    <s v="AUD"/>
    <n v="1430316426"/>
    <n v="1427724426"/>
    <b v="0"/>
    <n v="6"/>
    <b v="0"/>
    <s v="theater/plays"/>
    <n v="0.1925"/>
    <n v="64.166666666666671"/>
    <x v="1"/>
    <x v="6"/>
  </r>
  <r>
    <n v="4065"/>
    <x v="4058"/>
    <s v="A classical/ fantasy version of midsummers done by professionally trained actors in Tulsa!"/>
    <n v="4000"/>
    <n v="27"/>
    <x v="2"/>
    <x v="0"/>
    <s v="USD"/>
    <n v="1407883811"/>
    <n v="1405291811"/>
    <b v="0"/>
    <n v="4"/>
    <b v="0"/>
    <s v="theater/plays"/>
    <n v="6.7499999999999999E-3"/>
    <n v="6.75"/>
    <x v="1"/>
    <x v="6"/>
  </r>
  <r>
    <n v="4066"/>
    <x v="4059"/>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x v="4060"/>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x v="4061"/>
    <s v="Be a PRODUCER of the Original stage play BELLE DAME SANS MERCI by Michael Fenlason! :-) :-( !"/>
    <n v="3495"/>
    <n v="34.950000000000003"/>
    <x v="2"/>
    <x v="0"/>
    <s v="USD"/>
    <n v="1484348700"/>
    <n v="1481756855"/>
    <b v="0"/>
    <n v="1"/>
    <b v="0"/>
    <s v="theater/plays"/>
    <n v="0.01"/>
    <n v="34.950000000000003"/>
    <x v="1"/>
    <x v="6"/>
  </r>
  <r>
    <n v="4069"/>
    <x v="4062"/>
    <s v="'The Pendulum Swings' is a three-act dark comedy that sees Frank and Michael await their execution on Death Row."/>
    <n v="1250"/>
    <n v="430"/>
    <x v="2"/>
    <x v="1"/>
    <s v="GBP"/>
    <n v="1425124800"/>
    <n v="1421596356"/>
    <b v="0"/>
    <n v="13"/>
    <b v="0"/>
    <s v="theater/plays"/>
    <n v="0.34399999999999997"/>
    <n v="33.07692307692308"/>
    <x v="1"/>
    <x v="6"/>
  </r>
  <r>
    <n v="4070"/>
    <x v="4063"/>
    <s v="V-Day Southern Utah University 2015 and Second Studio Players presents: The Vagina Monologues"/>
    <n v="1000"/>
    <n v="165"/>
    <x v="2"/>
    <x v="0"/>
    <s v="USD"/>
    <n v="1425178800"/>
    <n v="1422374420"/>
    <b v="0"/>
    <n v="6"/>
    <b v="0"/>
    <s v="theater/plays"/>
    <n v="0.16500000000000001"/>
    <n v="27.5"/>
    <x v="1"/>
    <x v="6"/>
  </r>
  <r>
    <n v="4071"/>
    <x v="4064"/>
    <s v="ExÃ¡men final de alumnos del Centro de CapacitaciÃ³n de la ANDA. Son extractos de obras: El JardÃ­n de los CerezoS, Madre Coraje y Casa"/>
    <n v="20000"/>
    <n v="0"/>
    <x v="2"/>
    <x v="14"/>
    <s v="MXN"/>
    <n v="1482779931"/>
    <n v="1480187931"/>
    <b v="0"/>
    <n v="0"/>
    <b v="0"/>
    <s v="theater/plays"/>
    <n v="0"/>
    <n v="0"/>
    <x v="1"/>
    <x v="6"/>
  </r>
  <r>
    <n v="4072"/>
    <x v="4065"/>
    <s v="Salute the Centenary with this satirical and moving play. The centenary has national relevance, and we want to mark it in our community"/>
    <n v="1000"/>
    <n v="4"/>
    <x v="2"/>
    <x v="1"/>
    <s v="GBP"/>
    <n v="1408646111"/>
    <n v="1403462111"/>
    <b v="0"/>
    <n v="2"/>
    <b v="0"/>
    <s v="theater/plays"/>
    <n v="4.0000000000000001E-3"/>
    <n v="2"/>
    <x v="1"/>
    <x v="6"/>
  </r>
  <r>
    <n v="4073"/>
    <x v="4066"/>
    <s v="OTHELLO, directed by Daniel Echevarria. A tragedy that highlights political corruption and the madness that can come out of love."/>
    <n v="3500"/>
    <n v="37"/>
    <x v="2"/>
    <x v="0"/>
    <s v="USD"/>
    <n v="1431144000"/>
    <n v="1426407426"/>
    <b v="0"/>
    <n v="2"/>
    <b v="0"/>
    <s v="theater/plays"/>
    <n v="1.0571428571428572E-2"/>
    <n v="18.5"/>
    <x v="1"/>
    <x v="6"/>
  </r>
  <r>
    <n v="4074"/>
    <x v="4067"/>
    <s v="A performance to inspire people, regardless of their faith, to visualise the repentance of Hurr and the forgiveness of Imam Hussain"/>
    <n v="2750"/>
    <n v="735"/>
    <x v="2"/>
    <x v="1"/>
    <s v="GBP"/>
    <n v="1446732975"/>
    <n v="1444137375"/>
    <b v="0"/>
    <n v="21"/>
    <b v="0"/>
    <s v="theater/plays"/>
    <n v="0.26727272727272727"/>
    <n v="35"/>
    <x v="1"/>
    <x v="6"/>
  </r>
  <r>
    <n v="4075"/>
    <x v="4068"/>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x v="4069"/>
    <s v="A play to raise awareness about the effects of mental illness on a military family in the Cold War area."/>
    <n v="700"/>
    <n v="0"/>
    <x v="2"/>
    <x v="0"/>
    <s v="USD"/>
    <n v="1413921060"/>
    <n v="1411499149"/>
    <b v="0"/>
    <n v="0"/>
    <b v="0"/>
    <s v="theater/plays"/>
    <n v="0"/>
    <n v="0"/>
    <x v="1"/>
    <x v="6"/>
  </r>
  <r>
    <n v="4077"/>
    <x v="4070"/>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x v="4071"/>
    <s v="Theatre Memoire are a High Wycombe based theatre company. Performing plays about multi-culturalism and interconectedness."/>
    <n v="250"/>
    <n v="0"/>
    <x v="2"/>
    <x v="1"/>
    <s v="GBP"/>
    <n v="1485543242"/>
    <n v="1482951242"/>
    <b v="0"/>
    <n v="0"/>
    <b v="0"/>
    <s v="theater/plays"/>
    <n v="0"/>
    <n v="0"/>
    <x v="1"/>
    <x v="6"/>
  </r>
  <r>
    <n v="4079"/>
    <x v="4072"/>
    <s v="A tale of obsession, science, and lost love! Help the Caddo Magnet Players give this student-written play its debut on a real stage!"/>
    <n v="3000"/>
    <n v="5"/>
    <x v="2"/>
    <x v="0"/>
    <s v="USD"/>
    <n v="1466375521"/>
    <n v="1463783521"/>
    <b v="0"/>
    <n v="1"/>
    <b v="0"/>
    <s v="theater/plays"/>
    <n v="1.6666666666666668E-3"/>
    <n v="5"/>
    <x v="1"/>
    <x v="6"/>
  </r>
  <r>
    <n v="4080"/>
    <x v="4073"/>
    <s v="&quot;Uncommonnotion&quot;. is a collections of short humors stories, I want to develop into plays, interest has been shown in this idea."/>
    <n v="3000"/>
    <n v="0"/>
    <x v="2"/>
    <x v="0"/>
    <s v="USD"/>
    <n v="1465930440"/>
    <n v="1463849116"/>
    <b v="0"/>
    <n v="0"/>
    <b v="0"/>
    <s v="theater/plays"/>
    <n v="0"/>
    <n v="0"/>
    <x v="1"/>
    <x v="6"/>
  </r>
  <r>
    <n v="4081"/>
    <x v="4074"/>
    <s v="AUTheatreWing is a student theatre association fostering the development of the dramatic arts at our university."/>
    <n v="2224"/>
    <n v="350"/>
    <x v="2"/>
    <x v="0"/>
    <s v="USD"/>
    <n v="1425819425"/>
    <n v="1423231025"/>
    <b v="0"/>
    <n v="12"/>
    <b v="0"/>
    <s v="theater/plays"/>
    <n v="0.15737410071942445"/>
    <n v="29.166666666666668"/>
    <x v="1"/>
    <x v="6"/>
  </r>
  <r>
    <n v="4082"/>
    <x v="4075"/>
    <s v="A short one act play about an undercover cop posing as a girl scout trying to stop a doughnut shop from selling drug filled doughnuts."/>
    <n v="150"/>
    <n v="3"/>
    <x v="2"/>
    <x v="0"/>
    <s v="USD"/>
    <n v="1447542000"/>
    <n v="1446179553"/>
    <b v="0"/>
    <n v="2"/>
    <b v="0"/>
    <s v="theater/plays"/>
    <n v="0.02"/>
    <n v="1.5"/>
    <x v="1"/>
    <x v="6"/>
  </r>
  <r>
    <n v="4083"/>
    <x v="4076"/>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x v="4077"/>
    <s v="WANTS deals with diversity in all its various facets._x000a_The drama is set in a futuristic society where no diversity si accepted."/>
    <n v="3000"/>
    <n v="10"/>
    <x v="2"/>
    <x v="13"/>
    <s v="EUR"/>
    <n v="1476008906"/>
    <n v="1473416906"/>
    <b v="0"/>
    <n v="1"/>
    <b v="0"/>
    <s v="theater/plays"/>
    <n v="3.3333333333333335E-3"/>
    <n v="10"/>
    <x v="1"/>
    <x v="6"/>
  </r>
  <r>
    <n v="4085"/>
    <x v="4078"/>
    <s v="Just like the good old fashioned radio dramas, Heritage will be performed and narrated for you by 16 different talented voice actors."/>
    <n v="3500"/>
    <n v="10"/>
    <x v="2"/>
    <x v="0"/>
    <s v="USD"/>
    <n v="1427169540"/>
    <n v="1424701775"/>
    <b v="0"/>
    <n v="1"/>
    <b v="0"/>
    <s v="theater/plays"/>
    <n v="2.8571428571428571E-3"/>
    <n v="10"/>
    <x v="1"/>
    <x v="6"/>
  </r>
  <r>
    <n v="4086"/>
    <x v="4079"/>
    <s v="Our theater troupe needs your help to put on a unique production of Hamlet! Pledge to help young actors learn and refine their skills!"/>
    <n v="1000"/>
    <n v="47"/>
    <x v="2"/>
    <x v="0"/>
    <s v="USD"/>
    <n v="1448078400"/>
    <n v="1445985299"/>
    <b v="0"/>
    <n v="5"/>
    <b v="0"/>
    <s v="theater/plays"/>
    <n v="4.7E-2"/>
    <n v="9.4"/>
    <x v="1"/>
    <x v="6"/>
  </r>
  <r>
    <n v="4087"/>
    <x v="4080"/>
    <s v="Comedy Stage Play"/>
    <n v="9600"/>
    <n v="0"/>
    <x v="2"/>
    <x v="0"/>
    <s v="USD"/>
    <n v="1468777786"/>
    <n v="1466185786"/>
    <b v="0"/>
    <n v="0"/>
    <b v="0"/>
    <s v="theater/plays"/>
    <n v="0"/>
    <n v="0"/>
    <x v="1"/>
    <x v="6"/>
  </r>
  <r>
    <n v="4088"/>
    <x v="4081"/>
    <s v="Young persons theatre company working in deprived area seeking funding for children's theatrical production."/>
    <n v="2000"/>
    <n v="216"/>
    <x v="2"/>
    <x v="1"/>
    <s v="GBP"/>
    <n v="1421403960"/>
    <n v="1418827324"/>
    <b v="0"/>
    <n v="3"/>
    <b v="0"/>
    <s v="theater/plays"/>
    <n v="0.108"/>
    <n v="72"/>
    <x v="1"/>
    <x v="6"/>
  </r>
  <r>
    <n v="4089"/>
    <x v="4082"/>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x v="4083"/>
    <s v="A gripping re-enactment of a true breast cancer survival story, highlighted with inspiration and laughter!"/>
    <n v="1000"/>
    <n v="32"/>
    <x v="2"/>
    <x v="0"/>
    <s v="USD"/>
    <n v="1438959600"/>
    <n v="1437754137"/>
    <b v="0"/>
    <n v="3"/>
    <b v="0"/>
    <s v="theater/plays"/>
    <n v="3.2000000000000001E-2"/>
    <n v="10.666666666666666"/>
    <x v="1"/>
    <x v="6"/>
  </r>
  <r>
    <n v="4091"/>
    <x v="4084"/>
    <s v="Unique  troupe will bring the wonder &amp; joy of Therapeutic Theater to  youth with severe multiple disabilities, &amp; adults with Alzheimers"/>
    <n v="1600"/>
    <n v="204"/>
    <x v="2"/>
    <x v="0"/>
    <s v="USD"/>
    <n v="1421410151"/>
    <n v="1418818151"/>
    <b v="0"/>
    <n v="8"/>
    <b v="0"/>
    <s v="theater/plays"/>
    <n v="0.1275"/>
    <n v="25.5"/>
    <x v="1"/>
    <x v="6"/>
  </r>
  <r>
    <n v="4092"/>
    <x v="4085"/>
    <s v="&quot;A Cry for Help is Riveting, Inspiring, and Mesmerizing. You will laugh, cry, and be thinking about your own Cry for Help&quot;"/>
    <n v="110000"/>
    <n v="20"/>
    <x v="2"/>
    <x v="0"/>
    <s v="USD"/>
    <n v="1428205247"/>
    <n v="1423024847"/>
    <b v="0"/>
    <n v="1"/>
    <b v="0"/>
    <s v="theater/plays"/>
    <n v="1.8181818181818181E-4"/>
    <n v="20"/>
    <x v="1"/>
    <x v="6"/>
  </r>
  <r>
    <n v="4093"/>
    <x v="4086"/>
    <s v="'The Grouch' is the perfect way to brighten up your Christmas. Full of love, laughs and some sheer calculated silliness, don't miss it!"/>
    <n v="2500"/>
    <n v="60"/>
    <x v="2"/>
    <x v="1"/>
    <s v="GBP"/>
    <n v="1440272093"/>
    <n v="1435088093"/>
    <b v="0"/>
    <n v="4"/>
    <b v="0"/>
    <s v="theater/plays"/>
    <n v="2.4E-2"/>
    <n v="15"/>
    <x v="1"/>
    <x v="6"/>
  </r>
  <r>
    <n v="4094"/>
    <x v="4087"/>
    <s v="Live at the Speakeasy with Ryan Anderson is a local talk show! Showcasing local artist, special guest, and talented bands."/>
    <n v="2000"/>
    <n v="730"/>
    <x v="2"/>
    <x v="0"/>
    <s v="USD"/>
    <n v="1413953940"/>
    <n v="1410141900"/>
    <b v="0"/>
    <n v="8"/>
    <b v="0"/>
    <s v="theater/plays"/>
    <n v="0.36499999999999999"/>
    <n v="91.25"/>
    <x v="1"/>
    <x v="6"/>
  </r>
  <r>
    <n v="4095"/>
    <x v="4088"/>
    <s v="Proyecto teatral dirigido por MartÃ­n Acosta que habla y reflexiona sobre el amor y su naturaleza."/>
    <n v="30000"/>
    <n v="800"/>
    <x v="2"/>
    <x v="14"/>
    <s v="MXN"/>
    <n v="1482108350"/>
    <n v="1479516350"/>
    <b v="0"/>
    <n v="1"/>
    <b v="0"/>
    <s v="theater/plays"/>
    <n v="2.6666666666666668E-2"/>
    <n v="800"/>
    <x v="1"/>
    <x v="6"/>
  </r>
  <r>
    <n v="4096"/>
    <x v="4089"/>
    <s v="Theatre for Life believes in unlocking young people's creativity, developing self belief and creating positive opportunities."/>
    <n v="3500"/>
    <n v="400"/>
    <x v="2"/>
    <x v="1"/>
    <s v="GBP"/>
    <n v="1488271860"/>
    <n v="1484484219"/>
    <b v="0"/>
    <n v="5"/>
    <b v="0"/>
    <s v="theater/plays"/>
    <n v="0.11428571428571428"/>
    <n v="80"/>
    <x v="1"/>
    <x v="6"/>
  </r>
  <r>
    <n v="4097"/>
    <x v="4090"/>
    <s v="And There Was War is a play, a biblical narrative deeply entrenched in the concepts of the great controversy between Good and Evil!"/>
    <n v="10000"/>
    <n v="0"/>
    <x v="2"/>
    <x v="1"/>
    <s v="GBP"/>
    <n v="1454284500"/>
    <n v="1449431237"/>
    <b v="0"/>
    <n v="0"/>
    <b v="0"/>
    <s v="theater/plays"/>
    <n v="0"/>
    <n v="0"/>
    <x v="1"/>
    <x v="6"/>
  </r>
  <r>
    <n v="4098"/>
    <x v="4091"/>
    <s v="Community Youth play, written by and performed by the youth about finding joy in the simple things in life"/>
    <n v="75000"/>
    <n v="0"/>
    <x v="2"/>
    <x v="0"/>
    <s v="USD"/>
    <n v="1465060797"/>
    <n v="1462468797"/>
    <b v="0"/>
    <n v="0"/>
    <b v="0"/>
    <s v="theater/plays"/>
    <n v="0"/>
    <n v="0"/>
    <x v="1"/>
    <x v="6"/>
  </r>
  <r>
    <n v="4099"/>
    <x v="4092"/>
    <s v="L.U.N.A. (Love, Understanding, Nurturing, and Awareness) is a non-profit organization dedicated to helping raise awareness for causes."/>
    <n v="4500"/>
    <n v="50"/>
    <x v="2"/>
    <x v="0"/>
    <s v="USD"/>
    <n v="1472847873"/>
    <n v="1468959873"/>
    <b v="0"/>
    <n v="1"/>
    <b v="0"/>
    <s v="theater/plays"/>
    <n v="1.1111111111111112E-2"/>
    <n v="50"/>
    <x v="1"/>
    <x v="6"/>
  </r>
  <r>
    <n v="4100"/>
    <x v="4093"/>
    <s v="How does war change a family?  A peek into one family's kitchen as their soldier fights in Iraq."/>
    <n v="270"/>
    <n v="0"/>
    <x v="2"/>
    <x v="0"/>
    <s v="USD"/>
    <n v="1414205990"/>
    <n v="1413341990"/>
    <b v="0"/>
    <n v="0"/>
    <b v="0"/>
    <s v="theater/plays"/>
    <n v="0"/>
    <n v="0"/>
    <x v="1"/>
    <x v="6"/>
  </r>
  <r>
    <n v="4101"/>
    <x v="4094"/>
    <s v="This is a Comedic Story about a young boy who saw the image of the perfect woman and from that point searched for someone similar"/>
    <n v="600"/>
    <n v="0"/>
    <x v="2"/>
    <x v="0"/>
    <s v="USD"/>
    <n v="1485380482"/>
    <n v="1482788482"/>
    <b v="0"/>
    <n v="0"/>
    <b v="0"/>
    <s v="theater/plays"/>
    <n v="0"/>
    <n v="0"/>
    <x v="1"/>
    <x v="6"/>
  </r>
  <r>
    <n v="4102"/>
    <x v="4095"/>
    <s v="Local Community theater to get up and running in the Idaho Falls area. Something new, something different!"/>
    <n v="500"/>
    <n v="137"/>
    <x v="2"/>
    <x v="0"/>
    <s v="USD"/>
    <n v="1463343673"/>
    <n v="1460751673"/>
    <b v="0"/>
    <n v="6"/>
    <b v="0"/>
    <s v="theater/plays"/>
    <n v="0.27400000000000002"/>
    <n v="22.833333333333332"/>
    <x v="1"/>
    <x v="6"/>
  </r>
  <r>
    <n v="4103"/>
    <x v="4096"/>
    <s v="Weather Men is a play, written by Nathan Black.  A comedy/drama that explores the question of 'why people stay together?'"/>
    <n v="1000"/>
    <n v="100"/>
    <x v="2"/>
    <x v="0"/>
    <s v="USD"/>
    <n v="1440613920"/>
    <n v="1435953566"/>
    <b v="0"/>
    <n v="6"/>
    <b v="0"/>
    <s v="theater/plays"/>
    <n v="0.1"/>
    <n v="16.666666666666668"/>
    <x v="1"/>
    <x v="6"/>
  </r>
  <r>
    <n v="4104"/>
    <x v="4097"/>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x v="4098"/>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x v="4099"/>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x v="4100"/>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x v="4101"/>
    <s v="We are producing and directing a stage play that will focus on relationships and the stereotypes/truths that prohibit growth."/>
    <n v="3000"/>
    <n v="59"/>
    <x v="2"/>
    <x v="0"/>
    <s v="USD"/>
    <n v="1488517200"/>
    <n v="1485909937"/>
    <b v="0"/>
    <n v="1"/>
    <b v="0"/>
    <s v="theater/plays"/>
    <n v="1.9666666666666666E-2"/>
    <n v="59"/>
    <x v="1"/>
    <x v="6"/>
  </r>
  <r>
    <n v="4109"/>
    <x v="4102"/>
    <s v="Jack the Lad - a new play that explores how far the boundaries of friendship will stretch when morality and loyalties clash."/>
    <n v="500"/>
    <n v="0"/>
    <x v="2"/>
    <x v="1"/>
    <s v="GBP"/>
    <n v="1448805404"/>
    <n v="1446209804"/>
    <b v="0"/>
    <n v="0"/>
    <b v="0"/>
    <s v="theater/plays"/>
    <n v="0"/>
    <n v="0"/>
    <x v="1"/>
    <x v="6"/>
  </r>
  <r>
    <n v="4110"/>
    <x v="4103"/>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x v="4104"/>
    <s v="REBORN IN LOVE is the sequel to REBORN FROM ABOVE: A Tale of Eternal Love.  This is part two, of a One-Act play series."/>
    <n v="3000"/>
    <n v="94"/>
    <x v="2"/>
    <x v="0"/>
    <s v="USD"/>
    <n v="1424747740"/>
    <n v="1422155740"/>
    <b v="0"/>
    <n v="6"/>
    <b v="0"/>
    <s v="theater/plays"/>
    <n v="3.1333333333333331E-2"/>
    <n v="15.666666666666666"/>
    <x v="1"/>
    <x v="6"/>
  </r>
  <r>
    <n v="4112"/>
    <x v="4105"/>
    <s v="Set in Southern America â€œThe Divideâ€ is a stage play that touches on the issues that are forefront in America and the world."/>
    <n v="2500"/>
    <n v="1"/>
    <x v="2"/>
    <x v="17"/>
    <s v="EUR"/>
    <n v="1456617600"/>
    <n v="1454280186"/>
    <b v="0"/>
    <n v="1"/>
    <b v="0"/>
    <s v="theater/plays"/>
    <n v="4.0000000000000002E-4"/>
    <n v="1"/>
    <x v="1"/>
    <x v="6"/>
  </r>
  <r>
    <n v="4113"/>
    <x v="4106"/>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4:20:30"/>
  </r>
  <r>
    <n v="104"/>
    <s v="Good 'Ol Trumpet"/>
    <s v="UCF short film about an old man, his love for music, and his misplaced trumpet.  "/>
    <n v="500"/>
    <n v="600"/>
    <x v="0"/>
    <s v="US"/>
    <s v="USD"/>
    <n v="1301792400"/>
    <n v="1299775266"/>
    <b v="0"/>
    <n v="10"/>
    <b v="1"/>
    <s v="film &amp; video/shorts"/>
    <n v="1.2"/>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4"/>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08: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15:16:00"/>
  </r>
  <r>
    <n v="131"/>
    <s v="I (Canceled)"/>
    <s v="I"/>
    <n v="1200"/>
    <n v="0"/>
    <x v="1"/>
    <s v="US"/>
    <s v="USD"/>
    <n v="1467763200"/>
    <n v="1466453161"/>
    <b v="0"/>
    <n v="0"/>
    <b v="0"/>
    <s v="film &amp; video/science fiction"/>
    <n v="0"/>
    <n 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2:31:00"/>
  </r>
  <r>
    <n v="134"/>
    <s v="MARLEY'S GHOST (AMBASSADORS OF STEAM) (Canceled)"/>
    <s v="steampunk  remake of &quot;a Christmas carol&quot;"/>
    <n v="5000"/>
    <n v="0"/>
    <x v="1"/>
    <s v="US"/>
    <s v="USD"/>
    <n v="1441386000"/>
    <n v="1438811418"/>
    <b v="0"/>
    <n v="0"/>
    <b v="0"/>
    <s v="film &amp; video/science fiction"/>
    <n v="0"/>
    <n 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n 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3:18:21"/>
  </r>
  <r>
    <n v="165"/>
    <s v="NET"/>
    <s v="A teacher. A boy. The beach and a heatwave that drove them all insane."/>
    <n v="17000"/>
    <n v="0"/>
    <x v="2"/>
    <s v="GB"/>
    <s v="GBP"/>
    <n v="1452613724"/>
    <n v="1450021724"/>
    <b v="0"/>
    <n v="0"/>
    <b v="0"/>
    <s v="film &amp; video/drama"/>
    <n v="0"/>
    <n 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4:46:39"/>
  </r>
  <r>
    <n v="177"/>
    <s v="The Good Samaritan"/>
    <s v="I'm making a modern day version of the bible story &quot; The Good Samaritan&quot;"/>
    <n v="450"/>
    <n v="180"/>
    <x v="2"/>
    <s v="US"/>
    <s v="USD"/>
    <n v="1427155726"/>
    <n v="1425690526"/>
    <b v="0"/>
    <n v="7"/>
    <b v="0"/>
    <s v="film &amp; video/drama"/>
    <n v="0.4"/>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n v="0"/>
    <x v="0"/>
    <s v="drama"/>
    <x v="178"/>
    <d v="2015-11-26T18:55:45"/>
  </r>
  <r>
    <n v="179"/>
    <s v="Sustain: A Film About Survival"/>
    <s v="A feature-length film about how three people survive in a diseased world."/>
    <n v="1000"/>
    <n v="200"/>
    <x v="2"/>
    <s v="US"/>
    <s v="USD"/>
    <n v="1457056555"/>
    <n v="1454464555"/>
    <b v="0"/>
    <n v="2"/>
    <b v="0"/>
    <s v="film &amp; video/drama"/>
    <n v="0.2"/>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6T19:17:12"/>
  </r>
  <r>
    <n v="183"/>
    <s v="Three Little Words"/>
    <s v="Don't kill me until I meet my Dad"/>
    <n v="12500"/>
    <n v="4482"/>
    <x v="2"/>
    <s v="GB"/>
    <s v="GBP"/>
    <n v="1417033610"/>
    <n v="1414438010"/>
    <b v="0"/>
    <n v="12"/>
    <b v="0"/>
    <s v="film &amp; video/drama"/>
    <n v="0.35855999999999999"/>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8-31T22:59:00"/>
  </r>
  <r>
    <n v="185"/>
    <s v="BLANK Short Movie"/>
    <s v="Love has no boundaries!"/>
    <n v="40000"/>
    <n v="2200"/>
    <x v="2"/>
    <s v="NO"/>
    <s v="NOK"/>
    <n v="1471557139"/>
    <n v="1468965139"/>
    <b v="0"/>
    <n v="10"/>
    <b v="0"/>
    <s v="film &amp; video/drama"/>
    <n v="5.5E-2"/>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1:34:37"/>
  </r>
  <r>
    <n v="190"/>
    <s v="REGIONRAT, the movie"/>
    <s v="Because hope can be a 4 letter word"/>
    <n v="12000"/>
    <n v="50"/>
    <x v="2"/>
    <s v="US"/>
    <s v="USD"/>
    <n v="1466091446"/>
    <n v="1465227446"/>
    <b v="0"/>
    <n v="1"/>
    <b v="0"/>
    <s v="film &amp; video/drama"/>
    <n v="4.1666666666666666E-3"/>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8-31T21: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4:38:49"/>
  </r>
  <r>
    <n v="202"/>
    <s v="Modern Gangsters"/>
    <s v="new web series created by jonney terry"/>
    <n v="6000"/>
    <n v="0"/>
    <x v="2"/>
    <s v="US"/>
    <s v="USD"/>
    <n v="1444337940"/>
    <n v="1441750564"/>
    <b v="0"/>
    <n v="0"/>
    <b v="0"/>
    <s v="film &amp; video/drama"/>
    <n v="0"/>
    <n 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n 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17:00:37"/>
  </r>
  <r>
    <n v="217"/>
    <s v="Bitch"/>
    <s v="A roadmovie by paw"/>
    <n v="100000"/>
    <n v="11943"/>
    <x v="2"/>
    <s v="SE"/>
    <s v="SEK"/>
    <n v="1419780149"/>
    <n v="1417101749"/>
    <b v="0"/>
    <n v="38"/>
    <b v="0"/>
    <s v="film &amp; video/drama"/>
    <n v="0.11942999999999999"/>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0: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15:06:00"/>
  </r>
  <r>
    <n v="221"/>
    <s v="Archetypes"/>
    <s v="Film about Schizophrenia with Surreal Twists!"/>
    <n v="50000"/>
    <n v="0"/>
    <x v="2"/>
    <s v="US"/>
    <s v="USD"/>
    <n v="1427569564"/>
    <n v="1422389164"/>
    <b v="0"/>
    <n v="0"/>
    <b v="0"/>
    <s v="film &amp; video/drama"/>
    <n v="0"/>
    <n 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17: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16:27:21"/>
  </r>
  <r>
    <n v="228"/>
    <s v="Facets of a Geek life"/>
    <s v="I am making a film from one one of my books called facets of a Geek life."/>
    <n v="8000"/>
    <n v="0"/>
    <x v="2"/>
    <s v="GB"/>
    <s v="GBP"/>
    <n v="1433176105"/>
    <n v="1427992105"/>
    <b v="0"/>
    <n v="0"/>
    <b v="0"/>
    <s v="film &amp; video/drama"/>
    <n v="0"/>
    <n 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4T19:00:00"/>
  </r>
  <r>
    <n v="237"/>
    <s v="Making The Choice"/>
    <s v="Making The Choice is a christian short film series."/>
    <n v="15000"/>
    <n v="50"/>
    <x v="2"/>
    <s v="US"/>
    <s v="USD"/>
    <n v="1457445069"/>
    <n v="1452261069"/>
    <b v="0"/>
    <n v="1"/>
    <b v="0"/>
    <s v="film &amp; video/drama"/>
    <n v="3.3333333333333335E-3"/>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5"/>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3: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4:03:16"/>
  </r>
  <r>
    <n v="442"/>
    <s v="The Paranormal Idiot"/>
    <s v="Doomsday is here"/>
    <n v="17000"/>
    <n v="6691"/>
    <x v="2"/>
    <s v="US"/>
    <s v="USD"/>
    <n v="1424380783"/>
    <n v="1421788783"/>
    <b v="0"/>
    <n v="17"/>
    <b v="0"/>
    <s v="film &amp; video/animation"/>
    <n v="0.39358823529411763"/>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1:22:07"/>
  </r>
  <r>
    <n v="460"/>
    <s v="Darwin's Kiss"/>
    <s v="An animated web series about biological evolution gone haywire."/>
    <n v="8500"/>
    <n v="25"/>
    <x v="2"/>
    <s v="US"/>
    <s v="USD"/>
    <n v="1401595200"/>
    <n v="1398862875"/>
    <b v="0"/>
    <n v="2"/>
    <b v="0"/>
    <s v="film &amp; video/animation"/>
    <n v="2.9411764705882353E-3"/>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15:22:15"/>
  </r>
  <r>
    <n v="465"/>
    <s v="&quot;Amp&quot; A Story About a Robot"/>
    <s v="&quot;Amp&quot; is a short film about a robot with needs."/>
    <n v="512"/>
    <n v="138"/>
    <x v="2"/>
    <s v="US"/>
    <s v="USD"/>
    <n v="1403837574"/>
    <n v="1402455174"/>
    <b v="0"/>
    <n v="8"/>
    <b v="0"/>
    <s v="film &amp; video/animation"/>
    <n v="0.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5T21: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06:33:00"/>
  </r>
  <r>
    <n v="490"/>
    <s v="PROJECT IS CANCELLED"/>
    <s v="Cancelled"/>
    <n v="1000"/>
    <n v="0"/>
    <x v="2"/>
    <s v="US"/>
    <s v="USD"/>
    <n v="1345677285"/>
    <n v="1343085285"/>
    <b v="0"/>
    <n v="0"/>
    <b v="0"/>
    <s v="film &amp; video/animation"/>
    <n v="0"/>
    <n 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17:21:14"/>
  </r>
  <r>
    <n v="497"/>
    <s v="Galaxy Probe Kids"/>
    <s v="live-action/animated series pilot."/>
    <n v="4480"/>
    <n v="30"/>
    <x v="2"/>
    <s v="US"/>
    <s v="USD"/>
    <n v="1419483600"/>
    <n v="1414889665"/>
    <b v="0"/>
    <n v="3"/>
    <b v="0"/>
    <s v="film &amp; video/animation"/>
    <n v="6.6964285714285711E-3"/>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06:46:41"/>
  </r>
  <r>
    <n v="516"/>
    <s v="Shipmates"/>
    <s v="A big brother style comedy animation series starring famous seafarers"/>
    <n v="5000"/>
    <n v="0"/>
    <x v="2"/>
    <s v="GB"/>
    <s v="GBP"/>
    <n v="1432752080"/>
    <n v="1427568080"/>
    <b v="0"/>
    <n v="0"/>
    <b v="0"/>
    <s v="film &amp; video/animation"/>
    <n v="0"/>
    <n 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8"/>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4: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3:29:03"/>
  </r>
  <r>
    <n v="556"/>
    <s v="Braille Academy"/>
    <s v="An educational platform for learning Unified English Braille Code"/>
    <n v="8000"/>
    <n v="200"/>
    <x v="2"/>
    <s v="US"/>
    <s v="USD"/>
    <n v="1452112717"/>
    <n v="1449520717"/>
    <b v="0"/>
    <n v="1"/>
    <b v="0"/>
    <s v="technology/web"/>
    <n v="2.5000000000000001E-2"/>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15:20:12"/>
  </r>
  <r>
    <n v="570"/>
    <s v="Relaunching in May"/>
    <s v="Humans have AM/FM/Satellite radio, kids have radio Disney, pets have DogCatRadio."/>
    <n v="85000"/>
    <n v="142"/>
    <x v="2"/>
    <s v="US"/>
    <s v="USD"/>
    <n v="1455822569"/>
    <n v="1453230569"/>
    <b v="0"/>
    <n v="1"/>
    <b v="0"/>
    <s v="technology/web"/>
    <n v="1.6705882352941177E-3"/>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09:08:22"/>
  </r>
  <r>
    <n v="578"/>
    <s v="weBuy Crowdsourced Shopping"/>
    <s v="weBuy trade built on technology and Crowd Sourced Power"/>
    <n v="125000"/>
    <n v="14"/>
    <x v="2"/>
    <s v="GB"/>
    <s v="GBP"/>
    <n v="1441633993"/>
    <n v="1439560393"/>
    <b v="0"/>
    <n v="7"/>
    <b v="0"/>
    <s v="technology/web"/>
    <n v="1.12E-4"/>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1:11:56"/>
  </r>
  <r>
    <n v="585"/>
    <s v="Link Card"/>
    <s v="SAVE UP TO 40% WHEN YOU SPEND!_x000a__x000a_PRE-ORDER YOUR LINK CARD TODAY"/>
    <n v="9000"/>
    <n v="0"/>
    <x v="2"/>
    <s v="GB"/>
    <s v="GBP"/>
    <n v="1448928000"/>
    <n v="1444123377"/>
    <b v="0"/>
    <n v="0"/>
    <b v="0"/>
    <s v="technology/web"/>
    <n v="0"/>
    <n v="0"/>
    <x v="2"/>
    <s v="web"/>
    <x v="585"/>
    <d v="2015-11-30T19: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4:28:06"/>
  </r>
  <r>
    <n v="589"/>
    <s v="Get Neighborly"/>
    <s v="Services closer than you think..."/>
    <n v="7500"/>
    <n v="1"/>
    <x v="2"/>
    <s v="US"/>
    <s v="USD"/>
    <n v="1436366699"/>
    <n v="1435070699"/>
    <b v="0"/>
    <n v="1"/>
    <b v="0"/>
    <s v="technology/web"/>
    <n v="1.3333333333333334E-4"/>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0:15:45"/>
  </r>
  <r>
    <n v="594"/>
    <s v="Unleashed Fitness"/>
    <s v="Creating a fitness site that will change the fitness game forever!"/>
    <n v="25000"/>
    <n v="26"/>
    <x v="2"/>
    <s v="US"/>
    <s v="USD"/>
    <n v="1460832206"/>
    <n v="1458240206"/>
    <b v="0"/>
    <n v="2"/>
    <b v="0"/>
    <s v="technology/web"/>
    <n v="1.0399999999999999E-3"/>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3T20: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1:00:00"/>
  </r>
  <r>
    <n v="598"/>
    <s v="Goals not creeds"/>
    <s v="This is a project to create a crowd-funding site for Urantia Book readers worldwide."/>
    <n v="2500"/>
    <n v="850"/>
    <x v="2"/>
    <s v="US"/>
    <s v="USD"/>
    <n v="1417737781"/>
    <n v="1415145781"/>
    <b v="0"/>
    <n v="7"/>
    <b v="0"/>
    <s v="technology/web"/>
    <n v="0.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7T19:50:56"/>
  </r>
  <r>
    <n v="605"/>
    <s v="Teach Your Parents iPad (Canceled)"/>
    <s v="An iPad support care package for your parents / seniors."/>
    <n v="5000"/>
    <n v="131"/>
    <x v="1"/>
    <s v="US"/>
    <s v="USD"/>
    <n v="1440318908"/>
    <n v="1436430908"/>
    <b v="0"/>
    <n v="8"/>
    <b v="0"/>
    <s v="technology/web"/>
    <n v="2.6200000000000001E-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08:27:17"/>
  </r>
  <r>
    <n v="612"/>
    <s v="Web Streaming 2.0 (Canceled)"/>
    <s v="A Fast and Reliable new Web platform to stream videos from Internet"/>
    <n v="10000"/>
    <n v="0"/>
    <x v="1"/>
    <s v="IT"/>
    <s v="EUR"/>
    <n v="1472777146"/>
    <n v="1470185146"/>
    <b v="0"/>
    <n v="0"/>
    <b v="0"/>
    <s v="technology/web"/>
    <n v="0"/>
    <n 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4:26:43"/>
  </r>
  <r>
    <n v="619"/>
    <s v="Big Data (Canceled)"/>
    <s v="Big Data Sets for researchers interested in improving the quality of life."/>
    <n v="2500000"/>
    <n v="1"/>
    <x v="1"/>
    <s v="US"/>
    <s v="USD"/>
    <n v="1416933390"/>
    <n v="1411745790"/>
    <b v="0"/>
    <n v="1"/>
    <b v="0"/>
    <s v="technology/web"/>
    <n v="3.9999999999999998E-7"/>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18:00:00"/>
  </r>
  <r>
    <n v="634"/>
    <s v="pitchtograndma (Canceled)"/>
    <s v="We help companies to explain what they do in simple, grandma-would-understand terms."/>
    <n v="5000"/>
    <n v="1"/>
    <x v="1"/>
    <s v="US"/>
    <s v="USD"/>
    <n v="1424989029"/>
    <n v="1422397029"/>
    <b v="0"/>
    <n v="1"/>
    <b v="0"/>
    <s v="technology/web"/>
    <n v="2.0000000000000001E-4"/>
    <n v="1"/>
    <x v="2"/>
    <s v="web"/>
    <x v="634"/>
    <d v="2015-02-26T17:17:09"/>
  </r>
  <r>
    <n v="635"/>
    <s v="Pleero, A Technology Team Building Website (Canceled)"/>
    <s v="Network used for building technology development teams."/>
    <n v="25000"/>
    <n v="2"/>
    <x v="1"/>
    <s v="US"/>
    <s v="USD"/>
    <n v="1428804762"/>
    <n v="1426212762"/>
    <b v="0"/>
    <n v="1"/>
    <b v="0"/>
    <s v="technology/web"/>
    <n v="8.0000000000000007E-5"/>
    <n v="2"/>
    <x v="2"/>
    <s v="web"/>
    <x v="635"/>
    <d v="2015-04-11T21:12:42"/>
  </r>
  <r>
    <n v="636"/>
    <s v="Keto Advice (Canceled)"/>
    <s v="With no central location for keto knowledge, keto advice will be a community run knowledge base."/>
    <n v="2000"/>
    <n v="4"/>
    <x v="1"/>
    <s v="GB"/>
    <s v="GBP"/>
    <n v="1433587620"/>
    <n v="1430996150"/>
    <b v="0"/>
    <n v="1"/>
    <b v="0"/>
    <s v="technology/web"/>
    <n v="2E-3"/>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18:04:00"/>
  </r>
  <r>
    <n v="638"/>
    <s v="W (Canceled)"/>
    <s v="O0"/>
    <n v="200000"/>
    <n v="18"/>
    <x v="1"/>
    <s v="DE"/>
    <s v="EUR"/>
    <n v="1490447662"/>
    <n v="1485267262"/>
    <b v="0"/>
    <n v="6"/>
    <b v="0"/>
    <s v="technology/web"/>
    <n v="9.0000000000000006E-5"/>
    <n v="3"/>
    <x v="2"/>
    <s v="web"/>
    <x v="638"/>
    <d v="2017-03-25T08: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7"/>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07:30:20"/>
  </r>
  <r>
    <n v="696"/>
    <s v="trustee"/>
    <s v="Show your fidelity by wearing the Trustee rings! Show where you are (at)!"/>
    <n v="175000"/>
    <n v="1"/>
    <x v="2"/>
    <s v="NL"/>
    <s v="EUR"/>
    <n v="1406326502"/>
    <n v="1403734502"/>
    <b v="0"/>
    <n v="1"/>
    <b v="0"/>
    <s v="technology/wearables"/>
    <n v="5.7142857142857145E-6"/>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19T23:37:48"/>
  </r>
  <r>
    <n v="705"/>
    <s v="SomnoScope"/>
    <s v="The closest thing ever to the Holy Grail of wearables technology"/>
    <n v="100000"/>
    <n v="977"/>
    <x v="2"/>
    <s v="NL"/>
    <s v="EUR"/>
    <n v="1484999278"/>
    <n v="1482407278"/>
    <b v="0"/>
    <n v="5"/>
    <b v="0"/>
    <s v="technology/wearables"/>
    <n v="9.7699999999999992E-3"/>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4.0666666666666663E-3"/>
    <n v="30.5"/>
    <x v="2"/>
    <s v="wearables"/>
    <x v="709"/>
    <d v="2014-12-04T19:59:19"/>
  </r>
  <r>
    <n v="710"/>
    <s v="Hate York Shirt 2.0"/>
    <s v="Shirts, so technologically advanced, they connect mentally to their audience upon sight."/>
    <n v="1200"/>
    <n v="0"/>
    <x v="2"/>
    <s v="CA"/>
    <s v="CAD"/>
    <n v="1408495440"/>
    <n v="1405640302"/>
    <b v="0"/>
    <n v="0"/>
    <b v="0"/>
    <s v="technology/wearables"/>
    <n v="0"/>
    <n 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1-30T19:00:00"/>
  </r>
  <r>
    <n v="717"/>
    <s v="cool air belt"/>
    <s v="Cool air flowing under clothing keeps you cool."/>
    <n v="100000"/>
    <n v="305"/>
    <x v="2"/>
    <s v="US"/>
    <s v="USD"/>
    <n v="1409949002"/>
    <n v="1407357002"/>
    <b v="0"/>
    <n v="4"/>
    <b v="0"/>
    <s v="technology/wearables"/>
    <n v="3.0500000000000002E-3"/>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n 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0000000001"/>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4"/>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2:22:11"/>
  </r>
  <r>
    <n v="876"/>
    <s v="Sound Of Dobells"/>
    <s v="What was the greatest record shop ever?  DOBELLS!"/>
    <n v="3152"/>
    <n v="1286"/>
    <x v="2"/>
    <s v="GB"/>
    <s v="GBP"/>
    <n v="1359978927"/>
    <n v="1357127727"/>
    <b v="0"/>
    <n v="45"/>
    <b v="0"/>
    <s v="music/jazz"/>
    <n v="0.40799492385786801"/>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0:45:26"/>
  </r>
  <r>
    <n v="906"/>
    <s v="24th Music Presents Channeling Motown (Live)"/>
    <s v="The DMV's most respected saxophonist pay tribute to Motown."/>
    <n v="15000"/>
    <n v="0"/>
    <x v="2"/>
    <s v="US"/>
    <s v="USD"/>
    <n v="1394681590"/>
    <n v="1392093190"/>
    <b v="0"/>
    <n v="0"/>
    <b v="0"/>
    <s v="music/jazz"/>
    <n v="0"/>
    <n v="0"/>
    <x v="4"/>
    <s v="jazz"/>
    <x v="906"/>
    <d v="2014-03-12T22:33:10"/>
  </r>
  <r>
    <n v="907"/>
    <s v="Greg Chambers Saxophone CD"/>
    <s v="Greg Chambers' self-titled CD needs support for post production, replication, and promotion."/>
    <n v="2900"/>
    <n v="0"/>
    <x v="2"/>
    <s v="US"/>
    <s v="USD"/>
    <n v="1315715823"/>
    <n v="1313123823"/>
    <b v="0"/>
    <n v="0"/>
    <b v="0"/>
    <s v="music/jazz"/>
    <n v="0"/>
    <n 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17:59:21"/>
  </r>
  <r>
    <n v="919"/>
    <s v="Jazz CD:  Out of The Blue"/>
    <s v="Cool jazz with a New Orleans flavor."/>
    <n v="20000"/>
    <n v="100"/>
    <x v="2"/>
    <s v="US"/>
    <s v="USD"/>
    <n v="1355930645"/>
    <n v="1352906645"/>
    <b v="0"/>
    <n v="1"/>
    <b v="0"/>
    <s v="music/jazz"/>
    <n v="5.0000000000000001E-3"/>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17:40:00"/>
  </r>
  <r>
    <n v="927"/>
    <s v="JETRO DA SILVA FUNK PROJECT"/>
    <s v="Studio CD/DVD Solo project of Pianist &amp; Keyboardist Jetro da Silva"/>
    <n v="20000"/>
    <n v="0"/>
    <x v="2"/>
    <s v="US"/>
    <s v="USD"/>
    <n v="1337024695"/>
    <n v="1334432695"/>
    <b v="0"/>
    <n v="0"/>
    <b v="0"/>
    <s v="music/jazz"/>
    <n v="0"/>
    <n v="0"/>
    <x v="4"/>
    <s v="jazz"/>
    <x v="927"/>
    <d v="2012-05-14T14: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3:01:01"/>
  </r>
  <r>
    <n v="951"/>
    <s v="Smart Harness"/>
    <s v="Revolutionizing the way we walk our dogs!"/>
    <n v="50000"/>
    <n v="19195"/>
    <x v="2"/>
    <s v="US"/>
    <s v="USD"/>
    <n v="1465054872"/>
    <n v="1461166872"/>
    <b v="0"/>
    <n v="121"/>
    <b v="0"/>
    <s v="technology/wearables"/>
    <n v="0.38390000000000002"/>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3:33:45"/>
  </r>
  <r>
    <n v="989"/>
    <s v="Power Rope"/>
    <s v="The most useful phone charger you will ever buy"/>
    <n v="10000"/>
    <n v="1677"/>
    <x v="2"/>
    <s v="US"/>
    <s v="USD"/>
    <n v="1475101495"/>
    <n v="1472509495"/>
    <b v="0"/>
    <n v="32"/>
    <b v="0"/>
    <s v="technology/wearables"/>
    <n v="0.16769999999999999"/>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0:27:00"/>
  </r>
  <r>
    <n v="997"/>
    <s v="iPhanny"/>
    <s v="The iPhanny keeps your iPhone 6 safe from bending in those dangerous pants pockets."/>
    <n v="5000"/>
    <n v="65"/>
    <x v="2"/>
    <s v="US"/>
    <s v="USD"/>
    <n v="1417145297"/>
    <n v="1414549697"/>
    <b v="0"/>
    <n v="8"/>
    <b v="0"/>
    <s v="technology/wearables"/>
    <n v="1.2999999999999999E-2"/>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4T20:16:29"/>
  </r>
  <r>
    <n v="1049"/>
    <s v="J1 (Canceled)"/>
    <s v="------"/>
    <n v="12000"/>
    <n v="0"/>
    <x v="1"/>
    <s v="US"/>
    <s v="USD"/>
    <n v="1455272445"/>
    <n v="1452680445"/>
    <b v="0"/>
    <n v="0"/>
    <b v="0"/>
    <s v="journalism/audio"/>
    <n v="0"/>
    <n v="0"/>
    <x v="5"/>
    <s v="audio"/>
    <x v="1049"/>
    <d v="2016-02-12T05:20:45"/>
  </r>
  <r>
    <n v="1050"/>
    <s v="The (Secular) Barbershop Podcast (Canceled)"/>
    <s v="Secularism is on the rise and I hear you.Talk to me."/>
    <n v="2500"/>
    <n v="0"/>
    <x v="1"/>
    <s v="US"/>
    <s v="USD"/>
    <n v="1442257677"/>
    <n v="1439665677"/>
    <b v="0"/>
    <n v="0"/>
    <b v="0"/>
    <s v="journalism/audio"/>
    <n v="0"/>
    <n 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5T19:00:00"/>
  </r>
  <r>
    <n v="1059"/>
    <s v="Voice Over Artist (Canceled)"/>
    <s v="Turning myself into a vocal artist."/>
    <n v="1100"/>
    <n v="0"/>
    <x v="1"/>
    <s v="US"/>
    <s v="USD"/>
    <n v="1426269456"/>
    <n v="1423681056"/>
    <b v="0"/>
    <n v="0"/>
    <b v="0"/>
    <s v="journalism/audio"/>
    <n v="0"/>
    <n 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16:54:53"/>
  </r>
  <r>
    <n v="1061"/>
    <s v="Chat Box 23 (Canceled)"/>
    <s v="T.O., Adi &amp; Mercedes discuss their point of views, women's issues &amp; Hollywood Hotties."/>
    <n v="4000"/>
    <n v="0"/>
    <x v="1"/>
    <s v="US"/>
    <s v="USD"/>
    <n v="1462150800"/>
    <n v="1456987108"/>
    <b v="0"/>
    <n v="0"/>
    <b v="0"/>
    <s v="journalism/audio"/>
    <n v="0"/>
    <n v="0"/>
    <x v="5"/>
    <s v="audio"/>
    <x v="1061"/>
    <d v="2016-05-01T20:00:00"/>
  </r>
  <r>
    <n v="1062"/>
    <s v="RETURNING AT A LATER DATE"/>
    <s v="SEE US ON PATREON www.badgirlartwork.com"/>
    <n v="199"/>
    <n v="190"/>
    <x v="1"/>
    <s v="US"/>
    <s v="USD"/>
    <n v="1468351341"/>
    <n v="1467746541"/>
    <b v="0"/>
    <n v="4"/>
    <b v="0"/>
    <s v="journalism/audio"/>
    <n v="0.95477386934673369"/>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0:49:43"/>
  </r>
  <r>
    <n v="1084"/>
    <s v="My own channel"/>
    <s v="I want to start my own channel for gaming"/>
    <n v="550"/>
    <n v="0"/>
    <x v="2"/>
    <s v="US"/>
    <s v="USD"/>
    <n v="1407534804"/>
    <n v="1404942804"/>
    <b v="0"/>
    <n v="0"/>
    <b v="0"/>
    <s v="games/video games"/>
    <n v="0"/>
    <n 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0:06:15"/>
  </r>
  <r>
    <n v="1086"/>
    <s v="Cyber Universe Online"/>
    <s v="Humanity's future in the Galaxy"/>
    <n v="18000"/>
    <n v="15"/>
    <x v="2"/>
    <s v="US"/>
    <s v="USD"/>
    <n v="1408913291"/>
    <n v="1406321291"/>
    <b v="0"/>
    <n v="2"/>
    <b v="0"/>
    <s v="games/video games"/>
    <n v="8.3333333333333339E-4"/>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2: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3T21: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16:30:00"/>
  </r>
  <r>
    <n v="1128"/>
    <s v="Flying Turds"/>
    <s v="#havingfunFTW"/>
    <n v="1000"/>
    <n v="1"/>
    <x v="2"/>
    <s v="GB"/>
    <s v="GBP"/>
    <n v="1407425717"/>
    <n v="1404833717"/>
    <b v="0"/>
    <n v="1"/>
    <b v="0"/>
    <s v="games/mobile games"/>
    <n v="1E-3"/>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06:05:21"/>
  </r>
  <r>
    <n v="1141"/>
    <s v="Arena Z - Zombie Survival"/>
    <s v="I think this will be a great game!"/>
    <n v="500"/>
    <n v="0"/>
    <x v="2"/>
    <s v="DE"/>
    <s v="EUR"/>
    <n v="1436460450"/>
    <n v="1433868450"/>
    <b v="0"/>
    <n v="0"/>
    <b v="0"/>
    <s v="games/mobile games"/>
    <n v="0"/>
    <n 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18: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0:06:21"/>
  </r>
  <r>
    <n v="1149"/>
    <s v="The Floridian Food Truck"/>
    <s v="Bringing culturally diverse Floridian cuisine to the people!"/>
    <n v="50000"/>
    <n v="75"/>
    <x v="2"/>
    <s v="US"/>
    <s v="USD"/>
    <n v="1466096566"/>
    <n v="1463504566"/>
    <b v="0"/>
    <n v="2"/>
    <b v="0"/>
    <s v="food/food trucks"/>
    <n v="1.5E-3"/>
    <n v="37.5"/>
    <x v="7"/>
    <s v="food trucks"/>
    <x v="1149"/>
    <d v="2016-06-16T12:02:46"/>
  </r>
  <r>
    <n v="1150"/>
    <s v="Chef Po's Food Truck"/>
    <s v="Bringing delicious authentic and fusion Taiwanese Food to the West Coast."/>
    <n v="2500"/>
    <n v="252"/>
    <x v="2"/>
    <s v="US"/>
    <s v="USD"/>
    <n v="1452293675"/>
    <n v="1447109675"/>
    <b v="0"/>
    <n v="6"/>
    <b v="0"/>
    <s v="food/food trucks"/>
    <n v="0.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6T21:27:43"/>
  </r>
  <r>
    <n v="1152"/>
    <s v="Peruvian King Food Truck"/>
    <s v="Peruvian food truck with an LA twist."/>
    <n v="16000"/>
    <n v="911"/>
    <x v="2"/>
    <s v="US"/>
    <s v="USD"/>
    <n v="1431709312"/>
    <n v="1429117312"/>
    <b v="0"/>
    <n v="15"/>
    <b v="0"/>
    <s v="food/food trucks"/>
    <n v="5.6937500000000002E-2"/>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15:18:47"/>
  </r>
  <r>
    <n v="1172"/>
    <s v="let your dayz take you to the dogs."/>
    <s v="Bringing YOUR favorite dog recipes to the streets."/>
    <n v="9000"/>
    <n v="0"/>
    <x v="2"/>
    <s v="US"/>
    <s v="USD"/>
    <n v="1408551752"/>
    <n v="1405959752"/>
    <b v="0"/>
    <n v="0"/>
    <b v="0"/>
    <s v="food/food trucks"/>
    <n v="0"/>
    <n 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4: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4T22:14:59"/>
  </r>
  <r>
    <n v="1236"/>
    <s v="&quot;Volando&quot; CD Release (Canceled)"/>
    <s v="Raising money to give the musicians their due."/>
    <n v="2500"/>
    <n v="0"/>
    <x v="1"/>
    <s v="US"/>
    <s v="USD"/>
    <n v="1343491200"/>
    <n v="1342801164"/>
    <b v="0"/>
    <n v="0"/>
    <b v="0"/>
    <s v="music/world music"/>
    <n v="0"/>
    <n 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n 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6"/>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4: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1"/>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8"/>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2:20:01"/>
  </r>
  <r>
    <n v="1406"/>
    <s v="Man Down! Translation project"/>
    <s v="The White coat and the battle dress uniform"/>
    <n v="12000"/>
    <n v="15"/>
    <x v="2"/>
    <s v="IT"/>
    <s v="EUR"/>
    <n v="1449914400"/>
    <n v="1445336607"/>
    <b v="0"/>
    <n v="3"/>
    <b v="0"/>
    <s v="publishing/translations"/>
    <n v="1.25E-3"/>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05:44:38"/>
  </r>
  <r>
    <n v="1447"/>
    <s v="Indian Language Dictionary"/>
    <s v="I'm creating a dictionary of multiple Indian languages."/>
    <n v="500000"/>
    <n v="75"/>
    <x v="2"/>
    <s v="US"/>
    <s v="USD"/>
    <n v="1467999134"/>
    <n v="1465407134"/>
    <b v="0"/>
    <n v="3"/>
    <b v="0"/>
    <s v="publishing/translations"/>
    <n v="1.4999999999999999E-4"/>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08: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1T23:37:55"/>
  </r>
  <r>
    <n v="1484"/>
    <s v="a book called filtered down thru the stars"/>
    <s v="The mussings of an old wizard"/>
    <n v="2000"/>
    <n v="0"/>
    <x v="2"/>
    <s v="US"/>
    <s v="USD"/>
    <n v="1342882260"/>
    <n v="1337834963"/>
    <b v="0"/>
    <n v="0"/>
    <b v="0"/>
    <s v="publishing/fiction"/>
    <n v="0"/>
    <n 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3T20:29:45"/>
  </r>
  <r>
    <n v="1569"/>
    <s v="to be removed (Canceled)"/>
    <s v="to be removed"/>
    <n v="30000"/>
    <n v="0"/>
    <x v="1"/>
    <s v="US"/>
    <s v="USD"/>
    <n v="1369498714"/>
    <n v="1366906714"/>
    <b v="0"/>
    <n v="0"/>
    <b v="0"/>
    <s v="publishing/art books"/>
    <n v="0"/>
    <n 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05:46:30"/>
  </r>
  <r>
    <n v="1582"/>
    <s v="Scenes from New Orleans"/>
    <s v="I create canvas prints of images from in and around New Orleans"/>
    <n v="1000"/>
    <n v="93"/>
    <x v="2"/>
    <s v="US"/>
    <s v="USD"/>
    <n v="1445894400"/>
    <n v="1440961053"/>
    <b v="0"/>
    <n v="3"/>
    <b v="0"/>
    <s v="photography/places"/>
    <n v="9.2999999999999999E-2"/>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06:00:00"/>
  </r>
  <r>
    <n v="1586"/>
    <s v="Missouri In Pictures"/>
    <s v="Show the world the beauty that is in all of our back yards!"/>
    <n v="1500"/>
    <n v="0"/>
    <x v="2"/>
    <s v="US"/>
    <s v="USD"/>
    <n v="1428197422"/>
    <n v="1425609022"/>
    <b v="0"/>
    <n v="0"/>
    <b v="0"/>
    <s v="photography/places"/>
    <n v="0"/>
    <n 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17:49:25"/>
  </r>
  <r>
    <n v="1588"/>
    <s v="The Right Side of Texas"/>
    <s v="Southeast Texas as seen through the lens of a cell phone camera"/>
    <n v="516"/>
    <n v="0"/>
    <x v="2"/>
    <s v="US"/>
    <s v="USD"/>
    <n v="1422735120"/>
    <n v="1420091999"/>
    <b v="0"/>
    <n v="0"/>
    <b v="0"/>
    <s v="photography/places"/>
    <n v="0"/>
    <n 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18:38:06"/>
  </r>
  <r>
    <n v="1590"/>
    <s v="An Italian Adventure"/>
    <s v="Discover Italy through photography."/>
    <n v="60000"/>
    <n v="1020"/>
    <x v="2"/>
    <s v="IT"/>
    <s v="EUR"/>
    <n v="1443040464"/>
    <n v="1440448464"/>
    <b v="0"/>
    <n v="2"/>
    <b v="0"/>
    <s v="photography/places"/>
    <n v="1.7000000000000001E-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n 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3: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06:49:54"/>
  </r>
  <r>
    <n v="1689"/>
    <s v="Fly Away"/>
    <s v="Praising the Living God in the second half of life."/>
    <n v="2400"/>
    <n v="2400"/>
    <x v="3"/>
    <s v="US"/>
    <s v="USD"/>
    <n v="1489700230"/>
    <n v="1487111830"/>
    <b v="0"/>
    <n v="14"/>
    <b v="0"/>
    <s v="music/faith"/>
    <n v="1"/>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0:56:45"/>
  </r>
  <r>
    <n v="1702"/>
    <s v="lyndale lewis and new vision prosper cd release"/>
    <s v="I can do all things through christ jesus"/>
    <n v="16500"/>
    <n v="1"/>
    <x v="2"/>
    <s v="US"/>
    <s v="USD"/>
    <n v="1427745150"/>
    <n v="1425156750"/>
    <b v="0"/>
    <n v="1"/>
    <b v="0"/>
    <s v="music/faith"/>
    <n v="6.0606060606060605E-5"/>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0T23:00:00"/>
  </r>
  <r>
    <n v="1718"/>
    <s v="The Prodigal Son"/>
    <s v="A melody for the galaxy."/>
    <n v="35000"/>
    <n v="75"/>
    <x v="2"/>
    <s v="US"/>
    <s v="USD"/>
    <n v="1463201940"/>
    <n v="1459435149"/>
    <b v="0"/>
    <n v="2"/>
    <b v="0"/>
    <s v="music/faith"/>
    <n v="2.142857142857143E-3"/>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4T21:06:23"/>
  </r>
  <r>
    <n v="1731"/>
    <s v="Sam Cox Band First Christian Tour"/>
    <s v="We are a Christin Worship band looking to midwest tour. God Bless!"/>
    <n v="1000"/>
    <n v="0"/>
    <x v="2"/>
    <s v="US"/>
    <s v="USD"/>
    <n v="1434034800"/>
    <n v="1432849552"/>
    <b v="0"/>
    <n v="0"/>
    <b v="0"/>
    <s v="music/faith"/>
    <n v="0"/>
    <n 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4: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17:46:32"/>
  </r>
  <r>
    <n v="1738"/>
    <s v="The Flashing Lights"/>
    <s v="Music that inspires and gives hope for overcoming and change. And it is good music."/>
    <n v="5000"/>
    <n v="20"/>
    <x v="2"/>
    <s v="US"/>
    <s v="USD"/>
    <n v="1412283542"/>
    <n v="1409691542"/>
    <b v="0"/>
    <n v="1"/>
    <b v="0"/>
    <s v="music/faith"/>
    <n v="4.0000000000000001E-3"/>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0:19:09"/>
  </r>
  <r>
    <n v="1807"/>
    <s v="Anywhere but Here"/>
    <s v="I want to explore alternative cultures and lifestyles in America."/>
    <n v="5000"/>
    <n v="553"/>
    <x v="2"/>
    <s v="US"/>
    <s v="USD"/>
    <n v="1411868313"/>
    <n v="1409276313"/>
    <b v="1"/>
    <n v="8"/>
    <b v="0"/>
    <s v="photography/photobooks"/>
    <n v="0.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000000000001"/>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000000000001"/>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09: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3: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1T19:26:00"/>
  </r>
  <r>
    <n v="1927"/>
    <s v="GBS Detroit Presents Hampshire"/>
    <s v="Hampshire is headed to GBS Detroit."/>
    <n v="600"/>
    <n v="620"/>
    <x v="0"/>
    <s v="US"/>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4: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0:21:16"/>
  </r>
  <r>
    <n v="1988"/>
    <s v="Phillip Michael Photography"/>
    <s v="Expressing art in an image!"/>
    <n v="6000"/>
    <n v="25"/>
    <x v="2"/>
    <s v="US"/>
    <s v="USD"/>
    <n v="1440094742"/>
    <n v="1437502742"/>
    <b v="0"/>
    <n v="1"/>
    <b v="0"/>
    <s v="photography/people"/>
    <n v="4.1666666666666666E-3"/>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1:43:55"/>
  </r>
  <r>
    <n v="2099"/>
    <s v="Roosevelt Died."/>
    <s v="Our tour van died, we need help!"/>
    <n v="3000"/>
    <n v="3971"/>
    <x v="0"/>
    <s v="US"/>
    <s v="USD"/>
    <n v="1435808400"/>
    <n v="1434650084"/>
    <b v="0"/>
    <n v="63"/>
    <b v="1"/>
    <s v="music/indie rock"/>
    <n v="1.3236666666666668"/>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18: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1:18:30"/>
  </r>
  <r>
    <n v="2147"/>
    <s v="Johnny Rocketfingers 3"/>
    <s v="A Point and Click Adventure on Steroids."/>
    <n v="390000"/>
    <n v="2716"/>
    <x v="2"/>
    <s v="US"/>
    <s v="USD"/>
    <n v="1416125148"/>
    <n v="1413356748"/>
    <b v="0"/>
    <n v="55"/>
    <b v="0"/>
    <s v="games/video games"/>
    <n v="6.9641025641025639E-3"/>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0T19:00:00"/>
  </r>
  <r>
    <n v="2150"/>
    <s v="The Unknown Door"/>
    <s v="A pixel styled open world detective game."/>
    <n v="50000"/>
    <n v="405"/>
    <x v="2"/>
    <s v="NO"/>
    <s v="NOK"/>
    <n v="1468392599"/>
    <n v="1465800599"/>
    <b v="0"/>
    <n v="4"/>
    <b v="0"/>
    <s v="games/video games"/>
    <n v="8.0999999999999996E-3"/>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15:30:06"/>
  </r>
  <r>
    <n v="2157"/>
    <s v="Nin"/>
    <s v="Gamers and 90's fans unite in this small tale of epic proportions!"/>
    <n v="75000"/>
    <n v="21144"/>
    <x v="2"/>
    <s v="US"/>
    <s v="USD"/>
    <n v="1482479940"/>
    <n v="1479684783"/>
    <b v="0"/>
    <n v="57"/>
    <b v="0"/>
    <s v="games/video games"/>
    <n v="0.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15: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17:02:16"/>
  </r>
  <r>
    <n v="2356"/>
    <s v="HardstyleUnited.com (Canceled)"/>
    <s v="HardstyleUnited.com The Global Hardstyle community. Your Hardstyle community."/>
    <n v="10000"/>
    <n v="0"/>
    <x v="1"/>
    <s v="NL"/>
    <s v="EUR"/>
    <n v="1433530104"/>
    <n v="1430938104"/>
    <b v="0"/>
    <n v="0"/>
    <b v="0"/>
    <s v="technology/web"/>
    <n v="0"/>
    <n 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3T20:39:31"/>
  </r>
  <r>
    <n v="2373"/>
    <s v="Cykelauktion.com (Canceled)"/>
    <s v="We want to create a safe marketplace for buying and selling bicycles."/>
    <n v="850000"/>
    <n v="50"/>
    <x v="1"/>
    <s v="SE"/>
    <s v="SEK"/>
    <n v="1440863624"/>
    <n v="1438271624"/>
    <b v="0"/>
    <n v="1"/>
    <b v="0"/>
    <s v="technology/web"/>
    <n v="5.8823529411764708E-5"/>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16:53:03"/>
  </r>
  <r>
    <n v="2378"/>
    <s v="KEEPUP INC (Canceled)"/>
    <s v="KEEPUP allows you to extend your social circle by introducing you to new people via your friends."/>
    <n v="110000"/>
    <n v="0"/>
    <x v="1"/>
    <s v="US"/>
    <s v="USD"/>
    <n v="1440548330"/>
    <n v="1438042730"/>
    <b v="0"/>
    <n v="0"/>
    <b v="0"/>
    <s v="technology/web"/>
    <n v="0"/>
    <n v="0"/>
    <x v="2"/>
    <s v="web"/>
    <x v="2378"/>
    <d v="2015-08-25T19:18:50"/>
  </r>
  <r>
    <n v="2379"/>
    <s v="SelectCooks.com (Canceled)"/>
    <s v="Selectcooks.com is a community marketplace for people to list, find and hire chefs."/>
    <n v="30000"/>
    <n v="0"/>
    <x v="1"/>
    <s v="US"/>
    <s v="USD"/>
    <n v="1444004616"/>
    <n v="1440116616"/>
    <b v="0"/>
    <n v="0"/>
    <b v="0"/>
    <s v="technology/web"/>
    <n v="0"/>
    <n 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4:44:56"/>
  </r>
  <r>
    <n v="2402"/>
    <s v="Cupcake Truck Unite"/>
    <s v="Small town, delicious treats, and a mobile truck"/>
    <n v="12000"/>
    <n v="52"/>
    <x v="2"/>
    <s v="US"/>
    <s v="USD"/>
    <n v="1431533931"/>
    <n v="1428941931"/>
    <b v="0"/>
    <n v="1"/>
    <b v="0"/>
    <s v="food/food trucks"/>
    <n v="4.3333333333333331E-3"/>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16:13:07"/>
  </r>
  <r>
    <n v="2418"/>
    <s v="Mexican food truck"/>
    <s v="I want to start my food truck business."/>
    <n v="25000"/>
    <n v="5"/>
    <x v="2"/>
    <s v="US"/>
    <s v="USD"/>
    <n v="1427225644"/>
    <n v="1422045244"/>
    <b v="0"/>
    <n v="5"/>
    <b v="0"/>
    <s v="food/food trucks"/>
    <n v="2.0000000000000001E-4"/>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09T20:41:35"/>
  </r>
  <r>
    <n v="2421"/>
    <s v="hot dog cart"/>
    <s v="help me start Merrill's first hot dog cart in this empty lot"/>
    <n v="6000"/>
    <n v="1"/>
    <x v="2"/>
    <s v="US"/>
    <s v="USD"/>
    <n v="1424536196"/>
    <n v="1421944196"/>
    <b v="0"/>
    <n v="1"/>
    <b v="0"/>
    <s v="food/food trucks"/>
    <n v="1.6666666666666666E-4"/>
    <n v="1"/>
    <x v="7"/>
    <s v="food trucks"/>
    <x v="2421"/>
    <d v="2015-02-21T11:29:56"/>
  </r>
  <r>
    <n v="2422"/>
    <s v="Help starting a family owned food truck"/>
    <s v="Family owned business serving BBQ and seafood to the public"/>
    <n v="500"/>
    <n v="1"/>
    <x v="2"/>
    <s v="US"/>
    <s v="USD"/>
    <n v="1426091036"/>
    <n v="1423502636"/>
    <b v="0"/>
    <n v="1"/>
    <b v="0"/>
    <s v="food/food trucks"/>
    <n v="2E-3"/>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1:54:50"/>
  </r>
  <r>
    <n v="2424"/>
    <s v="Lily and Memphs"/>
    <s v="Great and creative food from the heart in the form of a sweet food truck!"/>
    <n v="25000"/>
    <n v="310"/>
    <x v="2"/>
    <s v="US"/>
    <s v="USD"/>
    <n v="1414445108"/>
    <n v="1411853108"/>
    <b v="0"/>
    <n v="9"/>
    <b v="0"/>
    <s v="food/food trucks"/>
    <n v="1.24E-2"/>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1T22:08:24"/>
  </r>
  <r>
    <n v="2431"/>
    <s v="Murphy's good eatin'"/>
    <s v="Go to Colorado and run a food truck with homemade food of all kinds."/>
    <n v="100000"/>
    <n v="2"/>
    <x v="2"/>
    <s v="US"/>
    <s v="USD"/>
    <n v="1467080613"/>
    <n v="1461896613"/>
    <b v="0"/>
    <n v="2"/>
    <b v="0"/>
    <s v="food/food trucks"/>
    <n v="2.0000000000000002E-5"/>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16:00:00"/>
  </r>
  <r>
    <n v="2507"/>
    <s v="Help Cafe Talavera get a New Kitchen!"/>
    <s v="Unique dishes for a unique city!."/>
    <n v="42850"/>
    <n v="0"/>
    <x v="2"/>
    <s v="US"/>
    <s v="USD"/>
    <n v="1431308704"/>
    <n v="1428716704"/>
    <b v="0"/>
    <n v="0"/>
    <b v="0"/>
    <s v="food/restaurants"/>
    <n v="0"/>
    <n 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5"/>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07:35:39"/>
  </r>
  <r>
    <n v="2563"/>
    <s v="Phoenix Pearl Boba Tea Truck (Canceled)"/>
    <s v="Michigan based bubble tea and specialty ice cream food truck"/>
    <n v="20000"/>
    <n v="0"/>
    <x v="1"/>
    <s v="US"/>
    <s v="USD"/>
    <n v="1438226451"/>
    <n v="1433042451"/>
    <b v="0"/>
    <n v="0"/>
    <b v="0"/>
    <s v="food/food trucks"/>
    <n v="0"/>
    <n 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1T21:36:34"/>
  </r>
  <r>
    <n v="2576"/>
    <s v="2 Go Fast Food (Canceled)"/>
    <s v="A New Twist with an American and Philippine fast food Mobile Trailer."/>
    <n v="10000"/>
    <n v="0"/>
    <x v="1"/>
    <s v="US"/>
    <s v="USD"/>
    <n v="1428707647"/>
    <n v="1424823247"/>
    <b v="0"/>
    <n v="0"/>
    <b v="0"/>
    <s v="food/food trucks"/>
    <n v="0"/>
    <n 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1:04:58"/>
  </r>
  <r>
    <n v="2582"/>
    <s v="Drunken Wings"/>
    <s v="The place where chicken meets liquor for the first time!"/>
    <n v="90000"/>
    <n v="1"/>
    <x v="2"/>
    <s v="US"/>
    <s v="USD"/>
    <n v="1477784634"/>
    <n v="1475192634"/>
    <b v="0"/>
    <n v="1"/>
    <b v="0"/>
    <s v="food/food trucks"/>
    <n v="1.1111111111111112E-5"/>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18: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08:25:26"/>
  </r>
  <r>
    <n v="2655"/>
    <s v="Balloons (Canceled)"/>
    <s v="Thank you for your support!"/>
    <n v="15000"/>
    <n v="3155"/>
    <x v="1"/>
    <s v="US"/>
    <s v="USD"/>
    <n v="1455048000"/>
    <n v="1452631647"/>
    <b v="0"/>
    <n v="43"/>
    <b v="0"/>
    <s v="technology/space exploration"/>
    <n v="0.21033333333333334"/>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16:13:14"/>
  </r>
  <r>
    <n v="2659"/>
    <s v="test (Canceled)"/>
    <s v="test"/>
    <n v="49000"/>
    <n v="1333"/>
    <x v="1"/>
    <s v="US"/>
    <s v="USD"/>
    <n v="1429321210"/>
    <n v="1426729210"/>
    <b v="0"/>
    <n v="10"/>
    <b v="0"/>
    <s v="technology/space exploration"/>
    <n v="2.720408163265306E-2"/>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7T19:01:34"/>
  </r>
  <r>
    <n v="2680"/>
    <s v="iHeart Pillow"/>
    <s v="iHeartPillow, Connecting loved ones"/>
    <n v="32000"/>
    <n v="276"/>
    <x v="2"/>
    <s v="ES"/>
    <s v="EUR"/>
    <n v="1459915491"/>
    <n v="1457327091"/>
    <b v="0"/>
    <n v="4"/>
    <b v="0"/>
    <s v="technology/makerspaces"/>
    <n v="8.6250000000000007E-3"/>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0:21:58"/>
  </r>
  <r>
    <n v="2688"/>
    <s v="Mac N Cheez Food Truck"/>
    <s v="The amazing gourmet Mac N Cheez Food Truck Campaigne!"/>
    <n v="50000"/>
    <n v="74"/>
    <x v="2"/>
    <s v="US"/>
    <s v="USD"/>
    <n v="1424746800"/>
    <n v="1422067870"/>
    <b v="0"/>
    <n v="14"/>
    <b v="0"/>
    <s v="food/food trucks"/>
    <n v="1.48E-3"/>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4E-4"/>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4:41:54"/>
  </r>
  <r>
    <n v="2705"/>
    <s v="Fischer Theatre Marquee"/>
    <s v="Help light the lights at the historic Fischer Theatre in Danville, IL."/>
    <n v="16500"/>
    <n v="1739"/>
    <x v="3"/>
    <s v="US"/>
    <s v="USD"/>
    <n v="1490389158"/>
    <n v="1486504758"/>
    <b v="0"/>
    <n v="8"/>
    <b v="0"/>
    <s v="theater/spaces"/>
    <n v="0.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2: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16:36:41"/>
  </r>
  <r>
    <n v="2757"/>
    <s v="C is for Crooked"/>
    <s v="A children's letter book that Lampoons Hillary Clinton"/>
    <n v="1500"/>
    <n v="10"/>
    <x v="2"/>
    <s v="US"/>
    <s v="USD"/>
    <n v="1470498332"/>
    <n v="1469202332"/>
    <b v="0"/>
    <n v="2"/>
    <b v="0"/>
    <s v="publishing/children's books"/>
    <n v="6.6666666666666671E-3"/>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16:00:00"/>
  </r>
  <r>
    <n v="2786"/>
    <s v="Fierce"/>
    <s v="A heart-melting farce about sex, art and the lovelorn lay-abouts of London-town."/>
    <n v="2500"/>
    <n v="2946"/>
    <x v="0"/>
    <s v="GB"/>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r>
  <r>
    <n v="2833"/>
    <s v="Star Man Rocket Man"/>
    <s v="A new play about exploring outer space"/>
    <n v="2700"/>
    <n v="2923"/>
    <x v="0"/>
    <s v="US"/>
    <s v="USD"/>
    <n v="1444528800"/>
    <n v="1442804633"/>
    <b v="0"/>
    <n v="35"/>
    <b v="1"/>
    <s v="theater/plays"/>
    <n v="1.0825925925925926"/>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06: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1:12:03"/>
  </r>
  <r>
    <n v="2864"/>
    <s v="'Haunting Julia' by Alan Ayckbourn"/>
    <s v="Accessible, original theatre for all!"/>
    <n v="2500"/>
    <n v="40"/>
    <x v="2"/>
    <s v="GB"/>
    <s v="GBP"/>
    <n v="1437139080"/>
    <n v="1434552207"/>
    <b v="0"/>
    <n v="3"/>
    <b v="0"/>
    <s v="theater/plays"/>
    <n v="1.6E-2"/>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2:43:33"/>
  </r>
  <r>
    <n v="2872"/>
    <s v="Loud Arts"/>
    <s v="Local Theatre group in Loudoun County, Virginia. Looking for funds to start producing shows!"/>
    <n v="3000"/>
    <n v="0"/>
    <x v="2"/>
    <s v="US"/>
    <s v="USD"/>
    <n v="1434768438"/>
    <n v="1429584438"/>
    <b v="0"/>
    <n v="0"/>
    <b v="0"/>
    <s v="theater/plays"/>
    <n v="0"/>
    <n 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2:27:15"/>
  </r>
  <r>
    <n v="2885"/>
    <s v="The Wedding"/>
    <s v="An historic and proud work of Polish nationalistic literature performed on stage."/>
    <n v="400"/>
    <n v="130"/>
    <x v="2"/>
    <s v="US"/>
    <s v="USD"/>
    <n v="1426294201"/>
    <n v="1423705801"/>
    <b v="0"/>
    <n v="5"/>
    <b v="0"/>
    <s v="theater/plays"/>
    <n v="0.32500000000000001"/>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16:00:00"/>
  </r>
  <r>
    <n v="2893"/>
    <s v="REDISCOVERING KIA THE PLAY"/>
    <s v="Fundraising for REDISCOVERING KIA THE PLAY"/>
    <n v="5000"/>
    <n v="25"/>
    <x v="2"/>
    <s v="US"/>
    <s v="USD"/>
    <n v="1420768800"/>
    <n v="1415644395"/>
    <b v="0"/>
    <n v="2"/>
    <b v="0"/>
    <s v="theater/plays"/>
    <n v="5.0000000000000001E-3"/>
    <n v="12.5"/>
    <x v="1"/>
    <s v="plays"/>
    <x v="2893"/>
    <d v="2015-01-08T21:00:00"/>
  </r>
  <r>
    <n v="2894"/>
    <s v="How Could You Do This To Me (The Stage Play)"/>
    <s v="This Is A Story About A Woman A Man And A Woman"/>
    <n v="50000"/>
    <n v="0"/>
    <x v="2"/>
    <s v="US"/>
    <s v="USD"/>
    <n v="1428100815"/>
    <n v="1422920415"/>
    <b v="0"/>
    <n v="0"/>
    <b v="0"/>
    <s v="theater/plays"/>
    <n v="0"/>
    <n 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17:08:59"/>
  </r>
  <r>
    <n v="2914"/>
    <s v="Hercules the Panto"/>
    <s v="Hercules must complete four challenges in order to meet the father he never knew"/>
    <n v="25000"/>
    <n v="1"/>
    <x v="2"/>
    <s v="GB"/>
    <s v="GBP"/>
    <n v="1426365994"/>
    <n v="1421185594"/>
    <b v="0"/>
    <n v="1"/>
    <b v="0"/>
    <s v="theater/plays"/>
    <n v="4.0000000000000003E-5"/>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3:25:10"/>
  </r>
  <r>
    <n v="2993"/>
    <s v="TRUE WEST: Think, Dog! Productions"/>
    <s v="Help us build the Kitchen from Hell!"/>
    <n v="1000"/>
    <n v="1003"/>
    <x v="0"/>
    <s v="US"/>
    <s v="USD"/>
    <n v="1455998867"/>
    <n v="1453406867"/>
    <b v="0"/>
    <n v="22"/>
    <b v="1"/>
    <s v="theater/spaces"/>
    <n v="1.0029999999999999"/>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r>
  <r>
    <n v="3007"/>
    <s v="Bethlem"/>
    <s v="Consuite for 2015 CoreCon.  An adventure into insanity."/>
    <n v="600"/>
    <n v="1080"/>
    <x v="0"/>
    <s v="US"/>
    <s v="USD"/>
    <n v="1429938683"/>
    <n v="1428124283"/>
    <b v="0"/>
    <n v="20"/>
    <b v="1"/>
    <s v="theater/spaces"/>
    <n v="1.8"/>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1:35:34"/>
  </r>
  <r>
    <n v="3061"/>
    <s v="Help Save Parkway Cinemas!"/>
    <s v="Save a historic Local theater."/>
    <n v="1000000"/>
    <n v="0"/>
    <x v="2"/>
    <s v="US"/>
    <s v="USD"/>
    <n v="1407955748"/>
    <n v="1405363748"/>
    <b v="0"/>
    <n v="0"/>
    <b v="0"/>
    <s v="theater/spaces"/>
    <n v="0"/>
    <n 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8T21:27:20"/>
  </r>
  <r>
    <n v="3076"/>
    <s v="10,000 Hours"/>
    <s v="Helping female comedians get in their 10,000 Hours of practice!"/>
    <n v="10000"/>
    <n v="1506"/>
    <x v="2"/>
    <s v="US"/>
    <s v="USD"/>
    <n v="1444405123"/>
    <n v="1439221123"/>
    <b v="0"/>
    <n v="50"/>
    <b v="0"/>
    <s v="theater/spaces"/>
    <n v="0.15060000000000001"/>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4:32:31"/>
  </r>
  <r>
    <n v="3108"/>
    <s v="Funding a home for our Children's Theater"/>
    <s v="We need a permanent home for the theater!"/>
    <n v="50000"/>
    <n v="26"/>
    <x v="2"/>
    <s v="US"/>
    <s v="USD"/>
    <n v="1430234394"/>
    <n v="1425053994"/>
    <b v="0"/>
    <n v="2"/>
    <b v="0"/>
    <s v="theater/spaces"/>
    <n v="5.1999999999999995E-4"/>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1:18:55"/>
  </r>
  <r>
    <n v="3122"/>
    <s v="be back soon (Canceled)"/>
    <s v="cancelled until further notice"/>
    <n v="199"/>
    <n v="116"/>
    <x v="1"/>
    <s v="US"/>
    <s v="USD"/>
    <n v="1478733732"/>
    <n v="1478298132"/>
    <b v="0"/>
    <n v="2"/>
    <b v="0"/>
    <s v="theater/spaces"/>
    <n v="0.58291457286432158"/>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3:43:21"/>
  </r>
  <r>
    <n v="3125"/>
    <s v="N/A (Canceled)"/>
    <s v="N/A"/>
    <n v="1500000"/>
    <n v="0"/>
    <x v="1"/>
    <s v="US"/>
    <s v="USD"/>
    <n v="1452142672"/>
    <n v="1449550672"/>
    <b v="0"/>
    <n v="0"/>
    <b v="0"/>
    <s v="theater/spaces"/>
    <n v="0"/>
    <n 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3T23:59:00"/>
  </r>
  <r>
    <n v="3131"/>
    <s v="SNAKE EYES"/>
    <s v="A Staged Reading of &quot;Snake Eyes,&quot; a new play by Alex Rafala"/>
    <n v="4100"/>
    <n v="645"/>
    <x v="3"/>
    <s v="US"/>
    <s v="USD"/>
    <n v="1491656045"/>
    <n v="1489067645"/>
    <b v="0"/>
    <n v="12"/>
    <b v="0"/>
    <s v="theater/plays"/>
    <n v="0.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2E-4"/>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18:58:54"/>
  </r>
  <r>
    <n v="3146"/>
    <s v="SoÃ±Ã© una ciudad amurallada"/>
    <s v="Somos... Podemos... Amamos... Nuestra muralla, nuestra utopÃ­a. Que el amor sea el lÃ­mite"/>
    <n v="50000"/>
    <n v="5250"/>
    <x v="3"/>
    <s v="MX"/>
    <s v="MXN"/>
    <n v="1492356166"/>
    <n v="1488471766"/>
    <b v="0"/>
    <n v="12"/>
    <b v="0"/>
    <s v="theater/plays"/>
    <n v="0.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5"/>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r>
  <r>
    <n v="3271"/>
    <s v="Saxon Court at Southwark Playhouse"/>
    <s v="A razor sharp satire to darken your Christmas."/>
    <n v="1500"/>
    <n v="1950"/>
    <x v="0"/>
    <s v="GB"/>
    <s v="GBP"/>
    <n v="1414927775"/>
    <n v="1412332175"/>
    <b v="1"/>
    <n v="51"/>
    <b v="1"/>
    <s v="theater/plays"/>
    <n v="1.3"/>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2"/>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3"/>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2:11:30"/>
  </r>
  <r>
    <n v="3586"/>
    <s v="Actors &amp; Musicians who are Blind or Autistic"/>
    <s v="See Theatre In A New Light"/>
    <n v="7500"/>
    <n v="8207"/>
    <x v="0"/>
    <s v="US"/>
    <s v="USD"/>
    <n v="1474649070"/>
    <n v="1469465070"/>
    <b v="0"/>
    <n v="54"/>
    <b v="1"/>
    <s v="theater/plays"/>
    <n v="1.0942666666666667"/>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r>
  <r>
    <n v="3595"/>
    <s v="The Flu Season"/>
    <s v="A new theatre company staging Will Eno's The Flu Season in Seattle"/>
    <n v="2600"/>
    <n v="3081"/>
    <x v="0"/>
    <s v="US"/>
    <s v="USD"/>
    <n v="1426229940"/>
    <n v="1423959123"/>
    <b v="0"/>
    <n v="62"/>
    <b v="1"/>
    <s v="theater/plays"/>
    <n v="1.1850000000000001"/>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5"/>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3T22:59:00"/>
  </r>
  <r>
    <n v="3635"/>
    <s v="Mary's Son"/>
    <s v="Mary's Son is a pop opera about Jesus and the hope he brings to all people."/>
    <n v="3500"/>
    <n v="1276"/>
    <x v="2"/>
    <s v="US"/>
    <s v="USD"/>
    <n v="1461186676"/>
    <n v="1458594676"/>
    <b v="0"/>
    <n v="10"/>
    <b v="0"/>
    <s v="theater/musical"/>
    <n v="0.36457142857142855"/>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2: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16:42:00"/>
  </r>
  <r>
    <n v="3658"/>
    <s v="Mr. Marmalade"/>
    <s v="Life is hard when your own imaginary friend can't make time for you."/>
    <n v="1500"/>
    <n v="1510"/>
    <x v="0"/>
    <s v="US"/>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4:54:00"/>
  </r>
  <r>
    <n v="3666"/>
    <s v="Israel LÃ³pez @ Ojai Playwrights Conference"/>
    <s v="Artistic Internship @ Ojai Playwrights Conference"/>
    <n v="1200"/>
    <n v="1200"/>
    <x v="0"/>
    <s v="US"/>
    <s v="USD"/>
    <n v="1406185200"/>
    <n v="1404337382"/>
    <b v="0"/>
    <n v="38"/>
    <b v="1"/>
    <s v="theater/plays"/>
    <n v="1"/>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2:11:15"/>
  </r>
  <r>
    <n v="3719"/>
    <s v="Corium"/>
    <s v="A new piece of physical theatre about love, regret and longing."/>
    <n v="200"/>
    <n v="420"/>
    <x v="0"/>
    <s v="GB"/>
    <s v="GBP"/>
    <n v="1434994266"/>
    <n v="1432402266"/>
    <b v="0"/>
    <n v="4"/>
    <b v="1"/>
    <s v="theater/plays"/>
    <n v="2.1"/>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16:38:16"/>
  </r>
  <r>
    <n v="3735"/>
    <s v="Women Beware Women"/>
    <s v="Young Actor's taking on a Jacobean tragedy. Family, betrayal, love, lust, sex and death."/>
    <n v="150"/>
    <n v="20"/>
    <x v="2"/>
    <s v="GB"/>
    <s v="GBP"/>
    <n v="1432831089"/>
    <n v="1430239089"/>
    <b v="0"/>
    <n v="2"/>
    <b v="0"/>
    <s v="theater/plays"/>
    <n v="0.13333333333333333"/>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3: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0:09:04"/>
  </r>
  <r>
    <n v="3743"/>
    <s v="Down the Mississippi"/>
    <s v="I'm taking the Adventures of Huckleberry Finn puppet show down the Mississippi River!"/>
    <n v="2200"/>
    <n v="0"/>
    <x v="2"/>
    <s v="US"/>
    <s v="USD"/>
    <n v="1404406964"/>
    <n v="1401814964"/>
    <b v="0"/>
    <n v="0"/>
    <b v="0"/>
    <s v="theater/plays"/>
    <n v="0"/>
    <n 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4T22: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1:45:02"/>
  </r>
  <r>
    <n v="3746"/>
    <s v="Stage Play Production - &quot;I Love You to Death&quot;"/>
    <s v="Generational curses CAN be broken...right?"/>
    <n v="8500"/>
    <n v="202"/>
    <x v="2"/>
    <s v="US"/>
    <s v="USD"/>
    <n v="1475918439"/>
    <n v="1473326439"/>
    <b v="0"/>
    <n v="1"/>
    <b v="0"/>
    <s v="theater/plays"/>
    <n v="2.3764705882352941E-2"/>
    <n v="202"/>
    <x v="1"/>
    <s v="plays"/>
    <x v="3746"/>
    <d v="2016-10-08T04:20:39"/>
  </r>
  <r>
    <n v="3747"/>
    <s v="Counting Stars"/>
    <s v="The world premiere of an astonishing new play by acclaimed writer Atiha Sen Gupta."/>
    <n v="2500"/>
    <n v="25"/>
    <x v="2"/>
    <s v="GB"/>
    <s v="GBP"/>
    <n v="1436137140"/>
    <n v="1433833896"/>
    <b v="0"/>
    <n v="1"/>
    <b v="0"/>
    <s v="theater/plays"/>
    <n v="0.0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1: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2:00:23"/>
  </r>
  <r>
    <n v="3791"/>
    <s v="Spin! at The Cumming Playhouse"/>
    <s v="Spin! is an original musical comedy-drama presented by Blue Palm Productions."/>
    <n v="1500"/>
    <n v="0"/>
    <x v="2"/>
    <s v="US"/>
    <s v="USD"/>
    <n v="1404664592"/>
    <n v="1399480592"/>
    <b v="0"/>
    <n v="0"/>
    <b v="0"/>
    <s v="theater/musical"/>
    <n v="0"/>
    <n v="0"/>
    <x v="1"/>
    <s v="musical"/>
    <x v="3791"/>
    <d v="2014-07-06T11:36:32"/>
  </r>
  <r>
    <n v="3792"/>
    <s v="BorikÃ©n: The Show"/>
    <s v="A cultural and historic journey through Puerto Rico's music and dance!"/>
    <n v="12500"/>
    <n v="35"/>
    <x v="2"/>
    <s v="US"/>
    <s v="USD"/>
    <n v="1436957022"/>
    <n v="1434365022"/>
    <b v="0"/>
    <n v="2"/>
    <b v="0"/>
    <s v="theater/musical"/>
    <n v="2.8E-3"/>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1T22: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3:24:44"/>
  </r>
  <r>
    <n v="3850"/>
    <s v="The Vagina Monologues 2015"/>
    <s v="V-Day is a global activist movement to end violence against women and girls."/>
    <n v="1000"/>
    <n v="38"/>
    <x v="2"/>
    <s v="US"/>
    <s v="USD"/>
    <n v="1420081143"/>
    <n v="1417489143"/>
    <b v="1"/>
    <n v="4"/>
    <b v="0"/>
    <s v="theater/plays"/>
    <n v="3.7999999999999999E-2"/>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15:09:38"/>
  </r>
  <r>
    <n v="3854"/>
    <s v="The Case Of Soghomon Tehlirian"/>
    <s v="A play dedicated to the 100th anniversary of the Armenian Genocide."/>
    <n v="11000"/>
    <n v="1788"/>
    <x v="2"/>
    <s v="US"/>
    <s v="USD"/>
    <n v="1431206058"/>
    <n v="1428614058"/>
    <b v="0"/>
    <n v="20"/>
    <b v="0"/>
    <s v="theater/plays"/>
    <n v="0.16254545454545455"/>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0:51:50"/>
  </r>
  <r>
    <n v="3861"/>
    <s v="READY OR NOT HERE I COME"/>
    <s v="THE COMING OF THE LORD!"/>
    <n v="2000"/>
    <n v="100"/>
    <x v="2"/>
    <s v="US"/>
    <s v="USD"/>
    <n v="1415828820"/>
    <n v="1412258977"/>
    <b v="0"/>
    <n v="1"/>
    <b v="0"/>
    <s v="theater/plays"/>
    <n v="0.05"/>
    <n v="100"/>
    <x v="1"/>
    <s v="plays"/>
    <x v="3861"/>
    <d v="2014-11-12T16:47:00"/>
  </r>
  <r>
    <n v="3862"/>
    <s v="The Container Play"/>
    <s v="The hit immersive theatre experience of England comes to Corpus Christi!"/>
    <n v="7500"/>
    <n v="1"/>
    <x v="2"/>
    <s v="US"/>
    <s v="USD"/>
    <n v="1473699540"/>
    <n v="1472451356"/>
    <b v="0"/>
    <n v="1"/>
    <b v="0"/>
    <s v="theater/plays"/>
    <n v="1.3333333333333334E-4"/>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4:32:19"/>
  </r>
  <r>
    <n v="3868"/>
    <s v="1000 words (Canceled)"/>
    <s v="New collection of music by Scott Evan Davis!"/>
    <n v="5000"/>
    <n v="10"/>
    <x v="1"/>
    <s v="GB"/>
    <s v="GBP"/>
    <n v="1410191405"/>
    <n v="1408031405"/>
    <b v="0"/>
    <n v="1"/>
    <b v="0"/>
    <s v="theater/musical"/>
    <n v="2E-3"/>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0.0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17:49:51"/>
  </r>
  <r>
    <n v="3886"/>
    <s v="a (Canceled)"/>
    <n v="1"/>
    <n v="10000"/>
    <n v="0"/>
    <x v="1"/>
    <s v="AU"/>
    <s v="AUD"/>
    <n v="1418275702"/>
    <n v="1415683702"/>
    <b v="0"/>
    <n v="0"/>
    <b v="0"/>
    <s v="theater/musical"/>
    <n v="0"/>
    <n 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3: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4:38:00"/>
  </r>
  <r>
    <n v="3904"/>
    <s v="Black America from Prophets to Pimps"/>
    <s v="A play that will cover 4000 years of black history."/>
    <n v="10000"/>
    <n v="3"/>
    <x v="2"/>
    <s v="US"/>
    <s v="USD"/>
    <n v="1429074240"/>
    <n v="1427866200"/>
    <b v="0"/>
    <n v="2"/>
    <b v="0"/>
    <s v="theater/plays"/>
    <n v="2.9999999999999997E-4"/>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E-2"/>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1:08:13"/>
  </r>
  <r>
    <n v="3991"/>
    <s v="NTACTheatre - North Texas Actor's Collaborative Theatre"/>
    <s v="North Texas first actor-driven theatre company needs your help"/>
    <n v="500"/>
    <n v="100"/>
    <x v="2"/>
    <s v="US"/>
    <s v="USD"/>
    <n v="1433086082"/>
    <n v="1430494082"/>
    <b v="0"/>
    <n v="1"/>
    <b v="0"/>
    <s v="theater/plays"/>
    <n v="0.2"/>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4:51:49"/>
  </r>
  <r>
    <n v="4000"/>
    <s v="The Escorts"/>
    <s v="An Enticing Trip into the World of Assisted Dying"/>
    <n v="8000"/>
    <n v="10"/>
    <x v="2"/>
    <s v="US"/>
    <s v="USD"/>
    <n v="1462631358"/>
    <n v="1457450958"/>
    <b v="0"/>
    <n v="1"/>
    <b v="0"/>
    <s v="theater/plays"/>
    <n v="1.25E-3"/>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09:05:47"/>
  </r>
  <r>
    <n v="4004"/>
    <s v="South Florida Tours"/>
    <s v="Help Launch The Queen Into South Florida!"/>
    <n v="500"/>
    <n v="1"/>
    <x v="2"/>
    <s v="US"/>
    <s v="USD"/>
    <n v="1412740457"/>
    <n v="1410148457"/>
    <b v="0"/>
    <n v="1"/>
    <b v="0"/>
    <s v="theater/plays"/>
    <n v="2E-3"/>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1:07:54"/>
  </r>
  <r>
    <n v="4018"/>
    <s v="Time Please Fringe"/>
    <s v="Funding for a production of Time Please at the Brighton Fringe 2017... and beyond."/>
    <n v="1500"/>
    <n v="130"/>
    <x v="2"/>
    <s v="GB"/>
    <s v="GBP"/>
    <n v="1475877108"/>
    <n v="1473285108"/>
    <b v="0"/>
    <n v="4"/>
    <b v="0"/>
    <s v="theater/plays"/>
    <n v="8.666666666666667E-2"/>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16: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7T22: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0T23:00:00"/>
  </r>
  <r>
    <n v="4087"/>
    <s v="Stage Production &quot;The Nail Shop&quot;"/>
    <s v="Comedy Stage Play"/>
    <n v="9600"/>
    <n v="0"/>
    <x v="2"/>
    <s v="US"/>
    <s v="USD"/>
    <n v="1468777786"/>
    <n v="1466185786"/>
    <b v="0"/>
    <n v="0"/>
    <b v="0"/>
    <s v="theater/plays"/>
    <n v="0"/>
    <n 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18: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239610-8408-49FF-8EB4-8A955ACF85D0}"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F14" firstHeaderRow="1" firstDataRow="2" firstDataCol="1" rowPageCount="1" colPageCount="1"/>
  <pivotFields count="18">
    <pivotField showAll="0"/>
    <pivotField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2"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8">
    <chartFormat chart="11" format="0" series="1">
      <pivotArea type="data" outline="0" fieldPosition="0">
        <references count="2">
          <reference field="4294967294" count="1" selected="0">
            <x v="0"/>
          </reference>
          <reference field="5" count="1" selected="0">
            <x v="0"/>
          </reference>
        </references>
      </pivotArea>
    </chartFormat>
    <chartFormat chart="11" format="1" series="1">
      <pivotArea type="data" outline="0" fieldPosition="0">
        <references count="2">
          <reference field="4294967294" count="1" selected="0">
            <x v="0"/>
          </reference>
          <reference field="5" count="1" selected="0">
            <x v="1"/>
          </reference>
        </references>
      </pivotArea>
    </chartFormat>
    <chartFormat chart="11" format="2" series="1">
      <pivotArea type="data" outline="0" fieldPosition="0">
        <references count="2">
          <reference field="4294967294" count="1" selected="0">
            <x v="0"/>
          </reference>
          <reference field="5" count="1" selected="0">
            <x v="2"/>
          </reference>
        </references>
      </pivotArea>
    </chartFormat>
    <chartFormat chart="11" format="3" series="1">
      <pivotArea type="data" outline="0" fieldPosition="0">
        <references count="2">
          <reference field="4294967294" count="1" selected="0">
            <x v="0"/>
          </reference>
          <reference field="5" count="1" selected="0">
            <x v="3"/>
          </reference>
        </references>
      </pivotArea>
    </chartFormat>
    <chartFormat chart="14" format="8" series="1">
      <pivotArea type="data" outline="0" fieldPosition="0">
        <references count="2">
          <reference field="4294967294" count="1" selected="0">
            <x v="0"/>
          </reference>
          <reference field="5" count="1" selected="0">
            <x v="0"/>
          </reference>
        </references>
      </pivotArea>
    </chartFormat>
    <chartFormat chart="14" format="9" series="1">
      <pivotArea type="data" outline="0" fieldPosition="0">
        <references count="2">
          <reference field="4294967294" count="1" selected="0">
            <x v="0"/>
          </reference>
          <reference field="5" count="1" selected="0">
            <x v="1"/>
          </reference>
        </references>
      </pivotArea>
    </chartFormat>
    <chartFormat chart="14" format="10" series="1">
      <pivotArea type="data" outline="0" fieldPosition="0">
        <references count="2">
          <reference field="4294967294" count="1" selected="0">
            <x v="0"/>
          </reference>
          <reference field="5" count="1" selected="0">
            <x v="2"/>
          </reference>
        </references>
      </pivotArea>
    </chartFormat>
    <chartFormat chart="14"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5AB6B6-2466-448B-A967-0E8BCE6A064A}"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2"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3" format="8" series="1">
      <pivotArea type="data" outline="0" fieldPosition="0">
        <references count="2">
          <reference field="4294967294" count="1" selected="0">
            <x v="0"/>
          </reference>
          <reference field="5" count="1" selected="0">
            <x v="0"/>
          </reference>
        </references>
      </pivotArea>
    </chartFormat>
    <chartFormat chart="3" format="9" series="1">
      <pivotArea type="data" outline="0" fieldPosition="0">
        <references count="2">
          <reference field="4294967294" count="1" selected="0">
            <x v="0"/>
          </reference>
          <reference field="5" count="1" selected="0">
            <x v="1"/>
          </reference>
        </references>
      </pivotArea>
    </chartFormat>
    <chartFormat chart="3" format="10" series="1">
      <pivotArea type="data" outline="0" fieldPosition="0">
        <references count="2">
          <reference field="4294967294" count="1" selected="0">
            <x v="0"/>
          </reference>
          <reference field="5" count="1" selected="0">
            <x v="2"/>
          </reference>
        </references>
      </pivotArea>
    </chartFormat>
    <chartFormat chart="3"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204823-4A9A-4069-B1C9-C69A48D30224}" name="PivotTable4"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0">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numFmtId="2"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21" hier="-1"/>
    <pageField fld="16" hier="-1"/>
  </pageFields>
  <dataFields count="1">
    <dataField name="Count of state" fld="5" subtotal="count" baseField="0" baseItem="0"/>
  </dataFields>
  <chartFormats count="6">
    <chartFormat chart="37" format="0" series="1">
      <pivotArea type="data" outline="0" fieldPosition="0">
        <references count="2">
          <reference field="4294967294" count="1" selected="0">
            <x v="0"/>
          </reference>
          <reference field="5" count="1" selected="0">
            <x v="0"/>
          </reference>
        </references>
      </pivotArea>
    </chartFormat>
    <chartFormat chart="37" format="1" series="1">
      <pivotArea type="data" outline="0" fieldPosition="0">
        <references count="2">
          <reference field="4294967294" count="1" selected="0">
            <x v="0"/>
          </reference>
          <reference field="5" count="1" selected="0">
            <x v="1"/>
          </reference>
        </references>
      </pivotArea>
    </chartFormat>
    <chartFormat chart="37" format="2" series="1">
      <pivotArea type="data" outline="0" fieldPosition="0">
        <references count="2">
          <reference field="4294967294" count="1" selected="0">
            <x v="0"/>
          </reference>
          <reference field="5" count="1" selected="0">
            <x v="3"/>
          </reference>
        </references>
      </pivotArea>
    </chartFormat>
    <chartFormat chart="39" format="6" series="1">
      <pivotArea type="data" outline="0" fieldPosition="0">
        <references count="2">
          <reference field="4294967294" count="1" selected="0">
            <x v="0"/>
          </reference>
          <reference field="5" count="1" selected="0">
            <x v="0"/>
          </reference>
        </references>
      </pivotArea>
    </chartFormat>
    <chartFormat chart="39" format="7" series="1">
      <pivotArea type="data" outline="0" fieldPosition="0">
        <references count="2">
          <reference field="4294967294" count="1" selected="0">
            <x v="0"/>
          </reference>
          <reference field="5" count="1" selected="0">
            <x v="1"/>
          </reference>
        </references>
      </pivotArea>
    </chartFormat>
    <chartFormat chart="39" format="8"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B3982" zoomScale="80" zoomScaleNormal="80" workbookViewId="0">
      <selection activeCell="F4115" sqref="F4115"/>
    </sheetView>
  </sheetViews>
  <sheetFormatPr defaultRowHeight="14.25" x14ac:dyDescent="0.45"/>
  <cols>
    <col min="2" max="2" width="38.3984375" style="3" customWidth="1"/>
    <col min="3" max="3" width="40.265625" style="3" customWidth="1"/>
    <col min="5" max="5" width="16.3984375" customWidth="1"/>
    <col min="6" max="6" width="21.265625" customWidth="1"/>
    <col min="7" max="7" width="17.86328125" customWidth="1"/>
    <col min="8" max="8" width="19.86328125" customWidth="1"/>
    <col min="9" max="9" width="19.265625" customWidth="1"/>
    <col min="10" max="10" width="17.86328125" customWidth="1"/>
    <col min="11" max="11" width="15.3984375" customWidth="1"/>
    <col min="12" max="12" width="24.59765625" customWidth="1"/>
    <col min="13" max="13" width="36.3984375" customWidth="1"/>
    <col min="14" max="14" width="41.1328125" customWidth="1"/>
    <col min="15" max="15" width="18.46484375" bestFit="1" customWidth="1"/>
    <col min="16" max="16" width="20.1328125" bestFit="1" customWidth="1"/>
    <col min="17" max="17" width="10.796875" bestFit="1" customWidth="1"/>
    <col min="18" max="18" width="13.73046875" bestFit="1" customWidth="1"/>
    <col min="19" max="19" width="26.1328125" bestFit="1" customWidth="1"/>
    <col min="20" max="20" width="24.796875" bestFit="1" customWidth="1"/>
  </cols>
  <sheetData>
    <row r="1" spans="1:20" x14ac:dyDescent="0.4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8" t="s">
        <v>8308</v>
      </c>
      <c r="R1" s="8" t="s">
        <v>8309</v>
      </c>
      <c r="S1" s="1" t="s">
        <v>8365</v>
      </c>
      <c r="T1" s="1" t="s">
        <v>8366</v>
      </c>
    </row>
    <row r="2" spans="1:20" ht="42.75" x14ac:dyDescent="0.45">
      <c r="A2">
        <v>0</v>
      </c>
      <c r="B2" s="3" t="s">
        <v>2</v>
      </c>
      <c r="C2" s="3" t="s">
        <v>4111</v>
      </c>
      <c r="D2" s="7">
        <v>8500</v>
      </c>
      <c r="E2">
        <v>11633</v>
      </c>
      <c r="F2" t="s">
        <v>8219</v>
      </c>
      <c r="G2" t="s">
        <v>8224</v>
      </c>
      <c r="H2" t="s">
        <v>8246</v>
      </c>
      <c r="I2">
        <v>1437620400</v>
      </c>
      <c r="J2">
        <v>1434931811</v>
      </c>
      <c r="K2" t="b">
        <v>0</v>
      </c>
      <c r="L2">
        <v>182</v>
      </c>
      <c r="M2" t="b">
        <v>1</v>
      </c>
      <c r="N2" t="s">
        <v>8265</v>
      </c>
      <c r="O2" s="5">
        <f>E2/D2</f>
        <v>1.3685882352941177</v>
      </c>
      <c r="P2" s="6">
        <f>IF(L2&gt;0,E2/L2,0)</f>
        <v>63.917582417582416</v>
      </c>
      <c r="Q2" t="str">
        <f>LEFT(N2,SEARCH("/",N2,1)-1)</f>
        <v>film &amp; video</v>
      </c>
      <c r="R2" t="str">
        <f>RIGHT(N2,LEN(N2)-SEARCH("/",N2,1))</f>
        <v>television</v>
      </c>
      <c r="S2" s="12">
        <f>(J2/86400)+25569+(-5/24)</f>
        <v>42176.798738425925</v>
      </c>
      <c r="T2" s="12">
        <f>(I2/86400)+25569+(-5/24)</f>
        <v>42207.916666666664</v>
      </c>
    </row>
    <row r="3" spans="1:20" ht="28.5" x14ac:dyDescent="0.45">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IF(L3&gt;0,E3/L3,0)</f>
        <v>185.48101265822785</v>
      </c>
      <c r="Q3" t="str">
        <f t="shared" ref="Q3:Q66" si="2">LEFT(N3,SEARCH("/",N3,1)-1)</f>
        <v>film &amp; video</v>
      </c>
      <c r="R3" t="str">
        <f t="shared" ref="R3:R66" si="3">RIGHT(N3,LEN(N3)-SEARCH("/",N3,1))</f>
        <v>television</v>
      </c>
      <c r="S3" s="12">
        <f t="shared" ref="S3:S66" si="4">(J3/86400)+25569+(-5/24)</f>
        <v>42766.392164351848</v>
      </c>
      <c r="T3" s="12">
        <f t="shared" ref="T3:T66" si="5">(I3/86400)+25569+(-5/24)</f>
        <v>42796.392164351848</v>
      </c>
    </row>
    <row r="4" spans="1:20" ht="42.75" x14ac:dyDescent="0.45">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12">
        <f t="shared" si="4"/>
        <v>42405.494016203702</v>
      </c>
      <c r="T4" s="12">
        <f t="shared" si="5"/>
        <v>42415.494016203702</v>
      </c>
    </row>
    <row r="5" spans="1:20" ht="28.5" x14ac:dyDescent="0.4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tr">
        <f t="shared" si="2"/>
        <v>film &amp; video</v>
      </c>
      <c r="R5" t="str">
        <f t="shared" si="3"/>
        <v>television</v>
      </c>
      <c r="S5" s="12">
        <f t="shared" si="4"/>
        <v>41828.306793981479</v>
      </c>
      <c r="T5" s="12">
        <f t="shared" si="5"/>
        <v>41858.306793981479</v>
      </c>
    </row>
    <row r="6" spans="1:20" ht="57" x14ac:dyDescent="0.4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tr">
        <f t="shared" si="2"/>
        <v>film &amp; video</v>
      </c>
      <c r="R6" t="str">
        <f t="shared" si="3"/>
        <v>television</v>
      </c>
      <c r="S6" s="12">
        <f t="shared" si="4"/>
        <v>42327.625914351847</v>
      </c>
      <c r="T6" s="12">
        <f t="shared" si="5"/>
        <v>42357.625914351847</v>
      </c>
    </row>
    <row r="7" spans="1:20" ht="42.75" x14ac:dyDescent="0.4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tr">
        <f t="shared" si="2"/>
        <v>film &amp; video</v>
      </c>
      <c r="R7" t="str">
        <f t="shared" si="3"/>
        <v>television</v>
      </c>
      <c r="S7" s="12">
        <f t="shared" si="4"/>
        <v>42563.724618055552</v>
      </c>
      <c r="T7" s="12">
        <f t="shared" si="5"/>
        <v>42580.024305555555</v>
      </c>
    </row>
    <row r="8" spans="1:20" ht="42.75" x14ac:dyDescent="0.4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tr">
        <f t="shared" si="2"/>
        <v>film &amp; video</v>
      </c>
      <c r="R8" t="str">
        <f t="shared" si="3"/>
        <v>television</v>
      </c>
      <c r="S8" s="12">
        <f t="shared" si="4"/>
        <v>41793.864004629628</v>
      </c>
      <c r="T8" s="12">
        <f t="shared" si="5"/>
        <v>41803.864004629628</v>
      </c>
    </row>
    <row r="9" spans="1:20" ht="42.75" x14ac:dyDescent="0.4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tr">
        <f t="shared" si="2"/>
        <v>film &amp; video</v>
      </c>
      <c r="R9" t="str">
        <f t="shared" si="3"/>
        <v>television</v>
      </c>
      <c r="S9" s="12">
        <f t="shared" si="4"/>
        <v>42515.838738425919</v>
      </c>
      <c r="T9" s="12">
        <f t="shared" si="5"/>
        <v>42555.838738425919</v>
      </c>
    </row>
    <row r="10" spans="1:20" x14ac:dyDescent="0.4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tr">
        <f t="shared" si="2"/>
        <v>film &amp; video</v>
      </c>
      <c r="R10" t="str">
        <f t="shared" si="3"/>
        <v>television</v>
      </c>
      <c r="S10" s="12">
        <f t="shared" si="4"/>
        <v>42468.736249999994</v>
      </c>
      <c r="T10" s="12">
        <f t="shared" si="5"/>
        <v>42475.666666666664</v>
      </c>
    </row>
    <row r="11" spans="1:20" ht="42.75" x14ac:dyDescent="0.4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tr">
        <f t="shared" si="2"/>
        <v>film &amp; video</v>
      </c>
      <c r="R11" t="str">
        <f t="shared" si="3"/>
        <v>television</v>
      </c>
      <c r="S11" s="12">
        <f t="shared" si="4"/>
        <v>42446.895185185182</v>
      </c>
      <c r="T11" s="12">
        <f t="shared" si="5"/>
        <v>42476.895185185182</v>
      </c>
    </row>
    <row r="12" spans="1:20" ht="42.75" x14ac:dyDescent="0.4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tr">
        <f t="shared" si="2"/>
        <v>film &amp; video</v>
      </c>
      <c r="R12" t="str">
        <f t="shared" si="3"/>
        <v>television</v>
      </c>
      <c r="S12" s="12">
        <f t="shared" si="4"/>
        <v>41779.859710648147</v>
      </c>
      <c r="T12" s="12">
        <f t="shared" si="5"/>
        <v>41814.859710648147</v>
      </c>
    </row>
    <row r="13" spans="1:20" ht="42.75" x14ac:dyDescent="0.4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tr">
        <f t="shared" si="2"/>
        <v>film &amp; video</v>
      </c>
      <c r="R13" t="str">
        <f t="shared" si="3"/>
        <v>television</v>
      </c>
      <c r="S13" s="12">
        <f t="shared" si="4"/>
        <v>42572.570162037031</v>
      </c>
      <c r="T13" s="12">
        <f t="shared" si="5"/>
        <v>42603.916666666664</v>
      </c>
    </row>
    <row r="14" spans="1:20" ht="42.75" x14ac:dyDescent="0.4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tr">
        <f t="shared" si="2"/>
        <v>film &amp; video</v>
      </c>
      <c r="R14" t="str">
        <f t="shared" si="3"/>
        <v>television</v>
      </c>
      <c r="S14" s="12">
        <f t="shared" si="4"/>
        <v>41791.504918981482</v>
      </c>
      <c r="T14" s="12">
        <f t="shared" si="5"/>
        <v>41835.916666666664</v>
      </c>
    </row>
    <row r="15" spans="1:20" ht="28.5" x14ac:dyDescent="0.4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tr">
        <f t="shared" si="2"/>
        <v>film &amp; video</v>
      </c>
      <c r="R15" t="str">
        <f t="shared" si="3"/>
        <v>television</v>
      </c>
      <c r="S15" s="12">
        <f t="shared" si="4"/>
        <v>42508.468854166662</v>
      </c>
      <c r="T15" s="12">
        <f t="shared" si="5"/>
        <v>42544.643749999996</v>
      </c>
    </row>
    <row r="16" spans="1:20" ht="28.5" x14ac:dyDescent="0.4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tr">
        <f t="shared" si="2"/>
        <v>film &amp; video</v>
      </c>
      <c r="R16" t="str">
        <f t="shared" si="3"/>
        <v>television</v>
      </c>
      <c r="S16" s="12">
        <f t="shared" si="4"/>
        <v>41807.818148148144</v>
      </c>
      <c r="T16" s="12">
        <f t="shared" si="5"/>
        <v>41833.374305555553</v>
      </c>
    </row>
    <row r="17" spans="1:20" ht="42.75" x14ac:dyDescent="0.4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tr">
        <f t="shared" si="2"/>
        <v>film &amp; video</v>
      </c>
      <c r="R17" t="str">
        <f t="shared" si="3"/>
        <v>television</v>
      </c>
      <c r="S17" s="12">
        <f t="shared" si="4"/>
        <v>42256.183541666665</v>
      </c>
      <c r="T17" s="12">
        <f t="shared" si="5"/>
        <v>42274.634722222218</v>
      </c>
    </row>
    <row r="18" spans="1:20" ht="42.75" x14ac:dyDescent="0.4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tr">
        <f t="shared" si="2"/>
        <v>film &amp; video</v>
      </c>
      <c r="R18" t="str">
        <f t="shared" si="3"/>
        <v>television</v>
      </c>
      <c r="S18" s="12">
        <f t="shared" si="4"/>
        <v>41760.588090277779</v>
      </c>
      <c r="T18" s="12">
        <f t="shared" si="5"/>
        <v>41806.020833333328</v>
      </c>
    </row>
    <row r="19" spans="1:20" ht="42.75" x14ac:dyDescent="0.4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tr">
        <f t="shared" si="2"/>
        <v>film &amp; video</v>
      </c>
      <c r="R19" t="str">
        <f t="shared" si="3"/>
        <v>television</v>
      </c>
      <c r="S19" s="12">
        <f t="shared" si="4"/>
        <v>41917.523402777777</v>
      </c>
      <c r="T19" s="12">
        <f t="shared" si="5"/>
        <v>41947.565069444441</v>
      </c>
    </row>
    <row r="20" spans="1:20" ht="42.75" x14ac:dyDescent="0.4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tr">
        <f t="shared" si="2"/>
        <v>film &amp; video</v>
      </c>
      <c r="R20" t="str">
        <f t="shared" si="3"/>
        <v>television</v>
      </c>
      <c r="S20" s="12">
        <f t="shared" si="4"/>
        <v>41869.333981481475</v>
      </c>
      <c r="T20" s="12">
        <f t="shared" si="5"/>
        <v>41899.333981481475</v>
      </c>
    </row>
    <row r="21" spans="1:20" ht="42.75" x14ac:dyDescent="0.4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tr">
        <f t="shared" si="2"/>
        <v>film &amp; video</v>
      </c>
      <c r="R21" t="str">
        <f t="shared" si="3"/>
        <v>television</v>
      </c>
      <c r="S21" s="12">
        <f t="shared" si="4"/>
        <v>42175.608032407406</v>
      </c>
      <c r="T21" s="12">
        <f t="shared" si="5"/>
        <v>42205.608032407406</v>
      </c>
    </row>
    <row r="22" spans="1:20" ht="42.75" x14ac:dyDescent="0.4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12">
        <f t="shared" si="4"/>
        <v>42200.549907407403</v>
      </c>
      <c r="T22" s="12">
        <f t="shared" si="5"/>
        <v>42260.549907407403</v>
      </c>
    </row>
    <row r="23" spans="1:20" ht="42.75" x14ac:dyDescent="0.4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tr">
        <f t="shared" si="2"/>
        <v>film &amp; video</v>
      </c>
      <c r="R23" t="str">
        <f t="shared" si="3"/>
        <v>television</v>
      </c>
      <c r="S23" s="12">
        <f t="shared" si="4"/>
        <v>41878.418854166666</v>
      </c>
      <c r="T23" s="12">
        <f t="shared" si="5"/>
        <v>41908.418854166666</v>
      </c>
    </row>
    <row r="24" spans="1:20" ht="28.5" x14ac:dyDescent="0.4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tr">
        <f t="shared" si="2"/>
        <v>film &amp; video</v>
      </c>
      <c r="R24" t="str">
        <f t="shared" si="3"/>
        <v>television</v>
      </c>
      <c r="S24" s="12">
        <f t="shared" si="4"/>
        <v>41989.703009259254</v>
      </c>
      <c r="T24" s="12">
        <f t="shared" si="5"/>
        <v>42005.124305555553</v>
      </c>
    </row>
    <row r="25" spans="1:20" ht="42.75" x14ac:dyDescent="0.4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tr">
        <f t="shared" si="2"/>
        <v>film &amp; video</v>
      </c>
      <c r="R25" t="str">
        <f t="shared" si="3"/>
        <v>television</v>
      </c>
      <c r="S25" s="12">
        <f t="shared" si="4"/>
        <v>42097.570613425924</v>
      </c>
      <c r="T25" s="12">
        <f t="shared" si="5"/>
        <v>42124.430555555555</v>
      </c>
    </row>
    <row r="26" spans="1:20" ht="28.5" x14ac:dyDescent="0.4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tr">
        <f t="shared" si="2"/>
        <v>film &amp; video</v>
      </c>
      <c r="R26" t="str">
        <f t="shared" si="3"/>
        <v>television</v>
      </c>
      <c r="S26" s="12">
        <f t="shared" si="4"/>
        <v>42229.611840277772</v>
      </c>
      <c r="T26" s="12">
        <f t="shared" si="5"/>
        <v>42262.610416666663</v>
      </c>
    </row>
    <row r="27" spans="1:20" ht="42.75" x14ac:dyDescent="0.4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tr">
        <f t="shared" si="2"/>
        <v>film &amp; video</v>
      </c>
      <c r="R27" t="str">
        <f t="shared" si="3"/>
        <v>television</v>
      </c>
      <c r="S27" s="12">
        <f t="shared" si="4"/>
        <v>42317.816678240742</v>
      </c>
      <c r="T27" s="12">
        <f t="shared" si="5"/>
        <v>42377.816678240742</v>
      </c>
    </row>
    <row r="28" spans="1:20" ht="42.75" x14ac:dyDescent="0.4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tr">
        <f t="shared" si="2"/>
        <v>film &amp; video</v>
      </c>
      <c r="R28" t="str">
        <f t="shared" si="3"/>
        <v>television</v>
      </c>
      <c r="S28" s="12">
        <f t="shared" si="4"/>
        <v>41828.307222222218</v>
      </c>
      <c r="T28" s="12">
        <f t="shared" si="5"/>
        <v>41868.307222222218</v>
      </c>
    </row>
    <row r="29" spans="1:20" ht="42.75" x14ac:dyDescent="0.4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tr">
        <f t="shared" si="2"/>
        <v>film &amp; video</v>
      </c>
      <c r="R29" t="str">
        <f t="shared" si="3"/>
        <v>television</v>
      </c>
      <c r="S29" s="12">
        <f t="shared" si="4"/>
        <v>41928.956400462957</v>
      </c>
      <c r="T29" s="12">
        <f t="shared" si="5"/>
        <v>41958.998067129629</v>
      </c>
    </row>
    <row r="30" spans="1:20" ht="28.5" x14ac:dyDescent="0.4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tr">
        <f t="shared" si="2"/>
        <v>film &amp; video</v>
      </c>
      <c r="R30" t="str">
        <f t="shared" si="3"/>
        <v>television</v>
      </c>
      <c r="S30" s="12">
        <f t="shared" si="4"/>
        <v>42324.755601851844</v>
      </c>
      <c r="T30" s="12">
        <f t="shared" si="5"/>
        <v>42354.755601851844</v>
      </c>
    </row>
    <row r="31" spans="1:20" ht="42.75" x14ac:dyDescent="0.4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tr">
        <f t="shared" si="2"/>
        <v>film &amp; video</v>
      </c>
      <c r="R31" t="str">
        <f t="shared" si="3"/>
        <v>television</v>
      </c>
      <c r="S31" s="12">
        <f t="shared" si="4"/>
        <v>41812.464907407404</v>
      </c>
      <c r="T31" s="12">
        <f t="shared" si="5"/>
        <v>41842.464907407404</v>
      </c>
    </row>
    <row r="32" spans="1:20" ht="42.75" x14ac:dyDescent="0.4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tr">
        <f t="shared" si="2"/>
        <v>film &amp; video</v>
      </c>
      <c r="R32" t="str">
        <f t="shared" si="3"/>
        <v>television</v>
      </c>
      <c r="S32" s="12">
        <f t="shared" si="4"/>
        <v>41842.084664351853</v>
      </c>
      <c r="T32" s="12">
        <f t="shared" si="5"/>
        <v>41872.084664351853</v>
      </c>
    </row>
    <row r="33" spans="1:20" ht="42.75" x14ac:dyDescent="0.45">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tr">
        <f t="shared" si="2"/>
        <v>film &amp; video</v>
      </c>
      <c r="R33" t="str">
        <f t="shared" si="3"/>
        <v>television</v>
      </c>
      <c r="S33" s="12">
        <f t="shared" si="4"/>
        <v>42376.583726851844</v>
      </c>
      <c r="T33" s="12">
        <f t="shared" si="5"/>
        <v>42394.583726851844</v>
      </c>
    </row>
    <row r="34" spans="1:20" ht="42.75" x14ac:dyDescent="0.4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tr">
        <f t="shared" si="2"/>
        <v>film &amp; video</v>
      </c>
      <c r="R34" t="str">
        <f t="shared" si="3"/>
        <v>television</v>
      </c>
      <c r="S34" s="12">
        <f t="shared" si="4"/>
        <v>42461.419178240736</v>
      </c>
      <c r="T34" s="12">
        <f t="shared" si="5"/>
        <v>42502.957638888889</v>
      </c>
    </row>
    <row r="35" spans="1:20" ht="42.75" x14ac:dyDescent="0.4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tr">
        <f t="shared" si="2"/>
        <v>film &amp; video</v>
      </c>
      <c r="R35" t="str">
        <f t="shared" si="3"/>
        <v>television</v>
      </c>
      <c r="S35" s="12">
        <f t="shared" si="4"/>
        <v>42286.452557870369</v>
      </c>
      <c r="T35" s="12">
        <f t="shared" si="5"/>
        <v>42316.494224537033</v>
      </c>
    </row>
    <row r="36" spans="1:20" ht="42.75" x14ac:dyDescent="0.4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tr">
        <f t="shared" si="2"/>
        <v>film &amp; video</v>
      </c>
      <c r="R36" t="str">
        <f t="shared" si="3"/>
        <v>television</v>
      </c>
      <c r="S36" s="12">
        <f t="shared" si="4"/>
        <v>41841.113437499997</v>
      </c>
      <c r="T36" s="12">
        <f t="shared" si="5"/>
        <v>41856.113437499997</v>
      </c>
    </row>
    <row r="37" spans="1:20" ht="42.75" x14ac:dyDescent="0.4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tr">
        <f t="shared" si="2"/>
        <v>film &amp; video</v>
      </c>
      <c r="R37" t="str">
        <f t="shared" si="3"/>
        <v>television</v>
      </c>
      <c r="S37" s="12">
        <f t="shared" si="4"/>
        <v>42098.083495370367</v>
      </c>
      <c r="T37" s="12">
        <f t="shared" si="5"/>
        <v>42121.791666666664</v>
      </c>
    </row>
    <row r="38" spans="1:20" ht="28.5" x14ac:dyDescent="0.4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tr">
        <f t="shared" si="2"/>
        <v>film &amp; video</v>
      </c>
      <c r="R38" t="str">
        <f t="shared" si="3"/>
        <v>television</v>
      </c>
      <c r="S38" s="12">
        <f t="shared" si="4"/>
        <v>42068.098668981482</v>
      </c>
      <c r="T38" s="12">
        <f t="shared" si="5"/>
        <v>42098.05700231481</v>
      </c>
    </row>
    <row r="39" spans="1:20" ht="42.75" x14ac:dyDescent="0.4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tr">
        <f t="shared" si="2"/>
        <v>film &amp; video</v>
      </c>
      <c r="R39" t="str">
        <f t="shared" si="3"/>
        <v>television</v>
      </c>
      <c r="S39" s="12">
        <f t="shared" si="4"/>
        <v>42032.484710648147</v>
      </c>
      <c r="T39" s="12">
        <f t="shared" si="5"/>
        <v>42062.484710648147</v>
      </c>
    </row>
    <row r="40" spans="1:20" ht="42.75" x14ac:dyDescent="0.4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tr">
        <f t="shared" si="2"/>
        <v>film &amp; video</v>
      </c>
      <c r="R40" t="str">
        <f t="shared" si="3"/>
        <v>television</v>
      </c>
      <c r="S40" s="12">
        <f t="shared" si="4"/>
        <v>41374.84888888889</v>
      </c>
      <c r="T40" s="12">
        <f t="shared" si="5"/>
        <v>41404.84888888889</v>
      </c>
    </row>
    <row r="41" spans="1:20" ht="42.75" x14ac:dyDescent="0.4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tr">
        <f t="shared" si="2"/>
        <v>film &amp; video</v>
      </c>
      <c r="R41" t="str">
        <f t="shared" si="3"/>
        <v>television</v>
      </c>
      <c r="S41" s="12">
        <f t="shared" si="4"/>
        <v>41753.838749999995</v>
      </c>
      <c r="T41" s="12">
        <f t="shared" si="5"/>
        <v>41784.749305555553</v>
      </c>
    </row>
    <row r="42" spans="1:20" ht="42.75" x14ac:dyDescent="0.4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tr">
        <f t="shared" si="2"/>
        <v>film &amp; video</v>
      </c>
      <c r="R42" t="str">
        <f t="shared" si="3"/>
        <v>television</v>
      </c>
      <c r="S42" s="12">
        <f t="shared" si="4"/>
        <v>41789.005648148144</v>
      </c>
      <c r="T42" s="12">
        <f t="shared" si="5"/>
        <v>41808.958333333328</v>
      </c>
    </row>
    <row r="43" spans="1:20" ht="42.75" x14ac:dyDescent="0.4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tr">
        <f t="shared" si="2"/>
        <v>film &amp; video</v>
      </c>
      <c r="R43" t="str">
        <f t="shared" si="3"/>
        <v>television</v>
      </c>
      <c r="S43" s="12">
        <f t="shared" si="4"/>
        <v>41887.360578703701</v>
      </c>
      <c r="T43" s="12">
        <f t="shared" si="5"/>
        <v>41917.360578703701</v>
      </c>
    </row>
    <row r="44" spans="1:20" ht="42.75" x14ac:dyDescent="0.4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tr">
        <f t="shared" si="2"/>
        <v>film &amp; video</v>
      </c>
      <c r="R44" t="str">
        <f t="shared" si="3"/>
        <v>television</v>
      </c>
      <c r="S44" s="12">
        <f t="shared" si="4"/>
        <v>41971.430856481478</v>
      </c>
      <c r="T44" s="12">
        <f t="shared" si="5"/>
        <v>42001.430856481478</v>
      </c>
    </row>
    <row r="45" spans="1:20" ht="42.75" x14ac:dyDescent="0.4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tr">
        <f t="shared" si="2"/>
        <v>film &amp; video</v>
      </c>
      <c r="R45" t="str">
        <f t="shared" si="3"/>
        <v>television</v>
      </c>
      <c r="S45" s="12">
        <f t="shared" si="4"/>
        <v>41802.582013888888</v>
      </c>
      <c r="T45" s="12">
        <f t="shared" si="5"/>
        <v>41832.791666666664</v>
      </c>
    </row>
    <row r="46" spans="1:20" ht="42.75" x14ac:dyDescent="0.4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tr">
        <f t="shared" si="2"/>
        <v>film &amp; video</v>
      </c>
      <c r="R46" t="str">
        <f t="shared" si="3"/>
        <v>television</v>
      </c>
      <c r="S46" s="12">
        <f t="shared" si="4"/>
        <v>41873.890474537031</v>
      </c>
      <c r="T46" s="12">
        <f t="shared" si="5"/>
        <v>41918.890474537031</v>
      </c>
    </row>
    <row r="47" spans="1:20" ht="42.75" x14ac:dyDescent="0.4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tr">
        <f t="shared" si="2"/>
        <v>film &amp; video</v>
      </c>
      <c r="R47" t="str">
        <f t="shared" si="3"/>
        <v>television</v>
      </c>
      <c r="S47" s="12">
        <f t="shared" si="4"/>
        <v>42457.415590277778</v>
      </c>
      <c r="T47" s="12">
        <f t="shared" si="5"/>
        <v>42487.415590277778</v>
      </c>
    </row>
    <row r="48" spans="1:20" ht="42.75" x14ac:dyDescent="0.4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tr">
        <f t="shared" si="2"/>
        <v>film &amp; video</v>
      </c>
      <c r="R48" t="str">
        <f t="shared" si="3"/>
        <v>television</v>
      </c>
      <c r="S48" s="12">
        <f t="shared" si="4"/>
        <v>42323.756643518514</v>
      </c>
      <c r="T48" s="12">
        <f t="shared" si="5"/>
        <v>42353.756643518514</v>
      </c>
    </row>
    <row r="49" spans="1:20" ht="42.75" x14ac:dyDescent="0.4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tr">
        <f t="shared" si="2"/>
        <v>film &amp; video</v>
      </c>
      <c r="R49" t="str">
        <f t="shared" si="3"/>
        <v>television</v>
      </c>
      <c r="S49" s="12">
        <f t="shared" si="4"/>
        <v>41932.611192129625</v>
      </c>
      <c r="T49" s="12">
        <f t="shared" si="5"/>
        <v>41992.652858796289</v>
      </c>
    </row>
    <row r="50" spans="1:20" ht="42.75" x14ac:dyDescent="0.4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tr">
        <f t="shared" si="2"/>
        <v>film &amp; video</v>
      </c>
      <c r="R50" t="str">
        <f t="shared" si="3"/>
        <v>television</v>
      </c>
      <c r="S50" s="12">
        <f t="shared" si="4"/>
        <v>42033.308564814812</v>
      </c>
      <c r="T50" s="12">
        <f t="shared" si="5"/>
        <v>42064.291666666664</v>
      </c>
    </row>
    <row r="51" spans="1:20" x14ac:dyDescent="0.4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tr">
        <f t="shared" si="2"/>
        <v>film &amp; video</v>
      </c>
      <c r="R51" t="str">
        <f t="shared" si="3"/>
        <v>television</v>
      </c>
      <c r="S51" s="12">
        <f t="shared" si="4"/>
        <v>42270.968113425923</v>
      </c>
      <c r="T51" s="12">
        <f t="shared" si="5"/>
        <v>42300.968113425923</v>
      </c>
    </row>
    <row r="52" spans="1:20" ht="42.75" x14ac:dyDescent="0.4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tr">
        <f t="shared" si="2"/>
        <v>film &amp; video</v>
      </c>
      <c r="R52" t="str">
        <f t="shared" si="3"/>
        <v>television</v>
      </c>
      <c r="S52" s="12">
        <f t="shared" si="4"/>
        <v>41995.544652777775</v>
      </c>
      <c r="T52" s="12">
        <f t="shared" si="5"/>
        <v>42034.499999999993</v>
      </c>
    </row>
    <row r="53" spans="1:20" ht="42.75" x14ac:dyDescent="0.4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tr">
        <f t="shared" si="2"/>
        <v>film &amp; video</v>
      </c>
      <c r="R53" t="str">
        <f t="shared" si="3"/>
        <v>television</v>
      </c>
      <c r="S53" s="12">
        <f t="shared" si="4"/>
        <v>42196.72033564814</v>
      </c>
      <c r="T53" s="12">
        <f t="shared" si="5"/>
        <v>42226.72033564814</v>
      </c>
    </row>
    <row r="54" spans="1:20" ht="42.75" x14ac:dyDescent="0.4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tr">
        <f t="shared" si="2"/>
        <v>film &amp; video</v>
      </c>
      <c r="R54" t="str">
        <f t="shared" si="3"/>
        <v>television</v>
      </c>
      <c r="S54" s="12">
        <f t="shared" si="4"/>
        <v>41807.493587962963</v>
      </c>
      <c r="T54" s="12">
        <f t="shared" si="5"/>
        <v>41837.493587962963</v>
      </c>
    </row>
    <row r="55" spans="1:20" ht="28.5" x14ac:dyDescent="0.4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tr">
        <f t="shared" si="2"/>
        <v>film &amp; video</v>
      </c>
      <c r="R55" t="str">
        <f t="shared" si="3"/>
        <v>television</v>
      </c>
      <c r="S55" s="12">
        <f t="shared" si="4"/>
        <v>41719.340798611105</v>
      </c>
      <c r="T55" s="12">
        <f t="shared" si="5"/>
        <v>41733.708333333328</v>
      </c>
    </row>
    <row r="56" spans="1:20" ht="42.75" x14ac:dyDescent="0.4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tr">
        <f t="shared" si="2"/>
        <v>film &amp; video</v>
      </c>
      <c r="R56" t="str">
        <f t="shared" si="3"/>
        <v>television</v>
      </c>
      <c r="S56" s="12">
        <f t="shared" si="4"/>
        <v>42333.504872685182</v>
      </c>
      <c r="T56" s="12">
        <f t="shared" si="5"/>
        <v>42363.504872685182</v>
      </c>
    </row>
    <row r="57" spans="1:20" ht="42.75" x14ac:dyDescent="0.4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tr">
        <f t="shared" si="2"/>
        <v>film &amp; video</v>
      </c>
      <c r="R57" t="str">
        <f t="shared" si="3"/>
        <v>television</v>
      </c>
      <c r="S57" s="12">
        <f t="shared" si="4"/>
        <v>42496.760601851849</v>
      </c>
      <c r="T57" s="12">
        <f t="shared" si="5"/>
        <v>42517.760601851849</v>
      </c>
    </row>
    <row r="58" spans="1:20" ht="28.5" x14ac:dyDescent="0.4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tr">
        <f t="shared" si="2"/>
        <v>film &amp; video</v>
      </c>
      <c r="R58" t="str">
        <f t="shared" si="3"/>
        <v>television</v>
      </c>
      <c r="S58" s="12">
        <f t="shared" si="4"/>
        <v>42149.340555555558</v>
      </c>
      <c r="T58" s="12">
        <f t="shared" si="5"/>
        <v>42163.458333333336</v>
      </c>
    </row>
    <row r="59" spans="1:20" ht="42.75" x14ac:dyDescent="0.4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tr">
        <f t="shared" si="2"/>
        <v>film &amp; video</v>
      </c>
      <c r="R59" t="str">
        <f t="shared" si="3"/>
        <v>television</v>
      </c>
      <c r="S59" s="12">
        <f t="shared" si="4"/>
        <v>42089.624560185184</v>
      </c>
      <c r="T59" s="12">
        <f t="shared" si="5"/>
        <v>42119.624560185184</v>
      </c>
    </row>
    <row r="60" spans="1:20" ht="42.75" x14ac:dyDescent="0.4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tr">
        <f t="shared" si="2"/>
        <v>film &amp; video</v>
      </c>
      <c r="R60" t="str">
        <f t="shared" si="3"/>
        <v>television</v>
      </c>
      <c r="S60" s="12">
        <f t="shared" si="4"/>
        <v>41932.536712962959</v>
      </c>
      <c r="T60" s="12">
        <f t="shared" si="5"/>
        <v>41962.578379629624</v>
      </c>
    </row>
    <row r="61" spans="1:20" ht="42.75" x14ac:dyDescent="0.4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tr">
        <f t="shared" si="2"/>
        <v>film &amp; video</v>
      </c>
      <c r="R61" t="str">
        <f t="shared" si="3"/>
        <v>television</v>
      </c>
      <c r="S61" s="12">
        <f t="shared" si="4"/>
        <v>42230.027499999997</v>
      </c>
      <c r="T61" s="12">
        <f t="shared" si="5"/>
        <v>42261.666666666664</v>
      </c>
    </row>
    <row r="62" spans="1:20" ht="42.75" x14ac:dyDescent="0.4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tr">
        <f t="shared" si="2"/>
        <v>film &amp; video</v>
      </c>
      <c r="R62" t="str">
        <f t="shared" si="3"/>
        <v>shorts</v>
      </c>
      <c r="S62" s="12">
        <f t="shared" si="4"/>
        <v>41701.693483796298</v>
      </c>
      <c r="T62" s="12">
        <f t="shared" si="5"/>
        <v>41720.791666666664</v>
      </c>
    </row>
    <row r="63" spans="1:20" ht="42.75" x14ac:dyDescent="0.4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tr">
        <f t="shared" si="2"/>
        <v>film &amp; video</v>
      </c>
      <c r="R63" t="str">
        <f t="shared" si="3"/>
        <v>shorts</v>
      </c>
      <c r="S63" s="12">
        <f t="shared" si="4"/>
        <v>41409.605983796289</v>
      </c>
      <c r="T63" s="12">
        <f t="shared" si="5"/>
        <v>41431.605983796289</v>
      </c>
    </row>
    <row r="64" spans="1:20" ht="42.75" x14ac:dyDescent="0.4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tr">
        <f t="shared" si="2"/>
        <v>film &amp; video</v>
      </c>
      <c r="R64" t="str">
        <f t="shared" si="3"/>
        <v>shorts</v>
      </c>
      <c r="S64" s="12">
        <f t="shared" si="4"/>
        <v>41311.591180555552</v>
      </c>
      <c r="T64" s="12">
        <f t="shared" si="5"/>
        <v>41336.591180555552</v>
      </c>
    </row>
    <row r="65" spans="1:20" ht="42.75" x14ac:dyDescent="0.4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tr">
        <f t="shared" si="2"/>
        <v>film &amp; video</v>
      </c>
      <c r="R65" t="str">
        <f t="shared" si="3"/>
        <v>shorts</v>
      </c>
      <c r="S65" s="12">
        <f t="shared" si="4"/>
        <v>41612.703854166662</v>
      </c>
      <c r="T65" s="12">
        <f t="shared" si="5"/>
        <v>41635.999305555553</v>
      </c>
    </row>
    <row r="66" spans="1:20" ht="42.75" x14ac:dyDescent="0.45">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tr">
        <f t="shared" si="2"/>
        <v>film &amp; video</v>
      </c>
      <c r="R66" t="str">
        <f t="shared" si="3"/>
        <v>shorts</v>
      </c>
      <c r="S66" s="12">
        <f t="shared" si="4"/>
        <v>41432.809965277775</v>
      </c>
      <c r="T66" s="12">
        <f t="shared" si="5"/>
        <v>41462.809965277775</v>
      </c>
    </row>
    <row r="67" spans="1:20" ht="42.75" x14ac:dyDescent="0.4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s="6">
        <f t="shared" ref="P67:P130" si="7">IF(L67&gt;0,E67/L67,0)</f>
        <v>132.05263157894737</v>
      </c>
      <c r="Q67" t="str">
        <f t="shared" ref="Q67:Q130" si="8">LEFT(N67,SEARCH("/",N67,1)-1)</f>
        <v>film &amp; video</v>
      </c>
      <c r="R67" t="str">
        <f t="shared" ref="R67:R130" si="9">RIGHT(N67,LEN(N67)-SEARCH("/",N67,1))</f>
        <v>shorts</v>
      </c>
      <c r="S67" s="12">
        <f t="shared" ref="S67:S130" si="10">(J67/86400)+25569+(-5/24)</f>
        <v>41835.612893518519</v>
      </c>
      <c r="T67" s="12">
        <f t="shared" ref="T67:T130" si="11">(I67/86400)+25569+(-5/24)</f>
        <v>41862.040972222218</v>
      </c>
    </row>
    <row r="68" spans="1:20" ht="28.5" x14ac:dyDescent="0.45">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t="str">
        <f t="shared" si="8"/>
        <v>film &amp; video</v>
      </c>
      <c r="R68" t="str">
        <f t="shared" si="9"/>
        <v>shorts</v>
      </c>
      <c r="S68" s="12">
        <f t="shared" si="10"/>
        <v>42539.641435185178</v>
      </c>
      <c r="T68" s="12">
        <f t="shared" si="11"/>
        <v>42569.641435185178</v>
      </c>
    </row>
    <row r="69" spans="1:20" ht="42.75" x14ac:dyDescent="0.45">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t="str">
        <f t="shared" si="8"/>
        <v>film &amp; video</v>
      </c>
      <c r="R69" t="str">
        <f t="shared" si="9"/>
        <v>shorts</v>
      </c>
      <c r="S69" s="12">
        <f t="shared" si="10"/>
        <v>41075.375046296293</v>
      </c>
      <c r="T69" s="12">
        <f t="shared" si="11"/>
        <v>41105.375046296293</v>
      </c>
    </row>
    <row r="70" spans="1:20" ht="57" x14ac:dyDescent="0.45">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t="str">
        <f t="shared" si="8"/>
        <v>film &amp; video</v>
      </c>
      <c r="R70" t="str">
        <f t="shared" si="9"/>
        <v>shorts</v>
      </c>
      <c r="S70" s="12">
        <f t="shared" si="10"/>
        <v>41663.36100694444</v>
      </c>
      <c r="T70" s="12">
        <f t="shared" si="11"/>
        <v>41693.36100694444</v>
      </c>
    </row>
    <row r="71" spans="1:20" ht="42.75" x14ac:dyDescent="0.4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t="str">
        <f t="shared" si="8"/>
        <v>film &amp; video</v>
      </c>
      <c r="R71" t="str">
        <f t="shared" si="9"/>
        <v>shorts</v>
      </c>
      <c r="S71" s="12">
        <f t="shared" si="10"/>
        <v>40785.979456018518</v>
      </c>
      <c r="T71" s="12">
        <f t="shared" si="11"/>
        <v>40818.082638888889</v>
      </c>
    </row>
    <row r="72" spans="1:20" ht="42.75" x14ac:dyDescent="0.45">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t="str">
        <f t="shared" si="8"/>
        <v>film &amp; video</v>
      </c>
      <c r="R72" t="str">
        <f t="shared" si="9"/>
        <v>shorts</v>
      </c>
      <c r="S72" s="12">
        <f t="shared" si="10"/>
        <v>40730.688020833331</v>
      </c>
      <c r="T72" s="12">
        <f t="shared" si="11"/>
        <v>40790.688020833331</v>
      </c>
    </row>
    <row r="73" spans="1:20" ht="42.75" x14ac:dyDescent="0.45">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t="str">
        <f t="shared" si="8"/>
        <v>film &amp; video</v>
      </c>
      <c r="R73" t="str">
        <f t="shared" si="9"/>
        <v>shorts</v>
      </c>
      <c r="S73" s="12">
        <f t="shared" si="10"/>
        <v>40997.063159722216</v>
      </c>
      <c r="T73" s="12">
        <f t="shared" si="11"/>
        <v>41057.063159722216</v>
      </c>
    </row>
    <row r="74" spans="1:20" ht="42.75" x14ac:dyDescent="0.45">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t="str">
        <f t="shared" si="8"/>
        <v>film &amp; video</v>
      </c>
      <c r="R74" t="str">
        <f t="shared" si="9"/>
        <v>shorts</v>
      </c>
      <c r="S74" s="12">
        <f t="shared" si="10"/>
        <v>41207.801863425928</v>
      </c>
      <c r="T74" s="12">
        <f t="shared" si="11"/>
        <v>41227.791666666664</v>
      </c>
    </row>
    <row r="75" spans="1:20" ht="42.75" x14ac:dyDescent="0.45">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t="str">
        <f t="shared" si="8"/>
        <v>film &amp; video</v>
      </c>
      <c r="R75" t="str">
        <f t="shared" si="9"/>
        <v>shorts</v>
      </c>
      <c r="S75" s="12">
        <f t="shared" si="10"/>
        <v>40587.548425925925</v>
      </c>
      <c r="T75" s="12">
        <f t="shared" si="11"/>
        <v>40665.957638888889</v>
      </c>
    </row>
    <row r="76" spans="1:20" ht="42.75" x14ac:dyDescent="0.45">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t="str">
        <f t="shared" si="8"/>
        <v>film &amp; video</v>
      </c>
      <c r="R76" t="str">
        <f t="shared" si="9"/>
        <v>shorts</v>
      </c>
      <c r="S76" s="12">
        <f t="shared" si="10"/>
        <v>42360.278877314813</v>
      </c>
      <c r="T76" s="12">
        <f t="shared" si="11"/>
        <v>42390.278877314813</v>
      </c>
    </row>
    <row r="77" spans="1:20" ht="42.75" x14ac:dyDescent="0.45">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t="str">
        <f t="shared" si="8"/>
        <v>film &amp; video</v>
      </c>
      <c r="R77" t="str">
        <f t="shared" si="9"/>
        <v>shorts</v>
      </c>
      <c r="S77" s="12">
        <f t="shared" si="10"/>
        <v>41357.000833333332</v>
      </c>
      <c r="T77" s="12">
        <f t="shared" si="11"/>
        <v>41387.000833333332</v>
      </c>
    </row>
    <row r="78" spans="1:20" ht="42.75" x14ac:dyDescent="0.45">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t="str">
        <f t="shared" si="8"/>
        <v>film &amp; video</v>
      </c>
      <c r="R78" t="str">
        <f t="shared" si="9"/>
        <v>shorts</v>
      </c>
      <c r="S78" s="12">
        <f t="shared" si="10"/>
        <v>40844.483310185184</v>
      </c>
      <c r="T78" s="12">
        <f t="shared" si="11"/>
        <v>40904.524976851848</v>
      </c>
    </row>
    <row r="79" spans="1:20" ht="42.75" x14ac:dyDescent="0.45">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t="str">
        <f t="shared" si="8"/>
        <v>film &amp; video</v>
      </c>
      <c r="R79" t="str">
        <f t="shared" si="9"/>
        <v>shorts</v>
      </c>
      <c r="S79" s="12">
        <f t="shared" si="10"/>
        <v>40996.936539351846</v>
      </c>
      <c r="T79" s="12">
        <f t="shared" si="11"/>
        <v>41049.915972222218</v>
      </c>
    </row>
    <row r="80" spans="1:20" ht="85.5" x14ac:dyDescent="0.45">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tr">
        <f t="shared" si="8"/>
        <v>film &amp; video</v>
      </c>
      <c r="R80" t="str">
        <f t="shared" si="9"/>
        <v>shorts</v>
      </c>
      <c r="S80" s="12">
        <f t="shared" si="10"/>
        <v>42604.522233796299</v>
      </c>
      <c r="T80" s="12">
        <f t="shared" si="11"/>
        <v>42614.522233796299</v>
      </c>
    </row>
    <row r="81" spans="1:20" ht="42.75" x14ac:dyDescent="0.45">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t="str">
        <f t="shared" si="8"/>
        <v>film &amp; video</v>
      </c>
      <c r="R81" t="str">
        <f t="shared" si="9"/>
        <v>shorts</v>
      </c>
      <c r="S81" s="12">
        <f t="shared" si="10"/>
        <v>41724.568206018514</v>
      </c>
      <c r="T81" s="12">
        <f t="shared" si="11"/>
        <v>41754.568206018514</v>
      </c>
    </row>
    <row r="82" spans="1:20" ht="42.75" x14ac:dyDescent="0.4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t="str">
        <f t="shared" si="8"/>
        <v>film &amp; video</v>
      </c>
      <c r="R82" t="str">
        <f t="shared" si="9"/>
        <v>shorts</v>
      </c>
      <c r="S82" s="12">
        <f t="shared" si="10"/>
        <v>41582.875648148147</v>
      </c>
      <c r="T82" s="12">
        <f t="shared" si="11"/>
        <v>41617.875648148147</v>
      </c>
    </row>
    <row r="83" spans="1:20" ht="42.75" x14ac:dyDescent="0.45">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t="str">
        <f t="shared" si="8"/>
        <v>film &amp; video</v>
      </c>
      <c r="R83" t="str">
        <f t="shared" si="9"/>
        <v>shorts</v>
      </c>
      <c r="S83" s="12">
        <f t="shared" si="10"/>
        <v>41099.950543981475</v>
      </c>
      <c r="T83" s="12">
        <f t="shared" si="11"/>
        <v>41103.918055555558</v>
      </c>
    </row>
    <row r="84" spans="1:20" ht="42.75" x14ac:dyDescent="0.4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t="str">
        <f t="shared" si="8"/>
        <v>film &amp; video</v>
      </c>
      <c r="R84" t="str">
        <f t="shared" si="9"/>
        <v>shorts</v>
      </c>
      <c r="S84" s="12">
        <f t="shared" si="10"/>
        <v>40795.611817129626</v>
      </c>
      <c r="T84" s="12">
        <f t="shared" si="11"/>
        <v>40825.611817129626</v>
      </c>
    </row>
    <row r="85" spans="1:20" ht="42.75" x14ac:dyDescent="0.45">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t="str">
        <f t="shared" si="8"/>
        <v>film &amp; video</v>
      </c>
      <c r="R85" t="str">
        <f t="shared" si="9"/>
        <v>shorts</v>
      </c>
      <c r="S85" s="12">
        <f t="shared" si="10"/>
        <v>42042.407280092586</v>
      </c>
      <c r="T85" s="12">
        <f t="shared" si="11"/>
        <v>42057.270833333336</v>
      </c>
    </row>
    <row r="86" spans="1:20" ht="42.75" x14ac:dyDescent="0.45">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t="str">
        <f t="shared" si="8"/>
        <v>film &amp; video</v>
      </c>
      <c r="R86" t="str">
        <f t="shared" si="9"/>
        <v>shorts</v>
      </c>
      <c r="S86" s="12">
        <f t="shared" si="10"/>
        <v>40648.54960648148</v>
      </c>
      <c r="T86" s="12">
        <f t="shared" si="11"/>
        <v>40678.54960648148</v>
      </c>
    </row>
    <row r="87" spans="1:20" ht="42.75" x14ac:dyDescent="0.45">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t="str">
        <f t="shared" si="8"/>
        <v>film &amp; video</v>
      </c>
      <c r="R87" t="str">
        <f t="shared" si="9"/>
        <v>shorts</v>
      </c>
      <c r="S87" s="12">
        <f t="shared" si="10"/>
        <v>40778.917094907403</v>
      </c>
      <c r="T87" s="12">
        <f t="shared" si="11"/>
        <v>40808.917094907403</v>
      </c>
    </row>
    <row r="88" spans="1:20" ht="42.75" x14ac:dyDescent="0.45">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t="str">
        <f t="shared" si="8"/>
        <v>film &amp; video</v>
      </c>
      <c r="R88" t="str">
        <f t="shared" si="9"/>
        <v>shorts</v>
      </c>
      <c r="S88" s="12">
        <f t="shared" si="10"/>
        <v>42291.347743055558</v>
      </c>
      <c r="T88" s="12">
        <f t="shared" si="11"/>
        <v>42365.389409722215</v>
      </c>
    </row>
    <row r="89" spans="1:20" ht="42.75" x14ac:dyDescent="0.45">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t="str">
        <f t="shared" si="8"/>
        <v>film &amp; video</v>
      </c>
      <c r="R89" t="str">
        <f t="shared" si="9"/>
        <v>shorts</v>
      </c>
      <c r="S89" s="12">
        <f t="shared" si="10"/>
        <v>40322.331053240741</v>
      </c>
      <c r="T89" s="12">
        <f t="shared" si="11"/>
        <v>40331.861805555549</v>
      </c>
    </row>
    <row r="90" spans="1:20" ht="42.75" x14ac:dyDescent="0.45">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t="str">
        <f t="shared" si="8"/>
        <v>film &amp; video</v>
      </c>
      <c r="R90" t="str">
        <f t="shared" si="9"/>
        <v>shorts</v>
      </c>
      <c r="S90" s="12">
        <f t="shared" si="10"/>
        <v>41786.450590277775</v>
      </c>
      <c r="T90" s="12">
        <f t="shared" si="11"/>
        <v>41812.450590277775</v>
      </c>
    </row>
    <row r="91" spans="1:20" ht="42.75" x14ac:dyDescent="0.45">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t="str">
        <f t="shared" si="8"/>
        <v>film &amp; video</v>
      </c>
      <c r="R91" t="str">
        <f t="shared" si="9"/>
        <v>shorts</v>
      </c>
      <c r="S91" s="12">
        <f t="shared" si="10"/>
        <v>41402.543888888882</v>
      </c>
      <c r="T91" s="12">
        <f t="shared" si="11"/>
        <v>41427.543888888882</v>
      </c>
    </row>
    <row r="92" spans="1:20" ht="28.5" x14ac:dyDescent="0.45">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t="str">
        <f t="shared" si="8"/>
        <v>film &amp; video</v>
      </c>
      <c r="R92" t="str">
        <f t="shared" si="9"/>
        <v>shorts</v>
      </c>
      <c r="S92" s="12">
        <f t="shared" si="10"/>
        <v>40706.089108796295</v>
      </c>
      <c r="T92" s="12">
        <f t="shared" si="11"/>
        <v>40736.089108796295</v>
      </c>
    </row>
    <row r="93" spans="1:20" ht="42.75" x14ac:dyDescent="0.45">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t="str">
        <f t="shared" si="8"/>
        <v>film &amp; video</v>
      </c>
      <c r="R93" t="str">
        <f t="shared" si="9"/>
        <v>shorts</v>
      </c>
      <c r="S93" s="12">
        <f t="shared" si="10"/>
        <v>40619.194027777776</v>
      </c>
      <c r="T93" s="12">
        <f t="shared" si="11"/>
        <v>40680.194027777776</v>
      </c>
    </row>
    <row r="94" spans="1:20" ht="42.75" x14ac:dyDescent="0.45">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t="str">
        <f t="shared" si="8"/>
        <v>film &amp; video</v>
      </c>
      <c r="R94" t="str">
        <f t="shared" si="9"/>
        <v>shorts</v>
      </c>
      <c r="S94" s="12">
        <f t="shared" si="10"/>
        <v>42720.990543981483</v>
      </c>
      <c r="T94" s="12">
        <f t="shared" si="11"/>
        <v>42767.124999999993</v>
      </c>
    </row>
    <row r="95" spans="1:20" ht="57" x14ac:dyDescent="0.45">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t="str">
        <f t="shared" si="8"/>
        <v>film &amp; video</v>
      </c>
      <c r="R95" t="str">
        <f t="shared" si="9"/>
        <v>shorts</v>
      </c>
      <c r="S95" s="12">
        <f t="shared" si="10"/>
        <v>41065.649733796294</v>
      </c>
      <c r="T95" s="12">
        <f t="shared" si="11"/>
        <v>41093.666666666664</v>
      </c>
    </row>
    <row r="96" spans="1:20" ht="42.75" x14ac:dyDescent="0.45">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t="str">
        <f t="shared" si="8"/>
        <v>film &amp; video</v>
      </c>
      <c r="R96" t="str">
        <f t="shared" si="9"/>
        <v>shorts</v>
      </c>
      <c r="S96" s="12">
        <f t="shared" si="10"/>
        <v>41716.509513888886</v>
      </c>
      <c r="T96" s="12">
        <f t="shared" si="11"/>
        <v>41736.509513888886</v>
      </c>
    </row>
    <row r="97" spans="1:20" ht="42.75" x14ac:dyDescent="0.45">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t="str">
        <f t="shared" si="8"/>
        <v>film &amp; video</v>
      </c>
      <c r="R97" t="str">
        <f t="shared" si="9"/>
        <v>shorts</v>
      </c>
      <c r="S97" s="12">
        <f t="shared" si="10"/>
        <v>40934.796770833331</v>
      </c>
      <c r="T97" s="12">
        <f t="shared" si="11"/>
        <v>40964.796770833331</v>
      </c>
    </row>
    <row r="98" spans="1:20" ht="42.75" x14ac:dyDescent="0.45">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t="str">
        <f t="shared" si="8"/>
        <v>film &amp; video</v>
      </c>
      <c r="R98" t="str">
        <f t="shared" si="9"/>
        <v>shorts</v>
      </c>
      <c r="S98" s="12">
        <f t="shared" si="10"/>
        <v>40324.45417824074</v>
      </c>
      <c r="T98" s="12">
        <f t="shared" si="11"/>
        <v>40390.916666666664</v>
      </c>
    </row>
    <row r="99" spans="1:20" ht="42.75" x14ac:dyDescent="0.45">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t="str">
        <f t="shared" si="8"/>
        <v>film &amp; video</v>
      </c>
      <c r="R99" t="str">
        <f t="shared" si="9"/>
        <v>shorts</v>
      </c>
      <c r="S99" s="12">
        <f t="shared" si="10"/>
        <v>40705.926874999997</v>
      </c>
      <c r="T99" s="12">
        <f t="shared" si="11"/>
        <v>40735.926874999997</v>
      </c>
    </row>
    <row r="100" spans="1:20" ht="42.75" x14ac:dyDescent="0.4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t="str">
        <f t="shared" si="8"/>
        <v>film &amp; video</v>
      </c>
      <c r="R100" t="str">
        <f t="shared" si="9"/>
        <v>shorts</v>
      </c>
      <c r="S100" s="12">
        <f t="shared" si="10"/>
        <v>41214.586504629631</v>
      </c>
      <c r="T100" s="12">
        <f t="shared" si="11"/>
        <v>41250.770833333328</v>
      </c>
    </row>
    <row r="101" spans="1:20" ht="28.5" x14ac:dyDescent="0.4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t="str">
        <f t="shared" si="8"/>
        <v>film &amp; video</v>
      </c>
      <c r="R101" t="str">
        <f t="shared" si="9"/>
        <v>shorts</v>
      </c>
      <c r="S101" s="12">
        <f t="shared" si="10"/>
        <v>41631.694432870368</v>
      </c>
      <c r="T101" s="12">
        <f t="shared" si="11"/>
        <v>41661.694432870368</v>
      </c>
    </row>
    <row r="102" spans="1:20" ht="42.75" x14ac:dyDescent="0.4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t="str">
        <f t="shared" si="8"/>
        <v>film &amp; video</v>
      </c>
      <c r="R102" t="str">
        <f t="shared" si="9"/>
        <v>shorts</v>
      </c>
      <c r="S102" s="12">
        <f t="shared" si="10"/>
        <v>41197.544976851852</v>
      </c>
      <c r="T102" s="12">
        <f t="shared" si="11"/>
        <v>41217.586643518516</v>
      </c>
    </row>
    <row r="103" spans="1:20" ht="42.75" x14ac:dyDescent="0.4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t="str">
        <f t="shared" si="8"/>
        <v>film &amp; video</v>
      </c>
      <c r="R103" t="str">
        <f t="shared" si="9"/>
        <v>shorts</v>
      </c>
      <c r="S103" s="12">
        <f t="shared" si="10"/>
        <v>41274.568402777775</v>
      </c>
      <c r="T103" s="12">
        <f t="shared" si="11"/>
        <v>41298.568402777775</v>
      </c>
    </row>
    <row r="104" spans="1:20" ht="42.75" x14ac:dyDescent="0.4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tr">
        <f t="shared" si="8"/>
        <v>film &amp; video</v>
      </c>
      <c r="R104" t="str">
        <f t="shared" si="9"/>
        <v>shorts</v>
      </c>
      <c r="S104" s="12">
        <f t="shared" si="10"/>
        <v>40504.922835648147</v>
      </c>
      <c r="T104" s="12">
        <f t="shared" si="11"/>
        <v>40534.922835648147</v>
      </c>
    </row>
    <row r="105" spans="1:20" ht="42.75" x14ac:dyDescent="0.4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t="str">
        <f t="shared" si="8"/>
        <v>film &amp; video</v>
      </c>
      <c r="R105" t="str">
        <f t="shared" si="9"/>
        <v>shorts</v>
      </c>
      <c r="S105" s="12">
        <f t="shared" si="10"/>
        <v>41682.597569444442</v>
      </c>
      <c r="T105" s="12">
        <f t="shared" si="11"/>
        <v>41705.597569444442</v>
      </c>
    </row>
    <row r="106" spans="1:20" ht="28.5" x14ac:dyDescent="0.4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t="str">
        <f t="shared" si="8"/>
        <v>film &amp; video</v>
      </c>
      <c r="R106" t="str">
        <f t="shared" si="9"/>
        <v>shorts</v>
      </c>
      <c r="S106" s="12">
        <f t="shared" si="10"/>
        <v>40612.486874999995</v>
      </c>
      <c r="T106" s="12">
        <f t="shared" si="11"/>
        <v>40635.833333333328</v>
      </c>
    </row>
    <row r="107" spans="1:20" ht="42.75" x14ac:dyDescent="0.4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t="str">
        <f t="shared" si="8"/>
        <v>film &amp; video</v>
      </c>
      <c r="R107" t="str">
        <f t="shared" si="9"/>
        <v>shorts</v>
      </c>
      <c r="S107" s="12">
        <f t="shared" si="10"/>
        <v>42485.516435185178</v>
      </c>
      <c r="T107" s="12">
        <f t="shared" si="11"/>
        <v>42503.791666666664</v>
      </c>
    </row>
    <row r="108" spans="1:20" x14ac:dyDescent="0.4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tr">
        <f t="shared" si="8"/>
        <v>film &amp; video</v>
      </c>
      <c r="R108" t="str">
        <f t="shared" si="9"/>
        <v>shorts</v>
      </c>
      <c r="S108" s="12">
        <f t="shared" si="10"/>
        <v>40987.568298611106</v>
      </c>
      <c r="T108" s="12">
        <f t="shared" si="11"/>
        <v>41001.568298611106</v>
      </c>
    </row>
    <row r="109" spans="1:20" ht="42.75" x14ac:dyDescent="0.4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t="str">
        <f t="shared" si="8"/>
        <v>film &amp; video</v>
      </c>
      <c r="R109" t="str">
        <f t="shared" si="9"/>
        <v>shorts</v>
      </c>
      <c r="S109" s="12">
        <f t="shared" si="10"/>
        <v>40635.774155092593</v>
      </c>
      <c r="T109" s="12">
        <f t="shared" si="11"/>
        <v>40657.774155092593</v>
      </c>
    </row>
    <row r="110" spans="1:20" ht="42.75" x14ac:dyDescent="0.4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t="str">
        <f t="shared" si="8"/>
        <v>film &amp; video</v>
      </c>
      <c r="R110" t="str">
        <f t="shared" si="9"/>
        <v>shorts</v>
      </c>
      <c r="S110" s="12">
        <f t="shared" si="10"/>
        <v>41365.404745370368</v>
      </c>
      <c r="T110" s="12">
        <f t="shared" si="11"/>
        <v>41425.404745370368</v>
      </c>
    </row>
    <row r="111" spans="1:20" ht="42.75" x14ac:dyDescent="0.4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t="str">
        <f t="shared" si="8"/>
        <v>film &amp; video</v>
      </c>
      <c r="R111" t="str">
        <f t="shared" si="9"/>
        <v>shorts</v>
      </c>
      <c r="S111" s="12">
        <f t="shared" si="10"/>
        <v>40569.817476851851</v>
      </c>
      <c r="T111" s="12">
        <f t="shared" si="11"/>
        <v>40599.817476851851</v>
      </c>
    </row>
    <row r="112" spans="1:20" ht="42.75" x14ac:dyDescent="0.4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tr">
        <f t="shared" si="8"/>
        <v>film &amp; video</v>
      </c>
      <c r="R112" t="str">
        <f t="shared" si="9"/>
        <v>shorts</v>
      </c>
      <c r="S112" s="12">
        <f t="shared" si="10"/>
        <v>41557.741354166668</v>
      </c>
      <c r="T112" s="12">
        <f t="shared" si="11"/>
        <v>41592.040972222218</v>
      </c>
    </row>
    <row r="113" spans="1:20" ht="42.75" x14ac:dyDescent="0.4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tr">
        <f t="shared" si="8"/>
        <v>film &amp; video</v>
      </c>
      <c r="R113" t="str">
        <f t="shared" si="9"/>
        <v>shorts</v>
      </c>
      <c r="S113" s="12">
        <f t="shared" si="10"/>
        <v>42125.124849537031</v>
      </c>
      <c r="T113" s="12">
        <f t="shared" si="11"/>
        <v>42155.124849537031</v>
      </c>
    </row>
    <row r="114" spans="1:20" ht="42.75" x14ac:dyDescent="0.4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t="str">
        <f t="shared" si="8"/>
        <v>film &amp; video</v>
      </c>
      <c r="R114" t="str">
        <f t="shared" si="9"/>
        <v>shorts</v>
      </c>
      <c r="S114" s="12">
        <f t="shared" si="10"/>
        <v>41717.834699074076</v>
      </c>
      <c r="T114" s="12">
        <f t="shared" si="11"/>
        <v>41741.875</v>
      </c>
    </row>
    <row r="115" spans="1:20" ht="28.5" x14ac:dyDescent="0.4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t="str">
        <f t="shared" si="8"/>
        <v>film &amp; video</v>
      </c>
      <c r="R115" t="str">
        <f t="shared" si="9"/>
        <v>shorts</v>
      </c>
      <c r="S115" s="12">
        <f t="shared" si="10"/>
        <v>40753.550092592588</v>
      </c>
      <c r="T115" s="12">
        <f t="shared" si="11"/>
        <v>40761.416666666664</v>
      </c>
    </row>
    <row r="116" spans="1:20" ht="42.75" x14ac:dyDescent="0.4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tr">
        <f t="shared" si="8"/>
        <v>film &amp; video</v>
      </c>
      <c r="R116" t="str">
        <f t="shared" si="9"/>
        <v>shorts</v>
      </c>
      <c r="S116" s="12">
        <f t="shared" si="10"/>
        <v>40861.065833333334</v>
      </c>
      <c r="T116" s="12">
        <f t="shared" si="11"/>
        <v>40921.065833333334</v>
      </c>
    </row>
    <row r="117" spans="1:20" x14ac:dyDescent="0.4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t="str">
        <f t="shared" si="8"/>
        <v>film &amp; video</v>
      </c>
      <c r="R117" t="str">
        <f t="shared" si="9"/>
        <v>shorts</v>
      </c>
      <c r="S117" s="12">
        <f t="shared" si="10"/>
        <v>40918.530601851853</v>
      </c>
      <c r="T117" s="12">
        <f t="shared" si="11"/>
        <v>40943.530601851853</v>
      </c>
    </row>
    <row r="118" spans="1:20" ht="42.75" x14ac:dyDescent="0.4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tr">
        <f t="shared" si="8"/>
        <v>film &amp; video</v>
      </c>
      <c r="R118" t="str">
        <f t="shared" si="9"/>
        <v>shorts</v>
      </c>
      <c r="S118" s="12">
        <f t="shared" si="10"/>
        <v>40595.288831018515</v>
      </c>
      <c r="T118" s="12">
        <f t="shared" si="11"/>
        <v>40641.247164351851</v>
      </c>
    </row>
    <row r="119" spans="1:20" ht="57" x14ac:dyDescent="0.4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tr">
        <f t="shared" si="8"/>
        <v>film &amp; video</v>
      </c>
      <c r="R119" t="str">
        <f t="shared" si="9"/>
        <v>shorts</v>
      </c>
      <c r="S119" s="12">
        <f t="shared" si="10"/>
        <v>40248.626666666663</v>
      </c>
      <c r="T119" s="12">
        <f t="shared" si="11"/>
        <v>40338.583333333328</v>
      </c>
    </row>
    <row r="120" spans="1:20" ht="28.5" x14ac:dyDescent="0.4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t="str">
        <f t="shared" si="8"/>
        <v>film &amp; video</v>
      </c>
      <c r="R120" t="str">
        <f t="shared" si="9"/>
        <v>shorts</v>
      </c>
      <c r="S120" s="12">
        <f t="shared" si="10"/>
        <v>40722.845324074071</v>
      </c>
      <c r="T120" s="12">
        <f t="shared" si="11"/>
        <v>40752.845324074071</v>
      </c>
    </row>
    <row r="121" spans="1:20" ht="42.75" x14ac:dyDescent="0.4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tr">
        <f t="shared" si="8"/>
        <v>film &amp; video</v>
      </c>
      <c r="R121" t="str">
        <f t="shared" si="9"/>
        <v>shorts</v>
      </c>
      <c r="S121" s="12">
        <f t="shared" si="10"/>
        <v>40738.860949074071</v>
      </c>
      <c r="T121" s="12">
        <f t="shared" si="11"/>
        <v>40768.75</v>
      </c>
    </row>
    <row r="122" spans="1:20" ht="42.75" x14ac:dyDescent="0.4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t="str">
        <f t="shared" si="8"/>
        <v>film &amp; video</v>
      </c>
      <c r="R122" t="str">
        <f t="shared" si="9"/>
        <v>science fiction</v>
      </c>
      <c r="S122" s="12">
        <f t="shared" si="10"/>
        <v>42615.841516203705</v>
      </c>
      <c r="T122" s="12">
        <f t="shared" si="11"/>
        <v>42645.841516203705</v>
      </c>
    </row>
    <row r="123" spans="1:20" ht="42.75" x14ac:dyDescent="0.4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t="str">
        <f t="shared" si="8"/>
        <v>film &amp; video</v>
      </c>
      <c r="R123" t="str">
        <f t="shared" si="9"/>
        <v>science fiction</v>
      </c>
      <c r="S123" s="12">
        <f t="shared" si="10"/>
        <v>42096.496643518512</v>
      </c>
      <c r="T123" s="12">
        <f t="shared" si="11"/>
        <v>42112.219444444439</v>
      </c>
    </row>
    <row r="124" spans="1:20" ht="28.5" x14ac:dyDescent="0.4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f t="shared" si="7"/>
        <v>0</v>
      </c>
      <c r="Q124" t="str">
        <f t="shared" si="8"/>
        <v>film &amp; video</v>
      </c>
      <c r="R124" t="str">
        <f t="shared" si="9"/>
        <v>science fiction</v>
      </c>
      <c r="S124" s="12">
        <f t="shared" si="10"/>
        <v>42593.223460648143</v>
      </c>
      <c r="T124" s="12">
        <f t="shared" si="11"/>
        <v>42653.223460648143</v>
      </c>
    </row>
    <row r="125" spans="1:20" ht="42.75" x14ac:dyDescent="0.4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t="str">
        <f t="shared" si="8"/>
        <v>film &amp; video</v>
      </c>
      <c r="R125" t="str">
        <f t="shared" si="9"/>
        <v>science fiction</v>
      </c>
      <c r="S125" s="12">
        <f t="shared" si="10"/>
        <v>41904.573657407404</v>
      </c>
      <c r="T125" s="12">
        <f t="shared" si="11"/>
        <v>41940.708333333328</v>
      </c>
    </row>
    <row r="126" spans="1:20" ht="42.75" x14ac:dyDescent="0.4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f t="shared" si="7"/>
        <v>0</v>
      </c>
      <c r="Q126" t="str">
        <f t="shared" si="8"/>
        <v>film &amp; video</v>
      </c>
      <c r="R126" t="str">
        <f t="shared" si="9"/>
        <v>science fiction</v>
      </c>
      <c r="S126" s="12">
        <f t="shared" si="10"/>
        <v>42114.720393518517</v>
      </c>
      <c r="T126" s="12">
        <f t="shared" si="11"/>
        <v>42139.720393518517</v>
      </c>
    </row>
    <row r="127" spans="1:20" ht="42.75" x14ac:dyDescent="0.4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t="str">
        <f t="shared" si="8"/>
        <v>film &amp; video</v>
      </c>
      <c r="R127" t="str">
        <f t="shared" si="9"/>
        <v>science fiction</v>
      </c>
      <c r="S127" s="12">
        <f t="shared" si="10"/>
        <v>42709.78564814815</v>
      </c>
      <c r="T127" s="12">
        <f t="shared" si="11"/>
        <v>42769.78564814815</v>
      </c>
    </row>
    <row r="128" spans="1:20" ht="42.75" x14ac:dyDescent="0.4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t="str">
        <f t="shared" si="8"/>
        <v>film &amp; video</v>
      </c>
      <c r="R128" t="str">
        <f t="shared" si="9"/>
        <v>science fiction</v>
      </c>
      <c r="S128" s="12">
        <f t="shared" si="10"/>
        <v>42135.381215277775</v>
      </c>
      <c r="T128" s="12">
        <f t="shared" si="11"/>
        <v>42165.874999999993</v>
      </c>
    </row>
    <row r="129" spans="1:20" ht="42.75" x14ac:dyDescent="0.4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t="str">
        <f t="shared" si="8"/>
        <v>film &amp; video</v>
      </c>
      <c r="R129" t="str">
        <f t="shared" si="9"/>
        <v>science fiction</v>
      </c>
      <c r="S129" s="12">
        <f t="shared" si="10"/>
        <v>42067.415983796294</v>
      </c>
      <c r="T129" s="12">
        <f t="shared" si="11"/>
        <v>42097.37431712963</v>
      </c>
    </row>
    <row r="130" spans="1:20" ht="28.5" x14ac:dyDescent="0.4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6">
        <f t="shared" si="7"/>
        <v>311.16666666666669</v>
      </c>
      <c r="Q130" t="str">
        <f t="shared" si="8"/>
        <v>film &amp; video</v>
      </c>
      <c r="R130" t="str">
        <f t="shared" si="9"/>
        <v>science fiction</v>
      </c>
      <c r="S130" s="12">
        <f t="shared" si="10"/>
        <v>42628.019594907404</v>
      </c>
      <c r="T130" s="12">
        <f t="shared" si="11"/>
        <v>42663.019594907404</v>
      </c>
    </row>
    <row r="131" spans="1:20" ht="42.75" x14ac:dyDescent="0.4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s="6">
        <f t="shared" ref="P131:P194" si="13">IF(L131&gt;0,E131/L131,0)</f>
        <v>0</v>
      </c>
      <c r="Q131" t="str">
        <f t="shared" ref="Q131:Q194" si="14">LEFT(N131,SEARCH("/",N131,1)-1)</f>
        <v>film &amp; video</v>
      </c>
      <c r="R131" t="str">
        <f t="shared" ref="R131:R194" si="15">RIGHT(N131,LEN(N131)-SEARCH("/",N131,1))</f>
        <v>science fiction</v>
      </c>
      <c r="S131" s="12">
        <f t="shared" ref="S131:S194" si="16">(J131/86400)+25569+(-5/24)</f>
        <v>41882.728969907403</v>
      </c>
      <c r="T131" s="12">
        <f t="shared" ref="T131:T194" si="17">(I131/86400)+25569+(-5/24)</f>
        <v>41942.728969907403</v>
      </c>
    </row>
    <row r="132" spans="1:20" ht="42.75" x14ac:dyDescent="0.4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f t="shared" si="13"/>
        <v>0</v>
      </c>
      <c r="Q132" t="str">
        <f t="shared" si="14"/>
        <v>film &amp; video</v>
      </c>
      <c r="R132" t="str">
        <f t="shared" si="15"/>
        <v>science fiction</v>
      </c>
      <c r="S132" s="12">
        <f t="shared" si="16"/>
        <v>41778.707083333335</v>
      </c>
      <c r="T132" s="12">
        <f t="shared" si="17"/>
        <v>41806.636111111111</v>
      </c>
    </row>
    <row r="133" spans="1:20" x14ac:dyDescent="0.4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f t="shared" si="13"/>
        <v>0</v>
      </c>
      <c r="Q133" t="str">
        <f t="shared" si="14"/>
        <v>film &amp; video</v>
      </c>
      <c r="R133" t="str">
        <f t="shared" si="15"/>
        <v>science fiction</v>
      </c>
      <c r="S133" s="12">
        <f t="shared" si="16"/>
        <v>42541.629178240742</v>
      </c>
      <c r="T133" s="12">
        <f t="shared" si="17"/>
        <v>42556.791666666664</v>
      </c>
    </row>
    <row r="134" spans="1:20" ht="42.75" x14ac:dyDescent="0.4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t="str">
        <f t="shared" si="14"/>
        <v>film &amp; video</v>
      </c>
      <c r="R134" t="str">
        <f t="shared" si="15"/>
        <v>science fiction</v>
      </c>
      <c r="S134" s="12">
        <f t="shared" si="16"/>
        <v>41905.60424768518</v>
      </c>
      <c r="T134" s="12">
        <f t="shared" si="17"/>
        <v>41950.645914351851</v>
      </c>
    </row>
    <row r="135" spans="1:20" ht="28.5" x14ac:dyDescent="0.4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f t="shared" si="13"/>
        <v>0</v>
      </c>
      <c r="Q135" t="str">
        <f t="shared" si="14"/>
        <v>film &amp; video</v>
      </c>
      <c r="R135" t="str">
        <f t="shared" si="15"/>
        <v>science fiction</v>
      </c>
      <c r="S135" s="12">
        <f t="shared" si="16"/>
        <v>42491.599351851844</v>
      </c>
      <c r="T135" s="12">
        <f t="shared" si="17"/>
        <v>42521.521527777775</v>
      </c>
    </row>
    <row r="136" spans="1:20" ht="28.5" x14ac:dyDescent="0.4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f t="shared" si="13"/>
        <v>0</v>
      </c>
      <c r="Q136" t="str">
        <f t="shared" si="14"/>
        <v>film &amp; video</v>
      </c>
      <c r="R136" t="str">
        <f t="shared" si="15"/>
        <v>science fiction</v>
      </c>
      <c r="S136" s="12">
        <f t="shared" si="16"/>
        <v>42221.701597222222</v>
      </c>
      <c r="T136" s="12">
        <f t="shared" si="17"/>
        <v>42251.499999999993</v>
      </c>
    </row>
    <row r="137" spans="1:20" ht="42.75" x14ac:dyDescent="0.4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t="str">
        <f t="shared" si="14"/>
        <v>film &amp; video</v>
      </c>
      <c r="R137" t="str">
        <f t="shared" si="15"/>
        <v>science fiction</v>
      </c>
      <c r="S137" s="12">
        <f t="shared" si="16"/>
        <v>41788.173576388886</v>
      </c>
      <c r="T137" s="12">
        <f t="shared" si="17"/>
        <v>41821.583333333328</v>
      </c>
    </row>
    <row r="138" spans="1:20" ht="42.75" x14ac:dyDescent="0.4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f t="shared" si="13"/>
        <v>0</v>
      </c>
      <c r="Q138" t="str">
        <f t="shared" si="14"/>
        <v>film &amp; video</v>
      </c>
      <c r="R138" t="str">
        <f t="shared" si="15"/>
        <v>science fiction</v>
      </c>
      <c r="S138" s="12">
        <f t="shared" si="16"/>
        <v>42096.201782407406</v>
      </c>
      <c r="T138" s="12">
        <f t="shared" si="17"/>
        <v>42140.219444444439</v>
      </c>
    </row>
    <row r="139" spans="1:20" ht="42.75" x14ac:dyDescent="0.4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f t="shared" si="13"/>
        <v>0</v>
      </c>
      <c r="Q139" t="str">
        <f t="shared" si="14"/>
        <v>film &amp; video</v>
      </c>
      <c r="R139" t="str">
        <f t="shared" si="15"/>
        <v>science fiction</v>
      </c>
      <c r="S139" s="12">
        <f t="shared" si="16"/>
        <v>42239.365659722222</v>
      </c>
      <c r="T139" s="12">
        <f t="shared" si="17"/>
        <v>42289.365659722222</v>
      </c>
    </row>
    <row r="140" spans="1:20" ht="42.75" x14ac:dyDescent="0.4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t="str">
        <f t="shared" si="14"/>
        <v>film &amp; video</v>
      </c>
      <c r="R140" t="str">
        <f t="shared" si="15"/>
        <v>science fiction</v>
      </c>
      <c r="S140" s="12">
        <f t="shared" si="16"/>
        <v>42186.049085648141</v>
      </c>
      <c r="T140" s="12">
        <f t="shared" si="17"/>
        <v>42216.999305555553</v>
      </c>
    </row>
    <row r="141" spans="1:20" ht="42.75" x14ac:dyDescent="0.4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6">
        <f t="shared" si="13"/>
        <v>500</v>
      </c>
      <c r="Q141" t="str">
        <f t="shared" si="14"/>
        <v>film &amp; video</v>
      </c>
      <c r="R141" t="str">
        <f t="shared" si="15"/>
        <v>science fiction</v>
      </c>
      <c r="S141" s="12">
        <f t="shared" si="16"/>
        <v>42187.712638888886</v>
      </c>
      <c r="T141" s="12">
        <f t="shared" si="17"/>
        <v>42197.712638888886</v>
      </c>
    </row>
    <row r="142" spans="1:20" ht="42.75" x14ac:dyDescent="0.4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f t="shared" si="13"/>
        <v>0</v>
      </c>
      <c r="Q142" t="str">
        <f t="shared" si="14"/>
        <v>film &amp; video</v>
      </c>
      <c r="R142" t="str">
        <f t="shared" si="15"/>
        <v>science fiction</v>
      </c>
      <c r="S142" s="12">
        <f t="shared" si="16"/>
        <v>42052.989953703705</v>
      </c>
      <c r="T142" s="12">
        <f t="shared" si="17"/>
        <v>42082.948287037034</v>
      </c>
    </row>
    <row r="143" spans="1:20" ht="42.75" x14ac:dyDescent="0.4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6">
        <f t="shared" si="13"/>
        <v>46.178571428571431</v>
      </c>
      <c r="Q143" t="str">
        <f t="shared" si="14"/>
        <v>film &amp; video</v>
      </c>
      <c r="R143" t="str">
        <f t="shared" si="15"/>
        <v>science fiction</v>
      </c>
      <c r="S143" s="12">
        <f t="shared" si="16"/>
        <v>42109.944710648146</v>
      </c>
      <c r="T143" s="12">
        <f t="shared" si="17"/>
        <v>42154.944710648146</v>
      </c>
    </row>
    <row r="144" spans="1:20" ht="42.75" x14ac:dyDescent="0.4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6">
        <f t="shared" si="13"/>
        <v>10</v>
      </c>
      <c r="Q144" t="str">
        <f t="shared" si="14"/>
        <v>film &amp; video</v>
      </c>
      <c r="R144" t="str">
        <f t="shared" si="15"/>
        <v>science fiction</v>
      </c>
      <c r="S144" s="12">
        <f t="shared" si="16"/>
        <v>41938.684930555552</v>
      </c>
      <c r="T144" s="12">
        <f t="shared" si="17"/>
        <v>41959.726597222216</v>
      </c>
    </row>
    <row r="145" spans="1:20" ht="42.75" x14ac:dyDescent="0.4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f t="shared" si="13"/>
        <v>0</v>
      </c>
      <c r="Q145" t="str">
        <f t="shared" si="14"/>
        <v>film &amp; video</v>
      </c>
      <c r="R145" t="str">
        <f t="shared" si="15"/>
        <v>science fiction</v>
      </c>
      <c r="S145" s="12">
        <f t="shared" si="16"/>
        <v>42558.855810185181</v>
      </c>
      <c r="T145" s="12">
        <f t="shared" si="17"/>
        <v>42616.038194444445</v>
      </c>
    </row>
    <row r="146" spans="1:20" ht="42.75" x14ac:dyDescent="0.4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t="str">
        <f t="shared" si="14"/>
        <v>film &amp; video</v>
      </c>
      <c r="R146" t="str">
        <f t="shared" si="15"/>
        <v>science fiction</v>
      </c>
      <c r="S146" s="12">
        <f t="shared" si="16"/>
        <v>42047.554074074076</v>
      </c>
      <c r="T146" s="12">
        <f t="shared" si="17"/>
        <v>42107.512407407405</v>
      </c>
    </row>
    <row r="147" spans="1:20" ht="42.75" x14ac:dyDescent="0.4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t="str">
        <f t="shared" si="14"/>
        <v>film &amp; video</v>
      </c>
      <c r="R147" t="str">
        <f t="shared" si="15"/>
        <v>science fiction</v>
      </c>
      <c r="S147" s="12">
        <f t="shared" si="16"/>
        <v>42200.333935185183</v>
      </c>
      <c r="T147" s="12">
        <f t="shared" si="17"/>
        <v>42227.333935185183</v>
      </c>
    </row>
    <row r="148" spans="1:20" ht="42.75" x14ac:dyDescent="0.4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t="str">
        <f t="shared" si="14"/>
        <v>film &amp; video</v>
      </c>
      <c r="R148" t="str">
        <f t="shared" si="15"/>
        <v>science fiction</v>
      </c>
      <c r="S148" s="12">
        <f t="shared" si="16"/>
        <v>42692.807847222219</v>
      </c>
      <c r="T148" s="12">
        <f t="shared" si="17"/>
        <v>42752.807847222219</v>
      </c>
    </row>
    <row r="149" spans="1:20" ht="28.5" x14ac:dyDescent="0.4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f t="shared" si="13"/>
        <v>0</v>
      </c>
      <c r="Q149" t="str">
        <f t="shared" si="14"/>
        <v>film &amp; video</v>
      </c>
      <c r="R149" t="str">
        <f t="shared" si="15"/>
        <v>science fiction</v>
      </c>
      <c r="S149" s="12">
        <f t="shared" si="16"/>
        <v>41969.559490740743</v>
      </c>
      <c r="T149" s="12">
        <f t="shared" si="17"/>
        <v>42012.554166666661</v>
      </c>
    </row>
    <row r="150" spans="1:20" ht="42.75" x14ac:dyDescent="0.4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6">
        <f t="shared" si="13"/>
        <v>20</v>
      </c>
      <c r="Q150" t="str">
        <f t="shared" si="14"/>
        <v>film &amp; video</v>
      </c>
      <c r="R150" t="str">
        <f t="shared" si="15"/>
        <v>science fiction</v>
      </c>
      <c r="S150" s="12">
        <f t="shared" si="16"/>
        <v>42397.073333333326</v>
      </c>
      <c r="T150" s="12">
        <f t="shared" si="17"/>
        <v>42427.073333333326</v>
      </c>
    </row>
    <row r="151" spans="1:20" ht="42.75" x14ac:dyDescent="0.4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t="str">
        <f t="shared" si="14"/>
        <v>film &amp; video</v>
      </c>
      <c r="R151" t="str">
        <f t="shared" si="15"/>
        <v>science fiction</v>
      </c>
      <c r="S151" s="12">
        <f t="shared" si="16"/>
        <v>41967.963773148142</v>
      </c>
      <c r="T151" s="12">
        <f t="shared" si="17"/>
        <v>41998.124999999993</v>
      </c>
    </row>
    <row r="152" spans="1:20" ht="42.75" x14ac:dyDescent="0.4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t="str">
        <f t="shared" si="14"/>
        <v>film &amp; video</v>
      </c>
      <c r="R152" t="str">
        <f t="shared" si="15"/>
        <v>science fiction</v>
      </c>
      <c r="S152" s="12">
        <f t="shared" si="16"/>
        <v>42089.95349537037</v>
      </c>
      <c r="T152" s="12">
        <f t="shared" si="17"/>
        <v>42149.95349537037</v>
      </c>
    </row>
    <row r="153" spans="1:20" ht="42.75" x14ac:dyDescent="0.4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6">
        <f t="shared" si="13"/>
        <v>28</v>
      </c>
      <c r="Q153" t="str">
        <f t="shared" si="14"/>
        <v>film &amp; video</v>
      </c>
      <c r="R153" t="str">
        <f t="shared" si="15"/>
        <v>science fiction</v>
      </c>
      <c r="S153" s="12">
        <f t="shared" si="16"/>
        <v>42113.342488425922</v>
      </c>
      <c r="T153" s="12">
        <f t="shared" si="17"/>
        <v>42173.342488425922</v>
      </c>
    </row>
    <row r="154" spans="1:20" ht="28.5" x14ac:dyDescent="0.4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6">
        <f t="shared" si="13"/>
        <v>15</v>
      </c>
      <c r="Q154" t="str">
        <f t="shared" si="14"/>
        <v>film &amp; video</v>
      </c>
      <c r="R154" t="str">
        <f t="shared" si="15"/>
        <v>science fiction</v>
      </c>
      <c r="S154" s="12">
        <f t="shared" si="16"/>
        <v>41874.869212962956</v>
      </c>
      <c r="T154" s="12">
        <f t="shared" si="17"/>
        <v>41904.869212962956</v>
      </c>
    </row>
    <row r="155" spans="1:20" ht="42.75" x14ac:dyDescent="0.4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6">
        <f t="shared" si="13"/>
        <v>35.9</v>
      </c>
      <c r="Q155" t="str">
        <f t="shared" si="14"/>
        <v>film &amp; video</v>
      </c>
      <c r="R155" t="str">
        <f t="shared" si="15"/>
        <v>science fiction</v>
      </c>
      <c r="S155" s="12">
        <f t="shared" si="16"/>
        <v>41933.377824074072</v>
      </c>
      <c r="T155" s="12">
        <f t="shared" si="17"/>
        <v>41975.419490740744</v>
      </c>
    </row>
    <row r="156" spans="1:20" ht="28.5" x14ac:dyDescent="0.4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t="str">
        <f t="shared" si="14"/>
        <v>film &amp; video</v>
      </c>
      <c r="R156" t="str">
        <f t="shared" si="15"/>
        <v>science fiction</v>
      </c>
      <c r="S156" s="12">
        <f t="shared" si="16"/>
        <v>42115.339062499996</v>
      </c>
      <c r="T156" s="12">
        <f t="shared" si="17"/>
        <v>42158.339062499996</v>
      </c>
    </row>
    <row r="157" spans="1:20" ht="57" x14ac:dyDescent="0.4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6">
        <f t="shared" si="13"/>
        <v>20.25</v>
      </c>
      <c r="Q157" t="str">
        <f t="shared" si="14"/>
        <v>film &amp; video</v>
      </c>
      <c r="R157" t="str">
        <f t="shared" si="15"/>
        <v>science fiction</v>
      </c>
      <c r="S157" s="12">
        <f t="shared" si="16"/>
        <v>42168.351099537038</v>
      </c>
      <c r="T157" s="12">
        <f t="shared" si="17"/>
        <v>42208.351099537038</v>
      </c>
    </row>
    <row r="158" spans="1:20" ht="42.75" x14ac:dyDescent="0.4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6">
        <f t="shared" si="13"/>
        <v>119</v>
      </c>
      <c r="Q158" t="str">
        <f t="shared" si="14"/>
        <v>film &amp; video</v>
      </c>
      <c r="R158" t="str">
        <f t="shared" si="15"/>
        <v>science fiction</v>
      </c>
      <c r="S158" s="12">
        <f t="shared" si="16"/>
        <v>41793.916620370372</v>
      </c>
      <c r="T158" s="12">
        <f t="shared" si="17"/>
        <v>41853.916620370372</v>
      </c>
    </row>
    <row r="159" spans="1:20" ht="42.75" x14ac:dyDescent="0.4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6">
        <f t="shared" si="13"/>
        <v>4</v>
      </c>
      <c r="Q159" t="str">
        <f t="shared" si="14"/>
        <v>film &amp; video</v>
      </c>
      <c r="R159" t="str">
        <f t="shared" si="15"/>
        <v>science fiction</v>
      </c>
      <c r="S159" s="12">
        <f t="shared" si="16"/>
        <v>42396.703379629624</v>
      </c>
      <c r="T159" s="12">
        <f t="shared" si="17"/>
        <v>42426.703379629624</v>
      </c>
    </row>
    <row r="160" spans="1:20" ht="42.75" x14ac:dyDescent="0.4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f t="shared" si="13"/>
        <v>0</v>
      </c>
      <c r="Q160" t="str">
        <f t="shared" si="14"/>
        <v>film &amp; video</v>
      </c>
      <c r="R160" t="str">
        <f t="shared" si="15"/>
        <v>science fiction</v>
      </c>
      <c r="S160" s="12">
        <f t="shared" si="16"/>
        <v>41903.868379629625</v>
      </c>
      <c r="T160" s="12">
        <f t="shared" si="17"/>
        <v>41933.868379629625</v>
      </c>
    </row>
    <row r="161" spans="1:20" ht="42.75" x14ac:dyDescent="0.4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6">
        <f t="shared" si="13"/>
        <v>10</v>
      </c>
      <c r="Q161" t="str">
        <f t="shared" si="14"/>
        <v>film &amp; video</v>
      </c>
      <c r="R161" t="str">
        <f t="shared" si="15"/>
        <v>science fiction</v>
      </c>
      <c r="S161" s="12">
        <f t="shared" si="16"/>
        <v>42514.226215277777</v>
      </c>
      <c r="T161" s="12">
        <f t="shared" si="17"/>
        <v>42554.226215277777</v>
      </c>
    </row>
    <row r="162" spans="1:20" ht="42.75" x14ac:dyDescent="0.4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f t="shared" si="13"/>
        <v>0</v>
      </c>
      <c r="Q162" t="str">
        <f t="shared" si="14"/>
        <v>film &amp; video</v>
      </c>
      <c r="R162" t="str">
        <f t="shared" si="15"/>
        <v>drama</v>
      </c>
      <c r="S162" s="12">
        <f t="shared" si="16"/>
        <v>42171.70475694444</v>
      </c>
      <c r="T162" s="12">
        <f t="shared" si="17"/>
        <v>42231.70475694444</v>
      </c>
    </row>
    <row r="163" spans="1:20" ht="42.75" x14ac:dyDescent="0.4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6">
        <f t="shared" si="13"/>
        <v>5</v>
      </c>
      <c r="Q163" t="str">
        <f t="shared" si="14"/>
        <v>film &amp; video</v>
      </c>
      <c r="R163" t="str">
        <f t="shared" si="15"/>
        <v>drama</v>
      </c>
      <c r="S163" s="12">
        <f t="shared" si="16"/>
        <v>41792.479108796295</v>
      </c>
      <c r="T163" s="12">
        <f t="shared" si="17"/>
        <v>41822.479108796295</v>
      </c>
    </row>
    <row r="164" spans="1:20" ht="42.75" x14ac:dyDescent="0.4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6">
        <f t="shared" si="13"/>
        <v>43.5</v>
      </c>
      <c r="Q164" t="str">
        <f t="shared" si="14"/>
        <v>film &amp; video</v>
      </c>
      <c r="R164" t="str">
        <f t="shared" si="15"/>
        <v>drama</v>
      </c>
      <c r="S164" s="12">
        <f t="shared" si="16"/>
        <v>41834.91847222222</v>
      </c>
      <c r="T164" s="12">
        <f t="shared" si="17"/>
        <v>41867.779166666667</v>
      </c>
    </row>
    <row r="165" spans="1:20" ht="57" x14ac:dyDescent="0.4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f t="shared" si="13"/>
        <v>0</v>
      </c>
      <c r="Q165" t="str">
        <f t="shared" si="14"/>
        <v>film &amp; video</v>
      </c>
      <c r="R165" t="str">
        <f t="shared" si="15"/>
        <v>drama</v>
      </c>
      <c r="S165" s="12">
        <f t="shared" si="16"/>
        <v>42243.752939814811</v>
      </c>
      <c r="T165" s="12">
        <f t="shared" si="17"/>
        <v>42277.791666666664</v>
      </c>
    </row>
    <row r="166" spans="1:20" ht="42.75" x14ac:dyDescent="0.4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t="str">
        <f t="shared" si="14"/>
        <v>film &amp; video</v>
      </c>
      <c r="R166" t="str">
        <f t="shared" si="15"/>
        <v>drama</v>
      </c>
      <c r="S166" s="12">
        <f t="shared" si="16"/>
        <v>41841.554409722223</v>
      </c>
      <c r="T166" s="12">
        <f t="shared" si="17"/>
        <v>41901.554409722223</v>
      </c>
    </row>
    <row r="167" spans="1:20" ht="28.5" x14ac:dyDescent="0.4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f t="shared" si="13"/>
        <v>0</v>
      </c>
      <c r="Q167" t="str">
        <f t="shared" si="14"/>
        <v>film &amp; video</v>
      </c>
      <c r="R167" t="str">
        <f t="shared" si="15"/>
        <v>drama</v>
      </c>
      <c r="S167" s="12">
        <f t="shared" si="16"/>
        <v>42351.450509259252</v>
      </c>
      <c r="T167" s="12">
        <f t="shared" si="17"/>
        <v>42381.450509259252</v>
      </c>
    </row>
    <row r="168" spans="1:20" ht="42.75" x14ac:dyDescent="0.4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6">
        <f t="shared" si="13"/>
        <v>3000</v>
      </c>
      <c r="Q168" t="str">
        <f t="shared" si="14"/>
        <v>film &amp; video</v>
      </c>
      <c r="R168" t="str">
        <f t="shared" si="15"/>
        <v>drama</v>
      </c>
      <c r="S168" s="12">
        <f t="shared" si="16"/>
        <v>42720.867615740739</v>
      </c>
      <c r="T168" s="12">
        <f t="shared" si="17"/>
        <v>42750.867615740739</v>
      </c>
    </row>
    <row r="169" spans="1:20" ht="42.75" x14ac:dyDescent="0.4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6">
        <f t="shared" si="13"/>
        <v>5.5</v>
      </c>
      <c r="Q169" t="str">
        <f t="shared" si="14"/>
        <v>film &amp; video</v>
      </c>
      <c r="R169" t="str">
        <f t="shared" si="15"/>
        <v>drama</v>
      </c>
      <c r="S169" s="12">
        <f t="shared" si="16"/>
        <v>42160.719155092585</v>
      </c>
      <c r="T169" s="12">
        <f t="shared" si="17"/>
        <v>42220.719155092585</v>
      </c>
    </row>
    <row r="170" spans="1:20" ht="42.75" x14ac:dyDescent="0.4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t="str">
        <f t="shared" si="14"/>
        <v>film &amp; video</v>
      </c>
      <c r="R170" t="str">
        <f t="shared" si="15"/>
        <v>drama</v>
      </c>
      <c r="S170" s="12">
        <f t="shared" si="16"/>
        <v>42052.626967592594</v>
      </c>
      <c r="T170" s="12">
        <f t="shared" si="17"/>
        <v>42082.585300925923</v>
      </c>
    </row>
    <row r="171" spans="1:20" ht="42.75" x14ac:dyDescent="0.4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6">
        <f t="shared" si="13"/>
        <v>56</v>
      </c>
      <c r="Q171" t="str">
        <f t="shared" si="14"/>
        <v>film &amp; video</v>
      </c>
      <c r="R171" t="str">
        <f t="shared" si="15"/>
        <v>drama</v>
      </c>
      <c r="S171" s="12">
        <f t="shared" si="16"/>
        <v>41900.296979166662</v>
      </c>
      <c r="T171" s="12">
        <f t="shared" si="17"/>
        <v>41930.296979166662</v>
      </c>
    </row>
    <row r="172" spans="1:20" ht="42.75" x14ac:dyDescent="0.4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6">
        <f t="shared" si="13"/>
        <v>32.5</v>
      </c>
      <c r="Q172" t="str">
        <f t="shared" si="14"/>
        <v>film &amp; video</v>
      </c>
      <c r="R172" t="str">
        <f t="shared" si="15"/>
        <v>drama</v>
      </c>
      <c r="S172" s="12">
        <f t="shared" si="16"/>
        <v>42216.769479166665</v>
      </c>
      <c r="T172" s="12">
        <f t="shared" si="17"/>
        <v>42246.019444444442</v>
      </c>
    </row>
    <row r="173" spans="1:20" ht="42.75" x14ac:dyDescent="0.4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6">
        <f t="shared" si="13"/>
        <v>1</v>
      </c>
      <c r="Q173" t="str">
        <f t="shared" si="14"/>
        <v>film &amp; video</v>
      </c>
      <c r="R173" t="str">
        <f t="shared" si="15"/>
        <v>drama</v>
      </c>
      <c r="S173" s="12">
        <f t="shared" si="16"/>
        <v>42533.972384259258</v>
      </c>
      <c r="T173" s="12">
        <f t="shared" si="17"/>
        <v>42593.972384259258</v>
      </c>
    </row>
    <row r="174" spans="1:20" ht="42.75" x14ac:dyDescent="0.4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f t="shared" si="13"/>
        <v>0</v>
      </c>
      <c r="Q174" t="str">
        <f t="shared" si="14"/>
        <v>film &amp; video</v>
      </c>
      <c r="R174" t="str">
        <f t="shared" si="15"/>
        <v>drama</v>
      </c>
      <c r="S174" s="12">
        <f t="shared" si="16"/>
        <v>42047.186608796292</v>
      </c>
      <c r="T174" s="12">
        <f t="shared" si="17"/>
        <v>42082.144942129627</v>
      </c>
    </row>
    <row r="175" spans="1:20" ht="42.75" x14ac:dyDescent="0.4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f t="shared" si="13"/>
        <v>0</v>
      </c>
      <c r="Q175" t="str">
        <f t="shared" si="14"/>
        <v>film &amp; video</v>
      </c>
      <c r="R175" t="str">
        <f t="shared" si="15"/>
        <v>drama</v>
      </c>
      <c r="S175" s="12">
        <f t="shared" si="16"/>
        <v>42033.364675925921</v>
      </c>
      <c r="T175" s="12">
        <f t="shared" si="17"/>
        <v>42063.364675925921</v>
      </c>
    </row>
    <row r="176" spans="1:20" ht="42.75" x14ac:dyDescent="0.4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f t="shared" si="13"/>
        <v>0</v>
      </c>
      <c r="Q176" t="str">
        <f t="shared" si="14"/>
        <v>film &amp; video</v>
      </c>
      <c r="R176" t="str">
        <f t="shared" si="15"/>
        <v>drama</v>
      </c>
      <c r="S176" s="12">
        <f t="shared" si="16"/>
        <v>42072.55064814815</v>
      </c>
      <c r="T176" s="12">
        <f t="shared" si="17"/>
        <v>42132.55064814815</v>
      </c>
    </row>
    <row r="177" spans="1:20" ht="42.75" x14ac:dyDescent="0.4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t="str">
        <f t="shared" si="14"/>
        <v>film &amp; video</v>
      </c>
      <c r="R177" t="str">
        <f t="shared" si="15"/>
        <v>drama</v>
      </c>
      <c r="S177" s="12">
        <f t="shared" si="16"/>
        <v>41855.569571759253</v>
      </c>
      <c r="T177" s="12">
        <f t="shared" si="17"/>
        <v>41880.569571759253</v>
      </c>
    </row>
    <row r="178" spans="1:20" ht="42.75" x14ac:dyDescent="0.4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f t="shared" si="13"/>
        <v>0</v>
      </c>
      <c r="Q178" t="str">
        <f t="shared" si="14"/>
        <v>film &amp; video</v>
      </c>
      <c r="R178" t="str">
        <f t="shared" si="15"/>
        <v>drama</v>
      </c>
      <c r="S178" s="12">
        <f t="shared" si="16"/>
        <v>42191.615729166668</v>
      </c>
      <c r="T178" s="12">
        <f t="shared" si="17"/>
        <v>42221.615729166668</v>
      </c>
    </row>
    <row r="179" spans="1:20" ht="28.5" x14ac:dyDescent="0.4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6">
        <f t="shared" si="13"/>
        <v>25.714285714285715</v>
      </c>
      <c r="Q179" t="str">
        <f t="shared" si="14"/>
        <v>film &amp; video</v>
      </c>
      <c r="R179" t="str">
        <f t="shared" si="15"/>
        <v>drama</v>
      </c>
      <c r="S179" s="12">
        <f t="shared" si="16"/>
        <v>42069.839421296296</v>
      </c>
      <c r="T179" s="12">
        <f t="shared" si="17"/>
        <v>42086.797754629624</v>
      </c>
    </row>
    <row r="180" spans="1:20" ht="28.5" x14ac:dyDescent="0.4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f t="shared" si="13"/>
        <v>0</v>
      </c>
      <c r="Q180" t="str">
        <f t="shared" si="14"/>
        <v>film &amp; video</v>
      </c>
      <c r="R180" t="str">
        <f t="shared" si="15"/>
        <v>drama</v>
      </c>
      <c r="S180" s="12">
        <f t="shared" si="16"/>
        <v>42304.747048611105</v>
      </c>
      <c r="T180" s="12">
        <f t="shared" si="17"/>
        <v>42334.788715277777</v>
      </c>
    </row>
    <row r="181" spans="1:20" ht="28.5" x14ac:dyDescent="0.4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6">
        <f t="shared" si="13"/>
        <v>100</v>
      </c>
      <c r="Q181" t="str">
        <f t="shared" si="14"/>
        <v>film &amp; video</v>
      </c>
      <c r="R181" t="str">
        <f t="shared" si="15"/>
        <v>drama</v>
      </c>
      <c r="S181" s="12">
        <f t="shared" si="16"/>
        <v>42402.872164351851</v>
      </c>
      <c r="T181" s="12">
        <f t="shared" si="17"/>
        <v>42432.872164351851</v>
      </c>
    </row>
    <row r="182" spans="1:20" ht="42.75" x14ac:dyDescent="0.4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t="str">
        <f t="shared" si="14"/>
        <v>film &amp; video</v>
      </c>
      <c r="R182" t="str">
        <f t="shared" si="15"/>
        <v>drama</v>
      </c>
      <c r="S182" s="12">
        <f t="shared" si="16"/>
        <v>42067.782905092587</v>
      </c>
      <c r="T182" s="12">
        <f t="shared" si="17"/>
        <v>42107.583333333336</v>
      </c>
    </row>
    <row r="183" spans="1:20" ht="42.75" x14ac:dyDescent="0.4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6">
        <f t="shared" si="13"/>
        <v>180.5</v>
      </c>
      <c r="Q183" t="str">
        <f t="shared" si="14"/>
        <v>film &amp; video</v>
      </c>
      <c r="R183" t="str">
        <f t="shared" si="15"/>
        <v>drama</v>
      </c>
      <c r="S183" s="12">
        <f t="shared" si="16"/>
        <v>42147.533506944441</v>
      </c>
      <c r="T183" s="12">
        <f t="shared" si="17"/>
        <v>42177.533506944441</v>
      </c>
    </row>
    <row r="184" spans="1:20" ht="42.75" x14ac:dyDescent="0.4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f t="shared" si="13"/>
        <v>0</v>
      </c>
      <c r="Q184" t="str">
        <f t="shared" si="14"/>
        <v>film &amp; video</v>
      </c>
      <c r="R184" t="str">
        <f t="shared" si="15"/>
        <v>drama</v>
      </c>
      <c r="S184" s="12">
        <f t="shared" si="16"/>
        <v>42711.803611111107</v>
      </c>
      <c r="T184" s="12">
        <f t="shared" si="17"/>
        <v>42741.803611111107</v>
      </c>
    </row>
    <row r="185" spans="1:20" x14ac:dyDescent="0.4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6">
        <f t="shared" si="13"/>
        <v>373.5</v>
      </c>
      <c r="Q185" t="str">
        <f t="shared" si="14"/>
        <v>film &amp; video</v>
      </c>
      <c r="R185" t="str">
        <f t="shared" si="15"/>
        <v>drama</v>
      </c>
      <c r="S185" s="12">
        <f t="shared" si="16"/>
        <v>41939.601967592593</v>
      </c>
      <c r="T185" s="12">
        <f t="shared" si="17"/>
        <v>41969.643634259257</v>
      </c>
    </row>
    <row r="186" spans="1:20" ht="42.75" x14ac:dyDescent="0.4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6">
        <f t="shared" si="13"/>
        <v>25.5</v>
      </c>
      <c r="Q186" t="str">
        <f t="shared" si="14"/>
        <v>film &amp; video</v>
      </c>
      <c r="R186" t="str">
        <f t="shared" si="15"/>
        <v>drama</v>
      </c>
      <c r="S186" s="12">
        <f t="shared" si="16"/>
        <v>41825.58289351852</v>
      </c>
      <c r="T186" s="12">
        <f t="shared" si="17"/>
        <v>41882.957638888889</v>
      </c>
    </row>
    <row r="187" spans="1:20" x14ac:dyDescent="0.4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6">
        <f t="shared" si="13"/>
        <v>220</v>
      </c>
      <c r="Q187" t="str">
        <f t="shared" si="14"/>
        <v>film &amp; video</v>
      </c>
      <c r="R187" t="str">
        <f t="shared" si="15"/>
        <v>drama</v>
      </c>
      <c r="S187" s="12">
        <f t="shared" si="16"/>
        <v>42570.702997685185</v>
      </c>
      <c r="T187" s="12">
        <f t="shared" si="17"/>
        <v>42600.702997685185</v>
      </c>
    </row>
    <row r="188" spans="1:20" ht="42.75" x14ac:dyDescent="0.4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f t="shared" si="13"/>
        <v>0</v>
      </c>
      <c r="Q188" t="str">
        <f t="shared" si="14"/>
        <v>film &amp; video</v>
      </c>
      <c r="R188" t="str">
        <f t="shared" si="15"/>
        <v>drama</v>
      </c>
      <c r="S188" s="12">
        <f t="shared" si="16"/>
        <v>42767.604560185187</v>
      </c>
      <c r="T188" s="12">
        <f t="shared" si="17"/>
        <v>42797.624999999993</v>
      </c>
    </row>
    <row r="189" spans="1:20" ht="28.5" x14ac:dyDescent="0.4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6">
        <f t="shared" si="13"/>
        <v>160</v>
      </c>
      <c r="Q189" t="str">
        <f t="shared" si="14"/>
        <v>film &amp; video</v>
      </c>
      <c r="R189" t="str">
        <f t="shared" si="15"/>
        <v>drama</v>
      </c>
      <c r="S189" s="12">
        <f t="shared" si="16"/>
        <v>42182.02612268518</v>
      </c>
      <c r="T189" s="12">
        <f t="shared" si="17"/>
        <v>42206.082638888889</v>
      </c>
    </row>
    <row r="190" spans="1:20" ht="42.75" x14ac:dyDescent="0.4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f t="shared" si="13"/>
        <v>0</v>
      </c>
      <c r="Q190" t="str">
        <f t="shared" si="14"/>
        <v>film &amp; video</v>
      </c>
      <c r="R190" t="str">
        <f t="shared" si="15"/>
        <v>drama</v>
      </c>
      <c r="S190" s="12">
        <f t="shared" si="16"/>
        <v>41856.974710648145</v>
      </c>
      <c r="T190" s="12">
        <f t="shared" si="17"/>
        <v>41886.974710648145</v>
      </c>
    </row>
    <row r="191" spans="1:20" ht="42.75" x14ac:dyDescent="0.4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6">
        <f t="shared" si="13"/>
        <v>69</v>
      </c>
      <c r="Q191" t="str">
        <f t="shared" si="14"/>
        <v>film &amp; video</v>
      </c>
      <c r="R191" t="str">
        <f t="shared" si="15"/>
        <v>drama</v>
      </c>
      <c r="S191" s="12">
        <f t="shared" si="16"/>
        <v>42556.482372685183</v>
      </c>
      <c r="T191" s="12">
        <f t="shared" si="17"/>
        <v>42616.482372685183</v>
      </c>
    </row>
    <row r="192" spans="1:20" x14ac:dyDescent="0.4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6">
        <f t="shared" si="13"/>
        <v>50</v>
      </c>
      <c r="Q192" t="str">
        <f t="shared" si="14"/>
        <v>film &amp; video</v>
      </c>
      <c r="R192" t="str">
        <f t="shared" si="15"/>
        <v>drama</v>
      </c>
      <c r="S192" s="12">
        <f t="shared" si="16"/>
        <v>42527.442662037036</v>
      </c>
      <c r="T192" s="12">
        <f t="shared" si="17"/>
        <v>42537.442662037036</v>
      </c>
    </row>
    <row r="193" spans="1:20" ht="42.75" x14ac:dyDescent="0.4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6">
        <f t="shared" si="13"/>
        <v>83.333333333333329</v>
      </c>
      <c r="Q193" t="str">
        <f t="shared" si="14"/>
        <v>film &amp; video</v>
      </c>
      <c r="R193" t="str">
        <f t="shared" si="15"/>
        <v>drama</v>
      </c>
      <c r="S193" s="12">
        <f t="shared" si="16"/>
        <v>42239.233078703699</v>
      </c>
      <c r="T193" s="12">
        <f t="shared" si="17"/>
        <v>42279.233078703699</v>
      </c>
    </row>
    <row r="194" spans="1:20" ht="42.75" x14ac:dyDescent="0.4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6">
        <f t="shared" si="13"/>
        <v>5.666666666666667</v>
      </c>
      <c r="Q194" t="str">
        <f t="shared" si="14"/>
        <v>film &amp; video</v>
      </c>
      <c r="R194" t="str">
        <f t="shared" si="15"/>
        <v>drama</v>
      </c>
      <c r="S194" s="12">
        <f t="shared" si="16"/>
        <v>41899.583703703705</v>
      </c>
      <c r="T194" s="12">
        <f t="shared" si="17"/>
        <v>41929.583703703705</v>
      </c>
    </row>
    <row r="195" spans="1:20" ht="42.75" x14ac:dyDescent="0.4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s="6">
        <f t="shared" ref="P195:P258" si="19">IF(L195&gt;0,E195/L195,0)</f>
        <v>0</v>
      </c>
      <c r="Q195" t="str">
        <f t="shared" ref="Q195:Q258" si="20">LEFT(N195,SEARCH("/",N195,1)-1)</f>
        <v>film &amp; video</v>
      </c>
      <c r="R195" t="str">
        <f t="shared" ref="R195:R258" si="21">RIGHT(N195,LEN(N195)-SEARCH("/",N195,1))</f>
        <v>drama</v>
      </c>
      <c r="S195" s="12">
        <f t="shared" ref="S195:S258" si="22">(J195/86400)+25569+(-5/24)</f>
        <v>41911.726458333331</v>
      </c>
      <c r="T195" s="12">
        <f t="shared" ref="T195:T258" si="23">(I195/86400)+25569+(-5/24)</f>
        <v>41971.768124999995</v>
      </c>
    </row>
    <row r="196" spans="1:20" ht="42.75" x14ac:dyDescent="0.4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6">
        <f t="shared" si="19"/>
        <v>1</v>
      </c>
      <c r="Q196" t="str">
        <f t="shared" si="20"/>
        <v>film &amp; video</v>
      </c>
      <c r="R196" t="str">
        <f t="shared" si="21"/>
        <v>drama</v>
      </c>
      <c r="S196" s="12">
        <f t="shared" si="22"/>
        <v>42375.788553240738</v>
      </c>
      <c r="T196" s="12">
        <f t="shared" si="23"/>
        <v>42435.788553240738</v>
      </c>
    </row>
    <row r="197" spans="1:20" ht="42.75" x14ac:dyDescent="0.4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f t="shared" si="19"/>
        <v>0</v>
      </c>
      <c r="Q197" t="str">
        <f t="shared" si="20"/>
        <v>film &amp; video</v>
      </c>
      <c r="R197" t="str">
        <f t="shared" si="21"/>
        <v>drama</v>
      </c>
      <c r="S197" s="12">
        <f t="shared" si="22"/>
        <v>42135.462175925924</v>
      </c>
      <c r="T197" s="12">
        <f t="shared" si="23"/>
        <v>42195.462175925924</v>
      </c>
    </row>
    <row r="198" spans="1:20" ht="42.75" x14ac:dyDescent="0.4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t="str">
        <f t="shared" si="20"/>
        <v>film &amp; video</v>
      </c>
      <c r="R198" t="str">
        <f t="shared" si="21"/>
        <v>drama</v>
      </c>
      <c r="S198" s="12">
        <f t="shared" si="22"/>
        <v>42259.334467592591</v>
      </c>
      <c r="T198" s="12">
        <f t="shared" si="23"/>
        <v>42287.666666666664</v>
      </c>
    </row>
    <row r="199" spans="1:20" ht="42.75" x14ac:dyDescent="0.4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6">
        <f t="shared" si="19"/>
        <v>32.75</v>
      </c>
      <c r="Q199" t="str">
        <f t="shared" si="20"/>
        <v>film &amp; video</v>
      </c>
      <c r="R199" t="str">
        <f t="shared" si="21"/>
        <v>drama</v>
      </c>
      <c r="S199" s="12">
        <f t="shared" si="22"/>
        <v>42741.640046296299</v>
      </c>
      <c r="T199" s="12">
        <f t="shared" si="23"/>
        <v>42783.666666666664</v>
      </c>
    </row>
    <row r="200" spans="1:20" ht="42.75" x14ac:dyDescent="0.4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6">
        <f t="shared" si="19"/>
        <v>46.5</v>
      </c>
      <c r="Q200" t="str">
        <f t="shared" si="20"/>
        <v>film &amp; video</v>
      </c>
      <c r="R200" t="str">
        <f t="shared" si="21"/>
        <v>drama</v>
      </c>
      <c r="S200" s="12">
        <f t="shared" si="22"/>
        <v>41887.175023148149</v>
      </c>
      <c r="T200" s="12">
        <f t="shared" si="23"/>
        <v>41917.175023148149</v>
      </c>
    </row>
    <row r="201" spans="1:20" ht="42.75" x14ac:dyDescent="0.4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f t="shared" si="19"/>
        <v>0</v>
      </c>
      <c r="Q201" t="str">
        <f t="shared" si="20"/>
        <v>film &amp; video</v>
      </c>
      <c r="R201" t="str">
        <f t="shared" si="21"/>
        <v>drama</v>
      </c>
      <c r="S201" s="12">
        <f t="shared" si="22"/>
        <v>42583.915532407402</v>
      </c>
      <c r="T201" s="12">
        <f t="shared" si="23"/>
        <v>42613.915532407402</v>
      </c>
    </row>
    <row r="202" spans="1:20" ht="28.5" x14ac:dyDescent="0.4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t="str">
        <f t="shared" si="20"/>
        <v>film &amp; video</v>
      </c>
      <c r="R202" t="str">
        <f t="shared" si="21"/>
        <v>drama</v>
      </c>
      <c r="S202" s="12">
        <f t="shared" si="22"/>
        <v>41866.875034722216</v>
      </c>
      <c r="T202" s="12">
        <f t="shared" si="23"/>
        <v>41896.875034722216</v>
      </c>
    </row>
    <row r="203" spans="1:20" ht="42.75" x14ac:dyDescent="0.4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t="str">
        <f t="shared" si="20"/>
        <v>film &amp; video</v>
      </c>
      <c r="R203" t="str">
        <f t="shared" si="21"/>
        <v>drama</v>
      </c>
      <c r="S203" s="12">
        <f t="shared" si="22"/>
        <v>42023.610289351847</v>
      </c>
      <c r="T203" s="12">
        <f t="shared" si="23"/>
        <v>42043.610289351847</v>
      </c>
    </row>
    <row r="204" spans="1:20" x14ac:dyDescent="0.4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f t="shared" si="19"/>
        <v>0</v>
      </c>
      <c r="Q204" t="str">
        <f t="shared" si="20"/>
        <v>film &amp; video</v>
      </c>
      <c r="R204" t="str">
        <f t="shared" si="21"/>
        <v>drama</v>
      </c>
      <c r="S204" s="12">
        <f t="shared" si="22"/>
        <v>42255.719490740739</v>
      </c>
      <c r="T204" s="12">
        <f t="shared" si="23"/>
        <v>42285.665972222218</v>
      </c>
    </row>
    <row r="205" spans="1:20" ht="42.75" x14ac:dyDescent="0.4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6">
        <f t="shared" si="19"/>
        <v>93.25</v>
      </c>
      <c r="Q205" t="str">
        <f t="shared" si="20"/>
        <v>film &amp; video</v>
      </c>
      <c r="R205" t="str">
        <f t="shared" si="21"/>
        <v>drama</v>
      </c>
      <c r="S205" s="12">
        <f t="shared" si="22"/>
        <v>41973.639629629623</v>
      </c>
      <c r="T205" s="12">
        <f t="shared" si="23"/>
        <v>42033.639629629623</v>
      </c>
    </row>
    <row r="206" spans="1:20" ht="42.75" x14ac:dyDescent="0.4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t="str">
        <f t="shared" si="20"/>
        <v>film &amp; video</v>
      </c>
      <c r="R206" t="str">
        <f t="shared" si="21"/>
        <v>drama</v>
      </c>
      <c r="S206" s="12">
        <f t="shared" si="22"/>
        <v>42556.375034722216</v>
      </c>
      <c r="T206" s="12">
        <f t="shared" si="23"/>
        <v>42586.375034722216</v>
      </c>
    </row>
    <row r="207" spans="1:20" ht="42.75" x14ac:dyDescent="0.4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t="str">
        <f t="shared" si="20"/>
        <v>film &amp; video</v>
      </c>
      <c r="R207" t="str">
        <f t="shared" si="21"/>
        <v>drama</v>
      </c>
      <c r="S207" s="12">
        <f t="shared" si="22"/>
        <v>42248.423865740733</v>
      </c>
      <c r="T207" s="12">
        <f t="shared" si="23"/>
        <v>42283.423865740733</v>
      </c>
    </row>
    <row r="208" spans="1:20" ht="42.75" x14ac:dyDescent="0.4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f t="shared" si="19"/>
        <v>0</v>
      </c>
      <c r="Q208" t="str">
        <f t="shared" si="20"/>
        <v>film &amp; video</v>
      </c>
      <c r="R208" t="str">
        <f t="shared" si="21"/>
        <v>drama</v>
      </c>
      <c r="S208" s="12">
        <f t="shared" si="22"/>
        <v>42566.79609953703</v>
      </c>
      <c r="T208" s="12">
        <f t="shared" si="23"/>
        <v>42587.79609953703</v>
      </c>
    </row>
    <row r="209" spans="1:20" ht="42.75" x14ac:dyDescent="0.4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t="str">
        <f t="shared" si="20"/>
        <v>film &amp; video</v>
      </c>
      <c r="R209" t="str">
        <f t="shared" si="21"/>
        <v>drama</v>
      </c>
      <c r="S209" s="12">
        <f t="shared" si="22"/>
        <v>41977.988865740735</v>
      </c>
      <c r="T209" s="12">
        <f t="shared" si="23"/>
        <v>42007.988865740735</v>
      </c>
    </row>
    <row r="210" spans="1:20" ht="42.75" x14ac:dyDescent="0.4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f t="shared" si="19"/>
        <v>0</v>
      </c>
      <c r="Q210" t="str">
        <f t="shared" si="20"/>
        <v>film &amp; video</v>
      </c>
      <c r="R210" t="str">
        <f t="shared" si="21"/>
        <v>drama</v>
      </c>
      <c r="S210" s="12">
        <f t="shared" si="22"/>
        <v>41959.16165509259</v>
      </c>
      <c r="T210" s="12">
        <f t="shared" si="23"/>
        <v>41989.16165509259</v>
      </c>
    </row>
    <row r="211" spans="1:20" ht="42.75" x14ac:dyDescent="0.4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f t="shared" si="19"/>
        <v>0</v>
      </c>
      <c r="Q211" t="str">
        <f t="shared" si="20"/>
        <v>film &amp; video</v>
      </c>
      <c r="R211" t="str">
        <f t="shared" si="21"/>
        <v>drama</v>
      </c>
      <c r="S211" s="12">
        <f t="shared" si="22"/>
        <v>42165.714525462965</v>
      </c>
      <c r="T211" s="12">
        <f t="shared" si="23"/>
        <v>42195.714525462965</v>
      </c>
    </row>
    <row r="212" spans="1:20" ht="42.75" x14ac:dyDescent="0.4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6">
        <f t="shared" si="19"/>
        <v>91.818181818181813</v>
      </c>
      <c r="Q212" t="str">
        <f t="shared" si="20"/>
        <v>film &amp; video</v>
      </c>
      <c r="R212" t="str">
        <f t="shared" si="21"/>
        <v>drama</v>
      </c>
      <c r="S212" s="12">
        <f t="shared" si="22"/>
        <v>42248.856388888882</v>
      </c>
      <c r="T212" s="12">
        <f t="shared" si="23"/>
        <v>42277.999999999993</v>
      </c>
    </row>
    <row r="213" spans="1:20" ht="42.75" x14ac:dyDescent="0.4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t="str">
        <f t="shared" si="20"/>
        <v>film &amp; video</v>
      </c>
      <c r="R213" t="str">
        <f t="shared" si="21"/>
        <v>drama</v>
      </c>
      <c r="S213" s="12">
        <f t="shared" si="22"/>
        <v>42235.951585648145</v>
      </c>
      <c r="T213" s="12">
        <f t="shared" si="23"/>
        <v>42265.951585648145</v>
      </c>
    </row>
    <row r="214" spans="1:20" ht="28.5" x14ac:dyDescent="0.4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6">
        <f t="shared" si="19"/>
        <v>1</v>
      </c>
      <c r="Q214" t="str">
        <f t="shared" si="20"/>
        <v>film &amp; video</v>
      </c>
      <c r="R214" t="str">
        <f t="shared" si="21"/>
        <v>drama</v>
      </c>
      <c r="S214" s="12">
        <f t="shared" si="22"/>
        <v>42416.672685185178</v>
      </c>
      <c r="T214" s="12">
        <f t="shared" si="23"/>
        <v>42476.631018518521</v>
      </c>
    </row>
    <row r="215" spans="1:20" ht="42.75" x14ac:dyDescent="0.4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6">
        <f t="shared" si="19"/>
        <v>20</v>
      </c>
      <c r="Q215" t="str">
        <f t="shared" si="20"/>
        <v>film &amp; video</v>
      </c>
      <c r="R215" t="str">
        <f t="shared" si="21"/>
        <v>drama</v>
      </c>
      <c r="S215" s="12">
        <f t="shared" si="22"/>
        <v>42202.385960648149</v>
      </c>
      <c r="T215" s="12">
        <f t="shared" si="23"/>
        <v>42232.379641203697</v>
      </c>
    </row>
    <row r="216" spans="1:20" ht="42.75" x14ac:dyDescent="0.4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6">
        <f t="shared" si="19"/>
        <v>1</v>
      </c>
      <c r="Q216" t="str">
        <f t="shared" si="20"/>
        <v>film &amp; video</v>
      </c>
      <c r="R216" t="str">
        <f t="shared" si="21"/>
        <v>drama</v>
      </c>
      <c r="S216" s="12">
        <f t="shared" si="22"/>
        <v>42009.432280092595</v>
      </c>
      <c r="T216" s="12">
        <f t="shared" si="23"/>
        <v>42069.432280092595</v>
      </c>
    </row>
    <row r="217" spans="1:20" ht="42.75" x14ac:dyDescent="0.4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6">
        <f t="shared" si="19"/>
        <v>10</v>
      </c>
      <c r="Q217" t="str">
        <f t="shared" si="20"/>
        <v>film &amp; video</v>
      </c>
      <c r="R217" t="str">
        <f t="shared" si="21"/>
        <v>drama</v>
      </c>
      <c r="S217" s="12">
        <f t="shared" si="22"/>
        <v>42375.021782407406</v>
      </c>
      <c r="T217" s="12">
        <f t="shared" si="23"/>
        <v>42417.790972222218</v>
      </c>
    </row>
    <row r="218" spans="1:20" ht="42.75" x14ac:dyDescent="0.4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t="str">
        <f t="shared" si="20"/>
        <v>film &amp; video</v>
      </c>
      <c r="R218" t="str">
        <f t="shared" si="21"/>
        <v>drama</v>
      </c>
      <c r="S218" s="12">
        <f t="shared" si="22"/>
        <v>42066.750428240739</v>
      </c>
      <c r="T218" s="12">
        <f t="shared" si="23"/>
        <v>42116.708761574067</v>
      </c>
    </row>
    <row r="219" spans="1:20" x14ac:dyDescent="0.4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t="str">
        <f t="shared" si="20"/>
        <v>film &amp; video</v>
      </c>
      <c r="R219" t="str">
        <f t="shared" si="21"/>
        <v>drama</v>
      </c>
      <c r="S219" s="12">
        <f t="shared" si="22"/>
        <v>41970.432280092595</v>
      </c>
      <c r="T219" s="12">
        <f t="shared" si="23"/>
        <v>42001.432280092595</v>
      </c>
    </row>
    <row r="220" spans="1:20" ht="42.75" x14ac:dyDescent="0.4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6">
        <f t="shared" si="19"/>
        <v>100</v>
      </c>
      <c r="Q220" t="str">
        <f t="shared" si="20"/>
        <v>film &amp; video</v>
      </c>
      <c r="R220" t="str">
        <f t="shared" si="21"/>
        <v>drama</v>
      </c>
      <c r="S220" s="12">
        <f t="shared" si="22"/>
        <v>42079.420011574075</v>
      </c>
      <c r="T220" s="12">
        <f t="shared" si="23"/>
        <v>42139.420011574075</v>
      </c>
    </row>
    <row r="221" spans="1:20" ht="28.5" x14ac:dyDescent="0.4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t="str">
        <f t="shared" si="20"/>
        <v>film &amp; video</v>
      </c>
      <c r="R221" t="str">
        <f t="shared" si="21"/>
        <v>drama</v>
      </c>
      <c r="S221" s="12">
        <f t="shared" si="22"/>
        <v>42429.118344907409</v>
      </c>
      <c r="T221" s="12">
        <f t="shared" si="23"/>
        <v>42461.082638888889</v>
      </c>
    </row>
    <row r="222" spans="1:20" ht="42.75" x14ac:dyDescent="0.4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6">
        <f t="shared" si="19"/>
        <v>120</v>
      </c>
      <c r="Q222" t="str">
        <f t="shared" si="20"/>
        <v>film &amp; video</v>
      </c>
      <c r="R222" t="str">
        <f t="shared" si="21"/>
        <v>drama</v>
      </c>
      <c r="S222" s="12">
        <f t="shared" si="22"/>
        <v>42195.435532407406</v>
      </c>
      <c r="T222" s="12">
        <f t="shared" si="23"/>
        <v>42236.629166666666</v>
      </c>
    </row>
    <row r="223" spans="1:20" x14ac:dyDescent="0.4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f t="shared" si="19"/>
        <v>0</v>
      </c>
      <c r="Q223" t="str">
        <f t="shared" si="20"/>
        <v>film &amp; video</v>
      </c>
      <c r="R223" t="str">
        <f t="shared" si="21"/>
        <v>drama</v>
      </c>
      <c r="S223" s="12">
        <f t="shared" si="22"/>
        <v>42031.629212962966</v>
      </c>
      <c r="T223" s="12">
        <f t="shared" si="23"/>
        <v>42091.587546296294</v>
      </c>
    </row>
    <row r="224" spans="1:20" ht="42.75" x14ac:dyDescent="0.4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6">
        <f t="shared" si="19"/>
        <v>65</v>
      </c>
      <c r="Q224" t="str">
        <f t="shared" si="20"/>
        <v>film &amp; video</v>
      </c>
      <c r="R224" t="str">
        <f t="shared" si="21"/>
        <v>drama</v>
      </c>
      <c r="S224" s="12">
        <f t="shared" si="22"/>
        <v>42031.561550925922</v>
      </c>
      <c r="T224" s="12">
        <f t="shared" si="23"/>
        <v>42089.902083333327</v>
      </c>
    </row>
    <row r="225" spans="1:20" ht="42.75" x14ac:dyDescent="0.4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f t="shared" si="19"/>
        <v>0</v>
      </c>
      <c r="Q225" t="str">
        <f t="shared" si="20"/>
        <v>film &amp; video</v>
      </c>
      <c r="R225" t="str">
        <f t="shared" si="21"/>
        <v>drama</v>
      </c>
      <c r="S225" s="12">
        <f t="shared" si="22"/>
        <v>42481.839699074073</v>
      </c>
      <c r="T225" s="12">
        <f t="shared" si="23"/>
        <v>42511.836805555555</v>
      </c>
    </row>
    <row r="226" spans="1:20" ht="42.75" x14ac:dyDescent="0.4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f t="shared" si="19"/>
        <v>0</v>
      </c>
      <c r="Q226" t="str">
        <f t="shared" si="20"/>
        <v>film &amp; video</v>
      </c>
      <c r="R226" t="str">
        <f t="shared" si="21"/>
        <v>drama</v>
      </c>
      <c r="S226" s="12">
        <f t="shared" si="22"/>
        <v>42135.026921296296</v>
      </c>
      <c r="T226" s="12">
        <f t="shared" si="23"/>
        <v>42195.026921296296</v>
      </c>
    </row>
    <row r="227" spans="1:20" ht="42.75" x14ac:dyDescent="0.4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f t="shared" si="19"/>
        <v>0</v>
      </c>
      <c r="Q227" t="str">
        <f t="shared" si="20"/>
        <v>film &amp; video</v>
      </c>
      <c r="R227" t="str">
        <f t="shared" si="21"/>
        <v>drama</v>
      </c>
      <c r="S227" s="12">
        <f t="shared" si="22"/>
        <v>42438.752939814811</v>
      </c>
      <c r="T227" s="12">
        <f t="shared" si="23"/>
        <v>42468.711273148147</v>
      </c>
    </row>
    <row r="228" spans="1:20" ht="42.75" x14ac:dyDescent="0.4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6">
        <f t="shared" si="19"/>
        <v>125</v>
      </c>
      <c r="Q228" t="str">
        <f t="shared" si="20"/>
        <v>film &amp; video</v>
      </c>
      <c r="R228" t="str">
        <f t="shared" si="21"/>
        <v>drama</v>
      </c>
      <c r="S228" s="12">
        <f t="shared" si="22"/>
        <v>42106.457685185182</v>
      </c>
      <c r="T228" s="12">
        <f t="shared" si="23"/>
        <v>42155.186805555553</v>
      </c>
    </row>
    <row r="229" spans="1:20" ht="42.75" x14ac:dyDescent="0.4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f t="shared" si="19"/>
        <v>0</v>
      </c>
      <c r="Q229" t="str">
        <f t="shared" si="20"/>
        <v>film &amp; video</v>
      </c>
      <c r="R229" t="str">
        <f t="shared" si="21"/>
        <v>drama</v>
      </c>
      <c r="S229" s="12">
        <f t="shared" si="22"/>
        <v>42164.685659722221</v>
      </c>
      <c r="T229" s="12">
        <f t="shared" si="23"/>
        <v>42194.685659722221</v>
      </c>
    </row>
    <row r="230" spans="1:20" ht="28.5" x14ac:dyDescent="0.4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f t="shared" si="19"/>
        <v>0</v>
      </c>
      <c r="Q230" t="str">
        <f t="shared" si="20"/>
        <v>film &amp; video</v>
      </c>
      <c r="R230" t="str">
        <f t="shared" si="21"/>
        <v>drama</v>
      </c>
      <c r="S230" s="12">
        <f t="shared" si="22"/>
        <v>42096.478067129625</v>
      </c>
      <c r="T230" s="12">
        <f t="shared" si="23"/>
        <v>42156.478067129625</v>
      </c>
    </row>
    <row r="231" spans="1:20" ht="42.75" x14ac:dyDescent="0.4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f t="shared" si="19"/>
        <v>0</v>
      </c>
      <c r="Q231" t="str">
        <f t="shared" si="20"/>
        <v>film &amp; video</v>
      </c>
      <c r="R231" t="str">
        <f t="shared" si="21"/>
        <v>drama</v>
      </c>
      <c r="S231" s="12">
        <f t="shared" si="22"/>
        <v>42383.725659722222</v>
      </c>
      <c r="T231" s="12">
        <f t="shared" si="23"/>
        <v>42413.725659722222</v>
      </c>
    </row>
    <row r="232" spans="1:20" ht="42.75" x14ac:dyDescent="0.4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6">
        <f t="shared" si="19"/>
        <v>30</v>
      </c>
      <c r="Q232" t="str">
        <f t="shared" si="20"/>
        <v>film &amp; video</v>
      </c>
      <c r="R232" t="str">
        <f t="shared" si="21"/>
        <v>drama</v>
      </c>
      <c r="S232" s="12">
        <f t="shared" si="22"/>
        <v>42129.568877314814</v>
      </c>
      <c r="T232" s="12">
        <f t="shared" si="23"/>
        <v>42159.568877314814</v>
      </c>
    </row>
    <row r="233" spans="1:20" ht="42.75" x14ac:dyDescent="0.4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f t="shared" si="19"/>
        <v>0</v>
      </c>
      <c r="Q233" t="str">
        <f t="shared" si="20"/>
        <v>film &amp; video</v>
      </c>
      <c r="R233" t="str">
        <f t="shared" si="21"/>
        <v>drama</v>
      </c>
      <c r="S233" s="12">
        <f t="shared" si="22"/>
        <v>42341.75059027777</v>
      </c>
      <c r="T233" s="12">
        <f t="shared" si="23"/>
        <v>42371.75059027777</v>
      </c>
    </row>
    <row r="234" spans="1:20" ht="42.75" x14ac:dyDescent="0.4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6">
        <f t="shared" si="19"/>
        <v>15.714285714285714</v>
      </c>
      <c r="Q234" t="str">
        <f t="shared" si="20"/>
        <v>film &amp; video</v>
      </c>
      <c r="R234" t="str">
        <f t="shared" si="21"/>
        <v>drama</v>
      </c>
      <c r="S234" s="12">
        <f t="shared" si="22"/>
        <v>42032.617430555554</v>
      </c>
      <c r="T234" s="12">
        <f t="shared" si="23"/>
        <v>42062.617430555554</v>
      </c>
    </row>
    <row r="235" spans="1:20" ht="42.75" x14ac:dyDescent="0.4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f t="shared" si="19"/>
        <v>0</v>
      </c>
      <c r="Q235" t="str">
        <f t="shared" si="20"/>
        <v>film &amp; video</v>
      </c>
      <c r="R235" t="str">
        <f t="shared" si="21"/>
        <v>drama</v>
      </c>
      <c r="S235" s="12">
        <f t="shared" si="22"/>
        <v>42612.703379629624</v>
      </c>
      <c r="T235" s="12">
        <f t="shared" si="23"/>
        <v>42642.703379629624</v>
      </c>
    </row>
    <row r="236" spans="1:20" ht="42.75" x14ac:dyDescent="0.4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6">
        <f t="shared" si="19"/>
        <v>80.2</v>
      </c>
      <c r="Q236" t="str">
        <f t="shared" si="20"/>
        <v>film &amp; video</v>
      </c>
      <c r="R236" t="str">
        <f t="shared" si="21"/>
        <v>drama</v>
      </c>
      <c r="S236" s="12">
        <f t="shared" si="22"/>
        <v>42135.82707175926</v>
      </c>
      <c r="T236" s="12">
        <f t="shared" si="23"/>
        <v>42175.82707175926</v>
      </c>
    </row>
    <row r="237" spans="1:20" ht="42.75" x14ac:dyDescent="0.4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f t="shared" si="19"/>
        <v>0</v>
      </c>
      <c r="Q237" t="str">
        <f t="shared" si="20"/>
        <v>film &amp; video</v>
      </c>
      <c r="R237" t="str">
        <f t="shared" si="21"/>
        <v>drama</v>
      </c>
      <c r="S237" s="12">
        <f t="shared" si="22"/>
        <v>42164.700196759259</v>
      </c>
      <c r="T237" s="12">
        <f t="shared" si="23"/>
        <v>42194.700196759259</v>
      </c>
    </row>
    <row r="238" spans="1:20" ht="42.75" x14ac:dyDescent="0.4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f t="shared" si="19"/>
        <v>0</v>
      </c>
      <c r="Q238" t="str">
        <f t="shared" si="20"/>
        <v>film &amp; video</v>
      </c>
      <c r="R238" t="str">
        <f t="shared" si="21"/>
        <v>drama</v>
      </c>
      <c r="S238" s="12">
        <f t="shared" si="22"/>
        <v>42320.876145833332</v>
      </c>
      <c r="T238" s="12">
        <f t="shared" si="23"/>
        <v>42373.791666666664</v>
      </c>
    </row>
    <row r="239" spans="1:20" x14ac:dyDescent="0.4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6">
        <f t="shared" si="19"/>
        <v>50</v>
      </c>
      <c r="Q239" t="str">
        <f t="shared" si="20"/>
        <v>film &amp; video</v>
      </c>
      <c r="R239" t="str">
        <f t="shared" si="21"/>
        <v>drama</v>
      </c>
      <c r="S239" s="12">
        <f t="shared" si="22"/>
        <v>42377.368854166663</v>
      </c>
      <c r="T239" s="12">
        <f t="shared" si="23"/>
        <v>42437.368854166663</v>
      </c>
    </row>
    <row r="240" spans="1:20" ht="42.75" x14ac:dyDescent="0.4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f t="shared" si="19"/>
        <v>0</v>
      </c>
      <c r="Q240" t="str">
        <f t="shared" si="20"/>
        <v>film &amp; video</v>
      </c>
      <c r="R240" t="str">
        <f t="shared" si="21"/>
        <v>drama</v>
      </c>
      <c r="S240" s="12">
        <f t="shared" si="22"/>
        <v>42713.754166666666</v>
      </c>
      <c r="T240" s="12">
        <f t="shared" si="23"/>
        <v>42734.166666666664</v>
      </c>
    </row>
    <row r="241" spans="1:20" ht="42.75" x14ac:dyDescent="0.4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6">
        <f t="shared" si="19"/>
        <v>50</v>
      </c>
      <c r="Q241" t="str">
        <f t="shared" si="20"/>
        <v>film &amp; video</v>
      </c>
      <c r="R241" t="str">
        <f t="shared" si="21"/>
        <v>drama</v>
      </c>
      <c r="S241" s="12">
        <f t="shared" si="22"/>
        <v>42296.901967592588</v>
      </c>
      <c r="T241" s="12">
        <f t="shared" si="23"/>
        <v>42316.291666666664</v>
      </c>
    </row>
    <row r="242" spans="1:20" ht="42.75" x14ac:dyDescent="0.4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t="str">
        <f t="shared" si="20"/>
        <v>film &amp; video</v>
      </c>
      <c r="R242" t="str">
        <f t="shared" si="21"/>
        <v>documentary</v>
      </c>
      <c r="S242" s="12">
        <f t="shared" si="22"/>
        <v>41354.500127314815</v>
      </c>
      <c r="T242" s="12">
        <f t="shared" si="23"/>
        <v>41399.500127314815</v>
      </c>
    </row>
    <row r="243" spans="1:20" ht="42.75" x14ac:dyDescent="0.4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t="str">
        <f t="shared" si="20"/>
        <v>film &amp; video</v>
      </c>
      <c r="R243" t="str">
        <f t="shared" si="21"/>
        <v>documentary</v>
      </c>
      <c r="S243" s="12">
        <f t="shared" si="22"/>
        <v>41949.489629629628</v>
      </c>
      <c r="T243" s="12">
        <f t="shared" si="23"/>
        <v>41994.489629629628</v>
      </c>
    </row>
    <row r="244" spans="1:20" ht="42.75" x14ac:dyDescent="0.4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t="str">
        <f t="shared" si="20"/>
        <v>film &amp; video</v>
      </c>
      <c r="R244" t="str">
        <f t="shared" si="21"/>
        <v>documentary</v>
      </c>
      <c r="S244" s="12">
        <f t="shared" si="22"/>
        <v>40862.28460648148</v>
      </c>
      <c r="T244" s="12">
        <f t="shared" si="23"/>
        <v>40897.28460648148</v>
      </c>
    </row>
    <row r="245" spans="1:20" ht="42.75" x14ac:dyDescent="0.4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t="str">
        <f t="shared" si="20"/>
        <v>film &amp; video</v>
      </c>
      <c r="R245" t="str">
        <f t="shared" si="21"/>
        <v>documentary</v>
      </c>
      <c r="S245" s="12">
        <f t="shared" si="22"/>
        <v>41661.839166666665</v>
      </c>
      <c r="T245" s="12">
        <f t="shared" si="23"/>
        <v>41691.839166666665</v>
      </c>
    </row>
    <row r="246" spans="1:20" ht="57" x14ac:dyDescent="0.4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t="str">
        <f t="shared" si="20"/>
        <v>film &amp; video</v>
      </c>
      <c r="R246" t="str">
        <f t="shared" si="21"/>
        <v>documentary</v>
      </c>
      <c r="S246" s="12">
        <f t="shared" si="22"/>
        <v>40213.115266203698</v>
      </c>
      <c r="T246" s="12">
        <f t="shared" si="23"/>
        <v>40253.087500000001</v>
      </c>
    </row>
    <row r="247" spans="1:20" ht="42.75" x14ac:dyDescent="0.4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t="str">
        <f t="shared" si="20"/>
        <v>film &amp; video</v>
      </c>
      <c r="R247" t="str">
        <f t="shared" si="21"/>
        <v>documentary</v>
      </c>
      <c r="S247" s="12">
        <f t="shared" si="22"/>
        <v>41106.844733796293</v>
      </c>
      <c r="T247" s="12">
        <f t="shared" si="23"/>
        <v>41136.844733796293</v>
      </c>
    </row>
    <row r="248" spans="1:20" ht="42.75" x14ac:dyDescent="0.4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t="str">
        <f t="shared" si="20"/>
        <v>film &amp; video</v>
      </c>
      <c r="R248" t="str">
        <f t="shared" si="21"/>
        <v>documentary</v>
      </c>
      <c r="S248" s="12">
        <f t="shared" si="22"/>
        <v>40480.155150462961</v>
      </c>
      <c r="T248" s="12">
        <f t="shared" si="23"/>
        <v>40530.196817129625</v>
      </c>
    </row>
    <row r="249" spans="1:20" ht="57" x14ac:dyDescent="0.4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t="str">
        <f t="shared" si="20"/>
        <v>film &amp; video</v>
      </c>
      <c r="R249" t="str">
        <f t="shared" si="21"/>
        <v>documentary</v>
      </c>
      <c r="S249" s="12">
        <f t="shared" si="22"/>
        <v>40430.395995370367</v>
      </c>
      <c r="T249" s="12">
        <f t="shared" si="23"/>
        <v>40466.943749999999</v>
      </c>
    </row>
    <row r="250" spans="1:20" ht="42.75" x14ac:dyDescent="0.4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t="str">
        <f t="shared" si="20"/>
        <v>film &amp; video</v>
      </c>
      <c r="R250" t="str">
        <f t="shared" si="21"/>
        <v>documentary</v>
      </c>
      <c r="S250" s="12">
        <f t="shared" si="22"/>
        <v>40870.566076388888</v>
      </c>
      <c r="T250" s="12">
        <f t="shared" si="23"/>
        <v>40915.566076388888</v>
      </c>
    </row>
    <row r="251" spans="1:20" ht="57" x14ac:dyDescent="0.4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t="str">
        <f t="shared" si="20"/>
        <v>film &amp; video</v>
      </c>
      <c r="R251" t="str">
        <f t="shared" si="21"/>
        <v>documentary</v>
      </c>
      <c r="S251" s="12">
        <f t="shared" si="22"/>
        <v>40332.715509259258</v>
      </c>
      <c r="T251" s="12">
        <f t="shared" si="23"/>
        <v>40412.527777777774</v>
      </c>
    </row>
    <row r="252" spans="1:20" ht="42.75" x14ac:dyDescent="0.4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t="str">
        <f t="shared" si="20"/>
        <v>film &amp; video</v>
      </c>
      <c r="R252" t="str">
        <f t="shared" si="21"/>
        <v>documentary</v>
      </c>
      <c r="S252" s="12">
        <f t="shared" si="22"/>
        <v>41401.357534722221</v>
      </c>
      <c r="T252" s="12">
        <f t="shared" si="23"/>
        <v>41431.357534722221</v>
      </c>
    </row>
    <row r="253" spans="1:20" ht="42.75" x14ac:dyDescent="0.4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t="str">
        <f t="shared" si="20"/>
        <v>film &amp; video</v>
      </c>
      <c r="R253" t="str">
        <f t="shared" si="21"/>
        <v>documentary</v>
      </c>
      <c r="S253" s="12">
        <f t="shared" si="22"/>
        <v>41013.579236111109</v>
      </c>
      <c r="T253" s="12">
        <f t="shared" si="23"/>
        <v>41045.583333333328</v>
      </c>
    </row>
    <row r="254" spans="1:20" ht="42.75" x14ac:dyDescent="0.4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t="str">
        <f t="shared" si="20"/>
        <v>film &amp; video</v>
      </c>
      <c r="R254" t="str">
        <f t="shared" si="21"/>
        <v>documentary</v>
      </c>
      <c r="S254" s="12">
        <f t="shared" si="22"/>
        <v>40266.454374999994</v>
      </c>
      <c r="T254" s="12">
        <f t="shared" si="23"/>
        <v>40329.957638888889</v>
      </c>
    </row>
    <row r="255" spans="1:20" ht="42.75" x14ac:dyDescent="0.4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t="str">
        <f t="shared" si="20"/>
        <v>film &amp; video</v>
      </c>
      <c r="R255" t="str">
        <f t="shared" si="21"/>
        <v>documentary</v>
      </c>
      <c r="S255" s="12">
        <f t="shared" si="22"/>
        <v>40924.44253472222</v>
      </c>
      <c r="T255" s="12">
        <f t="shared" si="23"/>
        <v>40954.44253472222</v>
      </c>
    </row>
    <row r="256" spans="1:20" ht="42.75" x14ac:dyDescent="0.4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t="str">
        <f t="shared" si="20"/>
        <v>film &amp; video</v>
      </c>
      <c r="R256" t="str">
        <f t="shared" si="21"/>
        <v>documentary</v>
      </c>
      <c r="S256" s="12">
        <f t="shared" si="22"/>
        <v>42263.744328703702</v>
      </c>
      <c r="T256" s="12">
        <f t="shared" si="23"/>
        <v>42293.874999999993</v>
      </c>
    </row>
    <row r="257" spans="1:20" ht="28.5" x14ac:dyDescent="0.4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t="str">
        <f t="shared" si="20"/>
        <v>film &amp; video</v>
      </c>
      <c r="R257" t="str">
        <f t="shared" si="21"/>
        <v>documentary</v>
      </c>
      <c r="S257" s="12">
        <f t="shared" si="22"/>
        <v>40588.318078703705</v>
      </c>
      <c r="T257" s="12">
        <f t="shared" si="23"/>
        <v>40618.276412037034</v>
      </c>
    </row>
    <row r="258" spans="1:20" ht="42.75" x14ac:dyDescent="0.4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6">
        <f t="shared" si="19"/>
        <v>65.756363636363631</v>
      </c>
      <c r="Q258" t="str">
        <f t="shared" si="20"/>
        <v>film &amp; video</v>
      </c>
      <c r="R258" t="str">
        <f t="shared" si="21"/>
        <v>documentary</v>
      </c>
      <c r="S258" s="12">
        <f t="shared" si="22"/>
        <v>41319.560960648145</v>
      </c>
      <c r="T258" s="12">
        <f t="shared" si="23"/>
        <v>41349.560960648145</v>
      </c>
    </row>
    <row r="259" spans="1:20" ht="42.75" x14ac:dyDescent="0.4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s="6">
        <f t="shared" ref="P259:P322" si="25">IF(L259&gt;0,E259/L259,0)</f>
        <v>66.70405357142856</v>
      </c>
      <c r="Q259" t="str">
        <f t="shared" ref="Q259:Q322" si="26">LEFT(N259,SEARCH("/",N259,1)-1)</f>
        <v>film &amp; video</v>
      </c>
      <c r="R259" t="str">
        <f t="shared" ref="R259:R322" si="27">RIGHT(N259,LEN(N259)-SEARCH("/",N259,1))</f>
        <v>documentary</v>
      </c>
      <c r="S259" s="12">
        <f t="shared" ref="S259:S322" si="28">(J259/86400)+25569+(-5/24)</f>
        <v>42479.418541666666</v>
      </c>
      <c r="T259" s="12">
        <f t="shared" ref="T259:T322" si="29">(I259/86400)+25569+(-5/24)</f>
        <v>42509.418541666666</v>
      </c>
    </row>
    <row r="260" spans="1:20" ht="42.75" x14ac:dyDescent="0.4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t="str">
        <f t="shared" si="26"/>
        <v>film &amp; video</v>
      </c>
      <c r="R260" t="str">
        <f t="shared" si="27"/>
        <v>documentary</v>
      </c>
      <c r="S260" s="12">
        <f t="shared" si="28"/>
        <v>40681.843356481477</v>
      </c>
      <c r="T260" s="12">
        <f t="shared" si="29"/>
        <v>40711.843356481477</v>
      </c>
    </row>
    <row r="261" spans="1:20" ht="42.75" x14ac:dyDescent="0.4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t="str">
        <f t="shared" si="26"/>
        <v>film &amp; video</v>
      </c>
      <c r="R261" t="str">
        <f t="shared" si="27"/>
        <v>documentary</v>
      </c>
      <c r="S261" s="12">
        <f t="shared" si="28"/>
        <v>42072.529733796291</v>
      </c>
      <c r="T261" s="12">
        <f t="shared" si="29"/>
        <v>42102.529733796291</v>
      </c>
    </row>
    <row r="262" spans="1:20" ht="42.75" x14ac:dyDescent="0.4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t="str">
        <f t="shared" si="26"/>
        <v>film &amp; video</v>
      </c>
      <c r="R262" t="str">
        <f t="shared" si="27"/>
        <v>documentary</v>
      </c>
      <c r="S262" s="12">
        <f t="shared" si="28"/>
        <v>40330.547210648147</v>
      </c>
      <c r="T262" s="12">
        <f t="shared" si="29"/>
        <v>40376.207638888889</v>
      </c>
    </row>
    <row r="263" spans="1:20" ht="28.5" x14ac:dyDescent="0.4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t="str">
        <f t="shared" si="26"/>
        <v>film &amp; video</v>
      </c>
      <c r="R263" t="str">
        <f t="shared" si="27"/>
        <v>documentary</v>
      </c>
      <c r="S263" s="12">
        <f t="shared" si="28"/>
        <v>41017.677129629628</v>
      </c>
      <c r="T263" s="12">
        <f t="shared" si="29"/>
        <v>41067.413194444445</v>
      </c>
    </row>
    <row r="264" spans="1:20" ht="28.5" x14ac:dyDescent="0.4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6">
        <f t="shared" si="25"/>
        <v>41.379310344827587</v>
      </c>
      <c r="Q264" t="str">
        <f t="shared" si="26"/>
        <v>film &amp; video</v>
      </c>
      <c r="R264" t="str">
        <f t="shared" si="27"/>
        <v>documentary</v>
      </c>
      <c r="S264" s="12">
        <f t="shared" si="28"/>
        <v>40555.039675925924</v>
      </c>
      <c r="T264" s="12">
        <f t="shared" si="29"/>
        <v>40600.039675925924</v>
      </c>
    </row>
    <row r="265" spans="1:20" ht="57" x14ac:dyDescent="0.4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t="str">
        <f t="shared" si="26"/>
        <v>film &amp; video</v>
      </c>
      <c r="R265" t="str">
        <f t="shared" si="27"/>
        <v>documentary</v>
      </c>
      <c r="S265" s="12">
        <f t="shared" si="28"/>
        <v>41149.746458333328</v>
      </c>
      <c r="T265" s="12">
        <f t="shared" si="29"/>
        <v>41179.746458333328</v>
      </c>
    </row>
    <row r="266" spans="1:20" ht="57" x14ac:dyDescent="0.4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t="str">
        <f t="shared" si="26"/>
        <v>film &amp; video</v>
      </c>
      <c r="R266" t="str">
        <f t="shared" si="27"/>
        <v>documentary</v>
      </c>
      <c r="S266" s="12">
        <f t="shared" si="28"/>
        <v>41010.411979166667</v>
      </c>
      <c r="T266" s="12">
        <f t="shared" si="29"/>
        <v>41040.411979166667</v>
      </c>
    </row>
    <row r="267" spans="1:20" ht="57" x14ac:dyDescent="0.4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t="str">
        <f t="shared" si="26"/>
        <v>film &amp; video</v>
      </c>
      <c r="R267" t="str">
        <f t="shared" si="27"/>
        <v>documentary</v>
      </c>
      <c r="S267" s="12">
        <f t="shared" si="28"/>
        <v>40267.03738425926</v>
      </c>
      <c r="T267" s="12">
        <f t="shared" si="29"/>
        <v>40308.636111111111</v>
      </c>
    </row>
    <row r="268" spans="1:20" ht="57" x14ac:dyDescent="0.4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t="str">
        <f t="shared" si="26"/>
        <v>film &amp; video</v>
      </c>
      <c r="R268" t="str">
        <f t="shared" si="27"/>
        <v>documentary</v>
      </c>
      <c r="S268" s="12">
        <f t="shared" si="28"/>
        <v>40204.966516203705</v>
      </c>
      <c r="T268" s="12">
        <f t="shared" si="29"/>
        <v>40290.95208333333</v>
      </c>
    </row>
    <row r="269" spans="1:20" ht="42.75" x14ac:dyDescent="0.4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t="str">
        <f t="shared" si="26"/>
        <v>film &amp; video</v>
      </c>
      <c r="R269" t="str">
        <f t="shared" si="27"/>
        <v>documentary</v>
      </c>
      <c r="S269" s="12">
        <f t="shared" si="28"/>
        <v>41785.244201388887</v>
      </c>
      <c r="T269" s="12">
        <f t="shared" si="29"/>
        <v>41815.244201388887</v>
      </c>
    </row>
    <row r="270" spans="1:20" ht="42.75" x14ac:dyDescent="0.4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t="str">
        <f t="shared" si="26"/>
        <v>film &amp; video</v>
      </c>
      <c r="R270" t="str">
        <f t="shared" si="27"/>
        <v>documentary</v>
      </c>
      <c r="S270" s="12">
        <f t="shared" si="28"/>
        <v>40808.944189814814</v>
      </c>
      <c r="T270" s="12">
        <f t="shared" si="29"/>
        <v>40853.985856481479</v>
      </c>
    </row>
    <row r="271" spans="1:20" ht="42.75" x14ac:dyDescent="0.4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t="str">
        <f t="shared" si="26"/>
        <v>film &amp; video</v>
      </c>
      <c r="R271" t="str">
        <f t="shared" si="27"/>
        <v>documentary</v>
      </c>
      <c r="S271" s="12">
        <f t="shared" si="28"/>
        <v>42757.988680555551</v>
      </c>
      <c r="T271" s="12">
        <f t="shared" si="29"/>
        <v>42787.988680555551</v>
      </c>
    </row>
    <row r="272" spans="1:20" ht="42.75" x14ac:dyDescent="0.4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t="str">
        <f t="shared" si="26"/>
        <v>film &amp; video</v>
      </c>
      <c r="R272" t="str">
        <f t="shared" si="27"/>
        <v>documentary</v>
      </c>
      <c r="S272" s="12">
        <f t="shared" si="28"/>
        <v>40637.658217592594</v>
      </c>
      <c r="T272" s="12">
        <f t="shared" si="29"/>
        <v>40687.958333333328</v>
      </c>
    </row>
    <row r="273" spans="1:20" ht="42.75" x14ac:dyDescent="0.4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109.42160278745645</v>
      </c>
      <c r="Q273" t="str">
        <f t="shared" si="26"/>
        <v>film &amp; video</v>
      </c>
      <c r="R273" t="str">
        <f t="shared" si="27"/>
        <v>documentary</v>
      </c>
      <c r="S273" s="12">
        <f t="shared" si="28"/>
        <v>41611.891909722217</v>
      </c>
      <c r="T273" s="12">
        <f t="shared" si="29"/>
        <v>41641.125</v>
      </c>
    </row>
    <row r="274" spans="1:20" ht="42.75" x14ac:dyDescent="0.4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t="str">
        <f t="shared" si="26"/>
        <v>film &amp; video</v>
      </c>
      <c r="R274" t="str">
        <f t="shared" si="27"/>
        <v>documentary</v>
      </c>
      <c r="S274" s="12">
        <f t="shared" si="28"/>
        <v>40235.692025462959</v>
      </c>
      <c r="T274" s="12">
        <f t="shared" si="29"/>
        <v>40296.575694444444</v>
      </c>
    </row>
    <row r="275" spans="1:20" ht="42.75" x14ac:dyDescent="0.4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t="str">
        <f t="shared" si="26"/>
        <v>film &amp; video</v>
      </c>
      <c r="R275" t="str">
        <f t="shared" si="27"/>
        <v>documentary</v>
      </c>
      <c r="S275" s="12">
        <f t="shared" si="28"/>
        <v>40697.29011574074</v>
      </c>
      <c r="T275" s="12">
        <f t="shared" si="29"/>
        <v>40727.29011574074</v>
      </c>
    </row>
    <row r="276" spans="1:20" ht="42.75" x14ac:dyDescent="0.4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t="str">
        <f t="shared" si="26"/>
        <v>film &amp; video</v>
      </c>
      <c r="R276" t="str">
        <f t="shared" si="27"/>
        <v>documentary</v>
      </c>
      <c r="S276" s="12">
        <f t="shared" si="28"/>
        <v>40969.704039351847</v>
      </c>
      <c r="T276" s="12">
        <f t="shared" si="29"/>
        <v>41004.082638888889</v>
      </c>
    </row>
    <row r="277" spans="1:20" ht="42.75" x14ac:dyDescent="0.4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t="str">
        <f t="shared" si="26"/>
        <v>film &amp; video</v>
      </c>
      <c r="R277" t="str">
        <f t="shared" si="27"/>
        <v>documentary</v>
      </c>
      <c r="S277" s="12">
        <f t="shared" si="28"/>
        <v>41192.823680555557</v>
      </c>
      <c r="T277" s="12">
        <f t="shared" si="29"/>
        <v>41222.865347222221</v>
      </c>
    </row>
    <row r="278" spans="1:20" ht="42.75" x14ac:dyDescent="0.4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t="str">
        <f t="shared" si="26"/>
        <v>film &amp; video</v>
      </c>
      <c r="R278" t="str">
        <f t="shared" si="27"/>
        <v>documentary</v>
      </c>
      <c r="S278" s="12">
        <f t="shared" si="28"/>
        <v>40966.873541666668</v>
      </c>
      <c r="T278" s="12">
        <f t="shared" si="29"/>
        <v>41026.831874999996</v>
      </c>
    </row>
    <row r="279" spans="1:20" ht="42.75" x14ac:dyDescent="0.4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t="str">
        <f t="shared" si="26"/>
        <v>film &amp; video</v>
      </c>
      <c r="R279" t="str">
        <f t="shared" si="27"/>
        <v>documentary</v>
      </c>
      <c r="S279" s="12">
        <f t="shared" si="28"/>
        <v>42117.68309027778</v>
      </c>
      <c r="T279" s="12">
        <f t="shared" si="29"/>
        <v>42147.68309027778</v>
      </c>
    </row>
    <row r="280" spans="1:20" ht="28.5" x14ac:dyDescent="0.4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t="str">
        <f t="shared" si="26"/>
        <v>film &amp; video</v>
      </c>
      <c r="R280" t="str">
        <f t="shared" si="27"/>
        <v>documentary</v>
      </c>
      <c r="S280" s="12">
        <f t="shared" si="28"/>
        <v>41163.832627314812</v>
      </c>
      <c r="T280" s="12">
        <f t="shared" si="29"/>
        <v>41193.832627314812</v>
      </c>
    </row>
    <row r="281" spans="1:20" ht="42.75" x14ac:dyDescent="0.4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t="str">
        <f t="shared" si="26"/>
        <v>film &amp; video</v>
      </c>
      <c r="R281" t="str">
        <f t="shared" si="27"/>
        <v>documentary</v>
      </c>
      <c r="S281" s="12">
        <f t="shared" si="28"/>
        <v>42759.035833333335</v>
      </c>
      <c r="T281" s="12">
        <f t="shared" si="29"/>
        <v>42792.875694444439</v>
      </c>
    </row>
    <row r="282" spans="1:20" ht="42.75" x14ac:dyDescent="0.4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t="str">
        <f t="shared" si="26"/>
        <v>film &amp; video</v>
      </c>
      <c r="R282" t="str">
        <f t="shared" si="27"/>
        <v>documentary</v>
      </c>
      <c r="S282" s="12">
        <f t="shared" si="28"/>
        <v>41744.382349537038</v>
      </c>
      <c r="T282" s="12">
        <f t="shared" si="29"/>
        <v>41789.382349537038</v>
      </c>
    </row>
    <row r="283" spans="1:20" ht="42.75" x14ac:dyDescent="0.4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t="str">
        <f t="shared" si="26"/>
        <v>film &amp; video</v>
      </c>
      <c r="R283" t="str">
        <f t="shared" si="27"/>
        <v>documentary</v>
      </c>
      <c r="S283" s="12">
        <f t="shared" si="28"/>
        <v>39949.955011574071</v>
      </c>
      <c r="T283" s="12">
        <f t="shared" si="29"/>
        <v>40035.601388888885</v>
      </c>
    </row>
    <row r="284" spans="1:20" ht="42.75" x14ac:dyDescent="0.4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t="str">
        <f t="shared" si="26"/>
        <v>film &amp; video</v>
      </c>
      <c r="R284" t="str">
        <f t="shared" si="27"/>
        <v>documentary</v>
      </c>
      <c r="S284" s="12">
        <f t="shared" si="28"/>
        <v>40194.711712962962</v>
      </c>
      <c r="T284" s="12">
        <f t="shared" si="29"/>
        <v>40231.708333333328</v>
      </c>
    </row>
    <row r="285" spans="1:20" ht="28.5" x14ac:dyDescent="0.4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t="str">
        <f t="shared" si="26"/>
        <v>film &amp; video</v>
      </c>
      <c r="R285" t="str">
        <f t="shared" si="27"/>
        <v>documentary</v>
      </c>
      <c r="S285" s="12">
        <f t="shared" si="28"/>
        <v>40675.501666666663</v>
      </c>
      <c r="T285" s="12">
        <f t="shared" si="29"/>
        <v>40694.999305555553</v>
      </c>
    </row>
    <row r="286" spans="1:20" ht="42.75" x14ac:dyDescent="0.4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t="str">
        <f t="shared" si="26"/>
        <v>film &amp; video</v>
      </c>
      <c r="R286" t="str">
        <f t="shared" si="27"/>
        <v>documentary</v>
      </c>
      <c r="S286" s="12">
        <f t="shared" si="28"/>
        <v>40904.529861111107</v>
      </c>
      <c r="T286" s="12">
        <f t="shared" si="29"/>
        <v>40929.529861111107</v>
      </c>
    </row>
    <row r="287" spans="1:20" ht="42.75" x14ac:dyDescent="0.4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t="str">
        <f t="shared" si="26"/>
        <v>film &amp; video</v>
      </c>
      <c r="R287" t="str">
        <f t="shared" si="27"/>
        <v>documentary</v>
      </c>
      <c r="S287" s="12">
        <f t="shared" si="28"/>
        <v>41506.547777777778</v>
      </c>
      <c r="T287" s="12">
        <f t="shared" si="29"/>
        <v>41536.547777777778</v>
      </c>
    </row>
    <row r="288" spans="1:20" ht="42.75" x14ac:dyDescent="0.4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t="str">
        <f t="shared" si="26"/>
        <v>film &amp; video</v>
      </c>
      <c r="R288" t="str">
        <f t="shared" si="27"/>
        <v>documentary</v>
      </c>
      <c r="S288" s="12">
        <f t="shared" si="28"/>
        <v>41313.607916666668</v>
      </c>
      <c r="T288" s="12">
        <f t="shared" si="29"/>
        <v>41358.566249999996</v>
      </c>
    </row>
    <row r="289" spans="1:20" ht="28.5" x14ac:dyDescent="0.4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t="str">
        <f t="shared" si="26"/>
        <v>film &amp; video</v>
      </c>
      <c r="R289" t="str">
        <f t="shared" si="27"/>
        <v>documentary</v>
      </c>
      <c r="S289" s="12">
        <f t="shared" si="28"/>
        <v>41184.069652777776</v>
      </c>
      <c r="T289" s="12">
        <f t="shared" si="29"/>
        <v>41214.958333333328</v>
      </c>
    </row>
    <row r="290" spans="1:20" ht="57" x14ac:dyDescent="0.4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t="str">
        <f t="shared" si="26"/>
        <v>film &amp; video</v>
      </c>
      <c r="R290" t="str">
        <f t="shared" si="27"/>
        <v>documentary</v>
      </c>
      <c r="S290" s="12">
        <f t="shared" si="28"/>
        <v>41050.960567129623</v>
      </c>
      <c r="T290" s="12">
        <f t="shared" si="29"/>
        <v>41085.960567129623</v>
      </c>
    </row>
    <row r="291" spans="1:20" ht="42.75" x14ac:dyDescent="0.4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67.771551724137936</v>
      </c>
      <c r="Q291" t="str">
        <f t="shared" si="26"/>
        <v>film &amp; video</v>
      </c>
      <c r="R291" t="str">
        <f t="shared" si="27"/>
        <v>documentary</v>
      </c>
      <c r="S291" s="12">
        <f t="shared" si="28"/>
        <v>41550.248078703698</v>
      </c>
      <c r="T291" s="12">
        <f t="shared" si="29"/>
        <v>41580.248078703698</v>
      </c>
    </row>
    <row r="292" spans="1:20" ht="28.5" x14ac:dyDescent="0.4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t="str">
        <f t="shared" si="26"/>
        <v>film &amp; video</v>
      </c>
      <c r="R292" t="str">
        <f t="shared" si="27"/>
        <v>documentary</v>
      </c>
      <c r="S292" s="12">
        <f t="shared" si="28"/>
        <v>40526.160844907405</v>
      </c>
      <c r="T292" s="12">
        <f t="shared" si="29"/>
        <v>40576.124305555553</v>
      </c>
    </row>
    <row r="293" spans="1:20" ht="42.75" x14ac:dyDescent="0.4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t="str">
        <f t="shared" si="26"/>
        <v>film &amp; video</v>
      </c>
      <c r="R293" t="str">
        <f t="shared" si="27"/>
        <v>documentary</v>
      </c>
      <c r="S293" s="12">
        <f t="shared" si="28"/>
        <v>41376.560717592591</v>
      </c>
      <c r="T293" s="12">
        <f t="shared" si="29"/>
        <v>41394.792361111111</v>
      </c>
    </row>
    <row r="294" spans="1:20" ht="42.75" x14ac:dyDescent="0.4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t="str">
        <f t="shared" si="26"/>
        <v>film &amp; video</v>
      </c>
      <c r="R294" t="str">
        <f t="shared" si="27"/>
        <v>documentary</v>
      </c>
      <c r="S294" s="12">
        <f t="shared" si="28"/>
        <v>40812.594895833332</v>
      </c>
      <c r="T294" s="12">
        <f t="shared" si="29"/>
        <v>40844.957638888889</v>
      </c>
    </row>
    <row r="295" spans="1:20" ht="42.75" x14ac:dyDescent="0.4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t="str">
        <f t="shared" si="26"/>
        <v>film &amp; video</v>
      </c>
      <c r="R295" t="str">
        <f t="shared" si="27"/>
        <v>documentary</v>
      </c>
      <c r="S295" s="12">
        <f t="shared" si="28"/>
        <v>41719.459652777776</v>
      </c>
      <c r="T295" s="12">
        <f t="shared" si="29"/>
        <v>41749.459652777776</v>
      </c>
    </row>
    <row r="296" spans="1:20" ht="57" x14ac:dyDescent="0.4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6">
        <f t="shared" si="25"/>
        <v>100</v>
      </c>
      <c r="Q296" t="str">
        <f t="shared" si="26"/>
        <v>film &amp; video</v>
      </c>
      <c r="R296" t="str">
        <f t="shared" si="27"/>
        <v>documentary</v>
      </c>
      <c r="S296" s="12">
        <f t="shared" si="28"/>
        <v>40342.876087962963</v>
      </c>
      <c r="T296" s="12">
        <f t="shared" si="29"/>
        <v>40378.458333333328</v>
      </c>
    </row>
    <row r="297" spans="1:20" ht="42.75" x14ac:dyDescent="0.4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t="str">
        <f t="shared" si="26"/>
        <v>film &amp; video</v>
      </c>
      <c r="R297" t="str">
        <f t="shared" si="27"/>
        <v>documentary</v>
      </c>
      <c r="S297" s="12">
        <f t="shared" si="28"/>
        <v>41518.796400462961</v>
      </c>
      <c r="T297" s="12">
        <f t="shared" si="29"/>
        <v>41578.791666666664</v>
      </c>
    </row>
    <row r="298" spans="1:20" ht="42.75" x14ac:dyDescent="0.4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t="str">
        <f t="shared" si="26"/>
        <v>film &amp; video</v>
      </c>
      <c r="R298" t="str">
        <f t="shared" si="27"/>
        <v>documentary</v>
      </c>
      <c r="S298" s="12">
        <f t="shared" si="28"/>
        <v>41134.267164351848</v>
      </c>
      <c r="T298" s="12">
        <f t="shared" si="29"/>
        <v>41159.267164351848</v>
      </c>
    </row>
    <row r="299" spans="1:20" ht="42.75" x14ac:dyDescent="0.4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t="str">
        <f t="shared" si="26"/>
        <v>film &amp; video</v>
      </c>
      <c r="R299" t="str">
        <f t="shared" si="27"/>
        <v>documentary</v>
      </c>
      <c r="S299" s="12">
        <f t="shared" si="28"/>
        <v>42089.519687499997</v>
      </c>
      <c r="T299" s="12">
        <f t="shared" si="29"/>
        <v>42124.957638888889</v>
      </c>
    </row>
    <row r="300" spans="1:20" ht="28.5" x14ac:dyDescent="0.4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t="str">
        <f t="shared" si="26"/>
        <v>film &amp; video</v>
      </c>
      <c r="R300" t="str">
        <f t="shared" si="27"/>
        <v>documentary</v>
      </c>
      <c r="S300" s="12">
        <f t="shared" si="28"/>
        <v>41709.255185185182</v>
      </c>
      <c r="T300" s="12">
        <f t="shared" si="29"/>
        <v>41768.666666666664</v>
      </c>
    </row>
    <row r="301" spans="1:20" ht="42.75" x14ac:dyDescent="0.4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t="str">
        <f t="shared" si="26"/>
        <v>film &amp; video</v>
      </c>
      <c r="R301" t="str">
        <f t="shared" si="27"/>
        <v>documentary</v>
      </c>
      <c r="S301" s="12">
        <f t="shared" si="28"/>
        <v>40469.016898148147</v>
      </c>
      <c r="T301" s="12">
        <f t="shared" si="29"/>
        <v>40499.058564814812</v>
      </c>
    </row>
    <row r="302" spans="1:20" ht="42.75" x14ac:dyDescent="0.4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t="str">
        <f t="shared" si="26"/>
        <v>film &amp; video</v>
      </c>
      <c r="R302" t="str">
        <f t="shared" si="27"/>
        <v>documentary</v>
      </c>
      <c r="S302" s="12">
        <f t="shared" si="28"/>
        <v>40626.751597222217</v>
      </c>
      <c r="T302" s="12">
        <f t="shared" si="29"/>
        <v>40657.751597222217</v>
      </c>
    </row>
    <row r="303" spans="1:20" ht="42.75" x14ac:dyDescent="0.4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t="str">
        <f t="shared" si="26"/>
        <v>film &amp; video</v>
      </c>
      <c r="R303" t="str">
        <f t="shared" si="27"/>
        <v>documentary</v>
      </c>
      <c r="S303" s="12">
        <f t="shared" si="28"/>
        <v>41312.529340277775</v>
      </c>
      <c r="T303" s="12">
        <f t="shared" si="29"/>
        <v>41352.487673611111</v>
      </c>
    </row>
    <row r="304" spans="1:20" ht="57" x14ac:dyDescent="0.4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t="str">
        <f t="shared" si="26"/>
        <v>film &amp; video</v>
      </c>
      <c r="R304" t="str">
        <f t="shared" si="27"/>
        <v>documentary</v>
      </c>
      <c r="S304" s="12">
        <f t="shared" si="28"/>
        <v>40933.648587962962</v>
      </c>
      <c r="T304" s="12">
        <f t="shared" si="29"/>
        <v>40963.648587962962</v>
      </c>
    </row>
    <row r="305" spans="1:20" ht="42.75" x14ac:dyDescent="0.4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t="str">
        <f t="shared" si="26"/>
        <v>film &amp; video</v>
      </c>
      <c r="R305" t="str">
        <f t="shared" si="27"/>
        <v>documentary</v>
      </c>
      <c r="S305" s="12">
        <f t="shared" si="28"/>
        <v>41031.862800925919</v>
      </c>
      <c r="T305" s="12">
        <f t="shared" si="29"/>
        <v>41061.862800925919</v>
      </c>
    </row>
    <row r="306" spans="1:20" ht="28.5" x14ac:dyDescent="0.4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t="str">
        <f t="shared" si="26"/>
        <v>film &amp; video</v>
      </c>
      <c r="R306" t="str">
        <f t="shared" si="27"/>
        <v>documentary</v>
      </c>
      <c r="S306" s="12">
        <f t="shared" si="28"/>
        <v>41113.88653935185</v>
      </c>
      <c r="T306" s="12">
        <f t="shared" si="29"/>
        <v>41152.875</v>
      </c>
    </row>
    <row r="307" spans="1:20" ht="42.75" x14ac:dyDescent="0.4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t="str">
        <f t="shared" si="26"/>
        <v>film &amp; video</v>
      </c>
      <c r="R307" t="str">
        <f t="shared" si="27"/>
        <v>documentary</v>
      </c>
      <c r="S307" s="12">
        <f t="shared" si="28"/>
        <v>40948.421863425923</v>
      </c>
      <c r="T307" s="12">
        <f t="shared" si="29"/>
        <v>40978.421863425923</v>
      </c>
    </row>
    <row r="308" spans="1:20" ht="28.5" x14ac:dyDescent="0.4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t="str">
        <f t="shared" si="26"/>
        <v>film &amp; video</v>
      </c>
      <c r="R308" t="str">
        <f t="shared" si="27"/>
        <v>documentary</v>
      </c>
      <c r="S308" s="12">
        <f t="shared" si="28"/>
        <v>41333.628854166665</v>
      </c>
      <c r="T308" s="12">
        <f t="shared" si="29"/>
        <v>41353.587187499994</v>
      </c>
    </row>
    <row r="309" spans="1:20" x14ac:dyDescent="0.4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t="str">
        <f t="shared" si="26"/>
        <v>film &amp; video</v>
      </c>
      <c r="R309" t="str">
        <f t="shared" si="27"/>
        <v>documentary</v>
      </c>
      <c r="S309" s="12">
        <f t="shared" si="28"/>
        <v>41282.736122685186</v>
      </c>
      <c r="T309" s="12">
        <f t="shared" si="29"/>
        <v>41312.736122685186</v>
      </c>
    </row>
    <row r="310" spans="1:20" ht="42.75" x14ac:dyDescent="0.4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t="str">
        <f t="shared" si="26"/>
        <v>film &amp; video</v>
      </c>
      <c r="R310" t="str">
        <f t="shared" si="27"/>
        <v>documentary</v>
      </c>
      <c r="S310" s="12">
        <f t="shared" si="28"/>
        <v>40567.486226851848</v>
      </c>
      <c r="T310" s="12">
        <f t="shared" si="29"/>
        <v>40612.486226851848</v>
      </c>
    </row>
    <row r="311" spans="1:20" ht="42.75" x14ac:dyDescent="0.4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t="str">
        <f t="shared" si="26"/>
        <v>film &amp; video</v>
      </c>
      <c r="R311" t="str">
        <f t="shared" si="27"/>
        <v>documentary</v>
      </c>
      <c r="S311" s="12">
        <f t="shared" si="28"/>
        <v>41134.543217592589</v>
      </c>
      <c r="T311" s="12">
        <f t="shared" si="29"/>
        <v>41155.543217592589</v>
      </c>
    </row>
    <row r="312" spans="1:20" ht="42.75" x14ac:dyDescent="0.4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t="str">
        <f t="shared" si="26"/>
        <v>film &amp; video</v>
      </c>
      <c r="R312" t="str">
        <f t="shared" si="27"/>
        <v>documentary</v>
      </c>
      <c r="S312" s="12">
        <f t="shared" si="28"/>
        <v>40820.974803240737</v>
      </c>
      <c r="T312" s="12">
        <f t="shared" si="29"/>
        <v>40835.875</v>
      </c>
    </row>
    <row r="313" spans="1:20" ht="42.75" x14ac:dyDescent="0.4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t="str">
        <f t="shared" si="26"/>
        <v>film &amp; video</v>
      </c>
      <c r="R313" t="str">
        <f t="shared" si="27"/>
        <v>documentary</v>
      </c>
      <c r="S313" s="12">
        <f t="shared" si="28"/>
        <v>40868.011481481481</v>
      </c>
      <c r="T313" s="12">
        <f t="shared" si="29"/>
        <v>40909.124305555553</v>
      </c>
    </row>
    <row r="314" spans="1:20" ht="42.75" x14ac:dyDescent="0.4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t="str">
        <f t="shared" si="26"/>
        <v>film &amp; video</v>
      </c>
      <c r="R314" t="str">
        <f t="shared" si="27"/>
        <v>documentary</v>
      </c>
      <c r="S314" s="12">
        <f t="shared" si="28"/>
        <v>41348.669351851851</v>
      </c>
      <c r="T314" s="12">
        <f t="shared" si="29"/>
        <v>41378.669351851851</v>
      </c>
    </row>
    <row r="315" spans="1:20" ht="57" x14ac:dyDescent="0.4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t="str">
        <f t="shared" si="26"/>
        <v>film &amp; video</v>
      </c>
      <c r="R315" t="str">
        <f t="shared" si="27"/>
        <v>documentary</v>
      </c>
      <c r="S315" s="12">
        <f t="shared" si="28"/>
        <v>40357.019606481481</v>
      </c>
      <c r="T315" s="12">
        <f t="shared" si="29"/>
        <v>40401.457638888889</v>
      </c>
    </row>
    <row r="316" spans="1:20" ht="42.75" x14ac:dyDescent="0.4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t="str">
        <f t="shared" si="26"/>
        <v>film &amp; video</v>
      </c>
      <c r="R316" t="str">
        <f t="shared" si="27"/>
        <v>documentary</v>
      </c>
      <c r="S316" s="12">
        <f t="shared" si="28"/>
        <v>41304.624861111108</v>
      </c>
      <c r="T316" s="12">
        <f t="shared" si="29"/>
        <v>41334.624861111108</v>
      </c>
    </row>
    <row r="317" spans="1:20" ht="42.75" x14ac:dyDescent="0.4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t="str">
        <f t="shared" si="26"/>
        <v>film &amp; video</v>
      </c>
      <c r="R317" t="str">
        <f t="shared" si="27"/>
        <v>documentary</v>
      </c>
      <c r="S317" s="12">
        <f t="shared" si="28"/>
        <v>41113.564050925925</v>
      </c>
      <c r="T317" s="12">
        <f t="shared" si="29"/>
        <v>41143.564050925925</v>
      </c>
    </row>
    <row r="318" spans="1:20" ht="28.5" x14ac:dyDescent="0.4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t="str">
        <f t="shared" si="26"/>
        <v>film &amp; video</v>
      </c>
      <c r="R318" t="str">
        <f t="shared" si="27"/>
        <v>documentary</v>
      </c>
      <c r="S318" s="12">
        <f t="shared" si="28"/>
        <v>41950.715243055551</v>
      </c>
      <c r="T318" s="12">
        <f t="shared" si="29"/>
        <v>41983.999305555553</v>
      </c>
    </row>
    <row r="319" spans="1:20" ht="42.75" x14ac:dyDescent="0.4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t="str">
        <f t="shared" si="26"/>
        <v>film &amp; video</v>
      </c>
      <c r="R319" t="str">
        <f t="shared" si="27"/>
        <v>documentary</v>
      </c>
      <c r="S319" s="12">
        <f t="shared" si="28"/>
        <v>41589.468553240738</v>
      </c>
      <c r="T319" s="12">
        <f t="shared" si="29"/>
        <v>41619.468553240738</v>
      </c>
    </row>
    <row r="320" spans="1:20" ht="42.75" x14ac:dyDescent="0.4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t="str">
        <f t="shared" si="26"/>
        <v>film &amp; video</v>
      </c>
      <c r="R320" t="str">
        <f t="shared" si="27"/>
        <v>documentary</v>
      </c>
      <c r="S320" s="12">
        <f t="shared" si="28"/>
        <v>41329.830451388887</v>
      </c>
      <c r="T320" s="12">
        <f t="shared" si="29"/>
        <v>41359.788784722223</v>
      </c>
    </row>
    <row r="321" spans="1:20" ht="57" x14ac:dyDescent="0.4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t="str">
        <f t="shared" si="26"/>
        <v>film &amp; video</v>
      </c>
      <c r="R321" t="str">
        <f t="shared" si="27"/>
        <v>documentary</v>
      </c>
      <c r="S321" s="12">
        <f t="shared" si="28"/>
        <v>40123.629965277774</v>
      </c>
      <c r="T321" s="12">
        <f t="shared" si="29"/>
        <v>40211.124305555553</v>
      </c>
    </row>
    <row r="322" spans="1:20" ht="42.75" x14ac:dyDescent="0.4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6">
        <f t="shared" si="25"/>
        <v>134.91139240506328</v>
      </c>
      <c r="Q322" t="str">
        <f t="shared" si="26"/>
        <v>film &amp; video</v>
      </c>
      <c r="R322" t="str">
        <f t="shared" si="27"/>
        <v>documentary</v>
      </c>
      <c r="S322" s="12">
        <f t="shared" si="28"/>
        <v>42331.34297453703</v>
      </c>
      <c r="T322" s="12">
        <f t="shared" si="29"/>
        <v>42360.749999999993</v>
      </c>
    </row>
    <row r="323" spans="1:20" ht="42.75" x14ac:dyDescent="0.4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s="6">
        <f t="shared" ref="P323:P386" si="31">IF(L323&gt;0,E323/L323,0)</f>
        <v>106.62314540059347</v>
      </c>
      <c r="Q323" t="str">
        <f t="shared" ref="Q323:Q386" si="32">LEFT(N323,SEARCH("/",N323,1)-1)</f>
        <v>film &amp; video</v>
      </c>
      <c r="R323" t="str">
        <f t="shared" ref="R323:R386" si="33">RIGHT(N323,LEN(N323)-SEARCH("/",N323,1))</f>
        <v>documentary</v>
      </c>
      <c r="S323" s="12">
        <f t="shared" ref="S323:S386" si="34">(J323/86400)+25569+(-5/24)</f>
        <v>42647.238263888888</v>
      </c>
      <c r="T323" s="12">
        <f t="shared" ref="T323:T386" si="35">(I323/86400)+25569+(-5/24)</f>
        <v>42682.279930555553</v>
      </c>
    </row>
    <row r="324" spans="1:20" ht="42.75" x14ac:dyDescent="0.4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t="str">
        <f t="shared" si="32"/>
        <v>film &amp; video</v>
      </c>
      <c r="R324" t="str">
        <f t="shared" si="33"/>
        <v>documentary</v>
      </c>
      <c r="S324" s="12">
        <f t="shared" si="34"/>
        <v>42473.361666666664</v>
      </c>
      <c r="T324" s="12">
        <f t="shared" si="35"/>
        <v>42503.361666666664</v>
      </c>
    </row>
    <row r="325" spans="1:20" ht="42.75" x14ac:dyDescent="0.4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t="str">
        <f t="shared" si="32"/>
        <v>film &amp; video</v>
      </c>
      <c r="R325" t="str">
        <f t="shared" si="33"/>
        <v>documentary</v>
      </c>
      <c r="S325" s="12">
        <f t="shared" si="34"/>
        <v>42697.113032407404</v>
      </c>
      <c r="T325" s="12">
        <f t="shared" si="35"/>
        <v>42725.124305555553</v>
      </c>
    </row>
    <row r="326" spans="1:20" ht="42.75" x14ac:dyDescent="0.4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t="str">
        <f t="shared" si="32"/>
        <v>film &amp; video</v>
      </c>
      <c r="R326" t="str">
        <f t="shared" si="33"/>
        <v>documentary</v>
      </c>
      <c r="S326" s="12">
        <f t="shared" si="34"/>
        <v>42184.417916666665</v>
      </c>
      <c r="T326" s="12">
        <f t="shared" si="35"/>
        <v>42217.417916666665</v>
      </c>
    </row>
    <row r="327" spans="1:20" ht="42.75" x14ac:dyDescent="0.4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t="str">
        <f t="shared" si="32"/>
        <v>film &amp; video</v>
      </c>
      <c r="R327" t="str">
        <f t="shared" si="33"/>
        <v>documentary</v>
      </c>
      <c r="S327" s="12">
        <f t="shared" si="34"/>
        <v>42688.979548611103</v>
      </c>
      <c r="T327" s="12">
        <f t="shared" si="35"/>
        <v>42723.979548611103</v>
      </c>
    </row>
    <row r="328" spans="1:20" ht="42.75" x14ac:dyDescent="0.4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t="str">
        <f t="shared" si="32"/>
        <v>film &amp; video</v>
      </c>
      <c r="R328" t="str">
        <f t="shared" si="33"/>
        <v>documentary</v>
      </c>
      <c r="S328" s="12">
        <f t="shared" si="34"/>
        <v>42775.106550925928</v>
      </c>
      <c r="T328" s="12">
        <f t="shared" si="35"/>
        <v>42808.747916666667</v>
      </c>
    </row>
    <row r="329" spans="1:20" ht="42.75" x14ac:dyDescent="0.4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t="str">
        <f t="shared" si="32"/>
        <v>film &amp; video</v>
      </c>
      <c r="R329" t="str">
        <f t="shared" si="33"/>
        <v>documentary</v>
      </c>
      <c r="S329" s="12">
        <f t="shared" si="34"/>
        <v>42058.026956018519</v>
      </c>
      <c r="T329" s="12">
        <f t="shared" si="35"/>
        <v>42085.124999999993</v>
      </c>
    </row>
    <row r="330" spans="1:20" ht="42.75" x14ac:dyDescent="0.4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t="str">
        <f t="shared" si="32"/>
        <v>film &amp; video</v>
      </c>
      <c r="R330" t="str">
        <f t="shared" si="33"/>
        <v>documentary</v>
      </c>
      <c r="S330" s="12">
        <f t="shared" si="34"/>
        <v>42278.738287037035</v>
      </c>
      <c r="T330" s="12">
        <f t="shared" si="35"/>
        <v>42308.958333333336</v>
      </c>
    </row>
    <row r="331" spans="1:20" ht="42.75" x14ac:dyDescent="0.4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t="str">
        <f t="shared" si="32"/>
        <v>film &amp; video</v>
      </c>
      <c r="R331" t="str">
        <f t="shared" si="33"/>
        <v>documentary</v>
      </c>
      <c r="S331" s="12">
        <f t="shared" si="34"/>
        <v>42291.258414351854</v>
      </c>
      <c r="T331" s="12">
        <f t="shared" si="35"/>
        <v>42314.958333333336</v>
      </c>
    </row>
    <row r="332" spans="1:20" ht="42.75" x14ac:dyDescent="0.4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t="str">
        <f t="shared" si="32"/>
        <v>film &amp; video</v>
      </c>
      <c r="R332" t="str">
        <f t="shared" si="33"/>
        <v>documentary</v>
      </c>
      <c r="S332" s="12">
        <f t="shared" si="34"/>
        <v>41379.307442129626</v>
      </c>
      <c r="T332" s="12">
        <f t="shared" si="35"/>
        <v>41410.957638888889</v>
      </c>
    </row>
    <row r="333" spans="1:20" ht="42.75" x14ac:dyDescent="0.4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t="str">
        <f t="shared" si="32"/>
        <v>film &amp; video</v>
      </c>
      <c r="R333" t="str">
        <f t="shared" si="33"/>
        <v>documentary</v>
      </c>
      <c r="S333" s="12">
        <f t="shared" si="34"/>
        <v>42507.373078703698</v>
      </c>
      <c r="T333" s="12">
        <f t="shared" si="35"/>
        <v>42538.373078703698</v>
      </c>
    </row>
    <row r="334" spans="1:20" ht="42.75" x14ac:dyDescent="0.4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t="str">
        <f t="shared" si="32"/>
        <v>film &amp; video</v>
      </c>
      <c r="R334" t="str">
        <f t="shared" si="33"/>
        <v>documentary</v>
      </c>
      <c r="S334" s="12">
        <f t="shared" si="34"/>
        <v>42263.471956018511</v>
      </c>
      <c r="T334" s="12">
        <f t="shared" si="35"/>
        <v>42305.124999999993</v>
      </c>
    </row>
    <row r="335" spans="1:20" ht="42.75" x14ac:dyDescent="0.4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t="str">
        <f t="shared" si="32"/>
        <v>film &amp; video</v>
      </c>
      <c r="R335" t="str">
        <f t="shared" si="33"/>
        <v>documentary</v>
      </c>
      <c r="S335" s="12">
        <f t="shared" si="34"/>
        <v>42437.428136574068</v>
      </c>
      <c r="T335" s="12">
        <f t="shared" si="35"/>
        <v>42467.386469907404</v>
      </c>
    </row>
    <row r="336" spans="1:20" ht="42.75" x14ac:dyDescent="0.4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t="str">
        <f t="shared" si="32"/>
        <v>film &amp; video</v>
      </c>
      <c r="R336" t="str">
        <f t="shared" si="33"/>
        <v>documentary</v>
      </c>
      <c r="S336" s="12">
        <f t="shared" si="34"/>
        <v>42101.474039351851</v>
      </c>
      <c r="T336" s="12">
        <f t="shared" si="35"/>
        <v>42139.583333333336</v>
      </c>
    </row>
    <row r="337" spans="1:20" ht="42.75" x14ac:dyDescent="0.4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t="str">
        <f t="shared" si="32"/>
        <v>film &amp; video</v>
      </c>
      <c r="R337" t="str">
        <f t="shared" si="33"/>
        <v>documentary</v>
      </c>
      <c r="S337" s="12">
        <f t="shared" si="34"/>
        <v>42101.529108796291</v>
      </c>
      <c r="T337" s="12">
        <f t="shared" si="35"/>
        <v>42132.708333333336</v>
      </c>
    </row>
    <row r="338" spans="1:20" ht="42.75" x14ac:dyDescent="0.4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t="str">
        <f t="shared" si="32"/>
        <v>film &amp; video</v>
      </c>
      <c r="R338" t="str">
        <f t="shared" si="33"/>
        <v>documentary</v>
      </c>
      <c r="S338" s="12">
        <f t="shared" si="34"/>
        <v>42291.387939814813</v>
      </c>
      <c r="T338" s="12">
        <f t="shared" si="35"/>
        <v>42321.429606481477</v>
      </c>
    </row>
    <row r="339" spans="1:20" ht="42.75" x14ac:dyDescent="0.4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t="str">
        <f t="shared" si="32"/>
        <v>film &amp; video</v>
      </c>
      <c r="R339" t="str">
        <f t="shared" si="33"/>
        <v>documentary</v>
      </c>
      <c r="S339" s="12">
        <f t="shared" si="34"/>
        <v>42046.920231481483</v>
      </c>
      <c r="T339" s="12">
        <f t="shared" si="35"/>
        <v>42076.878564814811</v>
      </c>
    </row>
    <row r="340" spans="1:20" ht="42.75" x14ac:dyDescent="0.4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t="str">
        <f t="shared" si="32"/>
        <v>film &amp; video</v>
      </c>
      <c r="R340" t="str">
        <f t="shared" si="33"/>
        <v>documentary</v>
      </c>
      <c r="S340" s="12">
        <f t="shared" si="34"/>
        <v>42559.547337962962</v>
      </c>
      <c r="T340" s="12">
        <f t="shared" si="35"/>
        <v>42615.833333333336</v>
      </c>
    </row>
    <row r="341" spans="1:20" ht="42.75" x14ac:dyDescent="0.4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t="str">
        <f t="shared" si="32"/>
        <v>film &amp; video</v>
      </c>
      <c r="R341" t="str">
        <f t="shared" si="33"/>
        <v>documentary</v>
      </c>
      <c r="S341" s="12">
        <f t="shared" si="34"/>
        <v>42093.551712962959</v>
      </c>
      <c r="T341" s="12">
        <f t="shared" si="35"/>
        <v>42123.551712962959</v>
      </c>
    </row>
    <row r="342" spans="1:20" ht="42.75" x14ac:dyDescent="0.4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t="str">
        <f t="shared" si="32"/>
        <v>film &amp; video</v>
      </c>
      <c r="R342" t="str">
        <f t="shared" si="33"/>
        <v>documentary</v>
      </c>
      <c r="S342" s="12">
        <f t="shared" si="34"/>
        <v>42772.460729166669</v>
      </c>
      <c r="T342" s="12">
        <f t="shared" si="35"/>
        <v>42802.666666666664</v>
      </c>
    </row>
    <row r="343" spans="1:20" ht="42.75" x14ac:dyDescent="0.4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t="str">
        <f t="shared" si="32"/>
        <v>film &amp; video</v>
      </c>
      <c r="R343" t="str">
        <f t="shared" si="33"/>
        <v>documentary</v>
      </c>
      <c r="S343" s="12">
        <f t="shared" si="34"/>
        <v>41894.671273148146</v>
      </c>
      <c r="T343" s="12">
        <f t="shared" si="35"/>
        <v>41912.957638888889</v>
      </c>
    </row>
    <row r="344" spans="1:20" ht="28.5" x14ac:dyDescent="0.4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t="str">
        <f t="shared" si="32"/>
        <v>film &amp; video</v>
      </c>
      <c r="R344" t="str">
        <f t="shared" si="33"/>
        <v>documentary</v>
      </c>
      <c r="S344" s="12">
        <f t="shared" si="34"/>
        <v>42459.572511574072</v>
      </c>
      <c r="T344" s="12">
        <f t="shared" si="35"/>
        <v>42489.572511574072</v>
      </c>
    </row>
    <row r="345" spans="1:20" ht="42.75" x14ac:dyDescent="0.4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t="str">
        <f t="shared" si="32"/>
        <v>film &amp; video</v>
      </c>
      <c r="R345" t="str">
        <f t="shared" si="33"/>
        <v>documentary</v>
      </c>
      <c r="S345" s="12">
        <f t="shared" si="34"/>
        <v>41926.529456018514</v>
      </c>
      <c r="T345" s="12">
        <f t="shared" si="35"/>
        <v>41956.916666666664</v>
      </c>
    </row>
    <row r="346" spans="1:20" ht="42.75" x14ac:dyDescent="0.4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t="str">
        <f t="shared" si="32"/>
        <v>film &amp; video</v>
      </c>
      <c r="R346" t="str">
        <f t="shared" si="33"/>
        <v>documentary</v>
      </c>
      <c r="S346" s="12">
        <f t="shared" si="34"/>
        <v>42111.762662037036</v>
      </c>
      <c r="T346" s="12">
        <f t="shared" si="35"/>
        <v>42155.888888888883</v>
      </c>
    </row>
    <row r="347" spans="1:20" ht="42.75" x14ac:dyDescent="0.4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t="str">
        <f t="shared" si="32"/>
        <v>film &amp; video</v>
      </c>
      <c r="R347" t="str">
        <f t="shared" si="33"/>
        <v>documentary</v>
      </c>
      <c r="S347" s="12">
        <f t="shared" si="34"/>
        <v>42114.735995370364</v>
      </c>
      <c r="T347" s="12">
        <f t="shared" si="35"/>
        <v>42144.735995370364</v>
      </c>
    </row>
    <row r="348" spans="1:20" ht="42.75" x14ac:dyDescent="0.4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t="str">
        <f t="shared" si="32"/>
        <v>film &amp; video</v>
      </c>
      <c r="R348" t="str">
        <f t="shared" si="33"/>
        <v>documentary</v>
      </c>
      <c r="S348" s="12">
        <f t="shared" si="34"/>
        <v>42261.291909722218</v>
      </c>
      <c r="T348" s="12">
        <f t="shared" si="35"/>
        <v>42291.291909722218</v>
      </c>
    </row>
    <row r="349" spans="1:20" ht="42.75" x14ac:dyDescent="0.4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t="str">
        <f t="shared" si="32"/>
        <v>film &amp; video</v>
      </c>
      <c r="R349" t="str">
        <f t="shared" si="33"/>
        <v>documentary</v>
      </c>
      <c r="S349" s="12">
        <f t="shared" si="34"/>
        <v>42292.287141203698</v>
      </c>
      <c r="T349" s="12">
        <f t="shared" si="35"/>
        <v>42322.32880787037</v>
      </c>
    </row>
    <row r="350" spans="1:20" ht="42.75" x14ac:dyDescent="0.4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t="str">
        <f t="shared" si="32"/>
        <v>film &amp; video</v>
      </c>
      <c r="R350" t="str">
        <f t="shared" si="33"/>
        <v>documentary</v>
      </c>
      <c r="S350" s="12">
        <f t="shared" si="34"/>
        <v>42207.378657407404</v>
      </c>
      <c r="T350" s="12">
        <f t="shared" si="35"/>
        <v>42237.378657407404</v>
      </c>
    </row>
    <row r="351" spans="1:20" ht="42.75" x14ac:dyDescent="0.4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t="str">
        <f t="shared" si="32"/>
        <v>film &amp; video</v>
      </c>
      <c r="R351" t="str">
        <f t="shared" si="33"/>
        <v>documentary</v>
      </c>
      <c r="S351" s="12">
        <f t="shared" si="34"/>
        <v>42760.290601851848</v>
      </c>
      <c r="T351" s="12">
        <f t="shared" si="35"/>
        <v>42790.290601851848</v>
      </c>
    </row>
    <row r="352" spans="1:20" ht="42.75" x14ac:dyDescent="0.4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129.81900452488688</v>
      </c>
      <c r="Q352" t="str">
        <f t="shared" si="32"/>
        <v>film &amp; video</v>
      </c>
      <c r="R352" t="str">
        <f t="shared" si="33"/>
        <v>documentary</v>
      </c>
      <c r="S352" s="12">
        <f t="shared" si="34"/>
        <v>42585.857743055552</v>
      </c>
      <c r="T352" s="12">
        <f t="shared" si="35"/>
        <v>42623.957638888889</v>
      </c>
    </row>
    <row r="353" spans="1:20" ht="42.75" x14ac:dyDescent="0.4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t="str">
        <f t="shared" si="32"/>
        <v>film &amp; video</v>
      </c>
      <c r="R353" t="str">
        <f t="shared" si="33"/>
        <v>documentary</v>
      </c>
      <c r="S353" s="12">
        <f t="shared" si="34"/>
        <v>42427.75641203703</v>
      </c>
      <c r="T353" s="12">
        <f t="shared" si="35"/>
        <v>42467.714745370373</v>
      </c>
    </row>
    <row r="354" spans="1:20" ht="42.75" x14ac:dyDescent="0.4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t="str">
        <f t="shared" si="32"/>
        <v>film &amp; video</v>
      </c>
      <c r="R354" t="str">
        <f t="shared" si="33"/>
        <v>documentary</v>
      </c>
      <c r="S354" s="12">
        <f t="shared" si="34"/>
        <v>41889.959120370368</v>
      </c>
      <c r="T354" s="12">
        <f t="shared" si="35"/>
        <v>41919.959120370368</v>
      </c>
    </row>
    <row r="355" spans="1:20" ht="42.75" x14ac:dyDescent="0.4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t="str">
        <f t="shared" si="32"/>
        <v>film &amp; video</v>
      </c>
      <c r="R355" t="str">
        <f t="shared" si="33"/>
        <v>documentary</v>
      </c>
      <c r="S355" s="12">
        <f t="shared" si="34"/>
        <v>42297.583553240744</v>
      </c>
      <c r="T355" s="12">
        <f t="shared" si="35"/>
        <v>42327.625219907401</v>
      </c>
    </row>
    <row r="356" spans="1:20" ht="42.75" x14ac:dyDescent="0.4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t="str">
        <f t="shared" si="32"/>
        <v>film &amp; video</v>
      </c>
      <c r="R356" t="str">
        <f t="shared" si="33"/>
        <v>documentary</v>
      </c>
      <c r="S356" s="12">
        <f t="shared" si="34"/>
        <v>42438.619456018518</v>
      </c>
      <c r="T356" s="12">
        <f t="shared" si="35"/>
        <v>42468.577789351846</v>
      </c>
    </row>
    <row r="357" spans="1:20" ht="28.5" x14ac:dyDescent="0.4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t="str">
        <f t="shared" si="32"/>
        <v>film &amp; video</v>
      </c>
      <c r="R357" t="str">
        <f t="shared" si="33"/>
        <v>documentary</v>
      </c>
      <c r="S357" s="12">
        <f t="shared" si="34"/>
        <v>41943.0855787037</v>
      </c>
      <c r="T357" s="12">
        <f t="shared" si="35"/>
        <v>41974.127245370364</v>
      </c>
    </row>
    <row r="358" spans="1:20" ht="28.5" x14ac:dyDescent="0.4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t="str">
        <f t="shared" si="32"/>
        <v>film &amp; video</v>
      </c>
      <c r="R358" t="str">
        <f t="shared" si="33"/>
        <v>documentary</v>
      </c>
      <c r="S358" s="12">
        <f t="shared" si="34"/>
        <v>42415.594826388886</v>
      </c>
      <c r="T358" s="12">
        <f t="shared" si="35"/>
        <v>42445.553159722222</v>
      </c>
    </row>
    <row r="359" spans="1:20" ht="42.75" x14ac:dyDescent="0.4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t="str">
        <f t="shared" si="32"/>
        <v>film &amp; video</v>
      </c>
      <c r="R359" t="str">
        <f t="shared" si="33"/>
        <v>documentary</v>
      </c>
      <c r="S359" s="12">
        <f t="shared" si="34"/>
        <v>42078.01385416666</v>
      </c>
      <c r="T359" s="12">
        <f t="shared" si="35"/>
        <v>42118.01385416666</v>
      </c>
    </row>
    <row r="360" spans="1:20" ht="42.75" x14ac:dyDescent="0.4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t="str">
        <f t="shared" si="32"/>
        <v>film &amp; video</v>
      </c>
      <c r="R360" t="str">
        <f t="shared" si="33"/>
        <v>documentary</v>
      </c>
      <c r="S360" s="12">
        <f t="shared" si="34"/>
        <v>42507.651863425919</v>
      </c>
      <c r="T360" s="12">
        <f t="shared" si="35"/>
        <v>42536.416666666664</v>
      </c>
    </row>
    <row r="361" spans="1:20" ht="42.75" x14ac:dyDescent="0.4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t="str">
        <f t="shared" si="32"/>
        <v>film &amp; video</v>
      </c>
      <c r="R361" t="str">
        <f t="shared" si="33"/>
        <v>documentary</v>
      </c>
      <c r="S361" s="12">
        <f t="shared" si="34"/>
        <v>41934.86215277778</v>
      </c>
      <c r="T361" s="12">
        <f t="shared" si="35"/>
        <v>41957.008333333331</v>
      </c>
    </row>
    <row r="362" spans="1:20" ht="42.75" x14ac:dyDescent="0.4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t="str">
        <f t="shared" si="32"/>
        <v>film &amp; video</v>
      </c>
      <c r="R362" t="str">
        <f t="shared" si="33"/>
        <v>documentary</v>
      </c>
      <c r="S362" s="12">
        <f t="shared" si="34"/>
        <v>42163.689583333333</v>
      </c>
      <c r="T362" s="12">
        <f t="shared" si="35"/>
        <v>42207.924305555549</v>
      </c>
    </row>
    <row r="363" spans="1:20" ht="42.75" x14ac:dyDescent="0.4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t="str">
        <f t="shared" si="32"/>
        <v>film &amp; video</v>
      </c>
      <c r="R363" t="str">
        <f t="shared" si="33"/>
        <v>documentary</v>
      </c>
      <c r="S363" s="12">
        <f t="shared" si="34"/>
        <v>41935.792893518512</v>
      </c>
      <c r="T363" s="12">
        <f t="shared" si="35"/>
        <v>41965.834560185183</v>
      </c>
    </row>
    <row r="364" spans="1:20" ht="42.75" x14ac:dyDescent="0.4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t="str">
        <f t="shared" si="32"/>
        <v>film &amp; video</v>
      </c>
      <c r="R364" t="str">
        <f t="shared" si="33"/>
        <v>documentary</v>
      </c>
      <c r="S364" s="12">
        <f t="shared" si="34"/>
        <v>41837.002210648148</v>
      </c>
      <c r="T364" s="12">
        <f t="shared" si="35"/>
        <v>41858.791666666664</v>
      </c>
    </row>
    <row r="365" spans="1:20" ht="42.75" x14ac:dyDescent="0.4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t="str">
        <f t="shared" si="32"/>
        <v>film &amp; video</v>
      </c>
      <c r="R365" t="str">
        <f t="shared" si="33"/>
        <v>documentary</v>
      </c>
      <c r="S365" s="12">
        <f t="shared" si="34"/>
        <v>40255.53629629629</v>
      </c>
      <c r="T365" s="12">
        <f t="shared" si="35"/>
        <v>40300.598611111105</v>
      </c>
    </row>
    <row r="366" spans="1:20" ht="42.75" x14ac:dyDescent="0.4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t="str">
        <f t="shared" si="32"/>
        <v>film &amp; video</v>
      </c>
      <c r="R366" t="str">
        <f t="shared" si="33"/>
        <v>documentary</v>
      </c>
      <c r="S366" s="12">
        <f t="shared" si="34"/>
        <v>41780.651296296295</v>
      </c>
      <c r="T366" s="12">
        <f t="shared" si="35"/>
        <v>41810.957638888889</v>
      </c>
    </row>
    <row r="367" spans="1:20" ht="42.75" x14ac:dyDescent="0.4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t="str">
        <f t="shared" si="32"/>
        <v>film &amp; video</v>
      </c>
      <c r="R367" t="str">
        <f t="shared" si="33"/>
        <v>documentary</v>
      </c>
      <c r="S367" s="12">
        <f t="shared" si="34"/>
        <v>41668.398136574069</v>
      </c>
      <c r="T367" s="12">
        <f t="shared" si="35"/>
        <v>41698.398136574069</v>
      </c>
    </row>
    <row r="368" spans="1:20" ht="42.75" x14ac:dyDescent="0.4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t="str">
        <f t="shared" si="32"/>
        <v>film &amp; video</v>
      </c>
      <c r="R368" t="str">
        <f t="shared" si="33"/>
        <v>documentary</v>
      </c>
      <c r="S368" s="12">
        <f t="shared" si="34"/>
        <v>41019.584699074076</v>
      </c>
      <c r="T368" s="12">
        <f t="shared" si="35"/>
        <v>41049.584699074076</v>
      </c>
    </row>
    <row r="369" spans="1:20" ht="42.75" x14ac:dyDescent="0.4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t="str">
        <f t="shared" si="32"/>
        <v>film &amp; video</v>
      </c>
      <c r="R369" t="str">
        <f t="shared" si="33"/>
        <v>documentary</v>
      </c>
      <c r="S369" s="12">
        <f t="shared" si="34"/>
        <v>41355.368958333333</v>
      </c>
      <c r="T369" s="12">
        <f t="shared" si="35"/>
        <v>41394.999305555553</v>
      </c>
    </row>
    <row r="370" spans="1:20" ht="42.75" x14ac:dyDescent="0.4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6">
        <f t="shared" si="31"/>
        <v>81.84905660377359</v>
      </c>
      <c r="Q370" t="str">
        <f t="shared" si="32"/>
        <v>film &amp; video</v>
      </c>
      <c r="R370" t="str">
        <f t="shared" si="33"/>
        <v>documentary</v>
      </c>
      <c r="S370" s="12">
        <f t="shared" si="34"/>
        <v>42043.397245370368</v>
      </c>
      <c r="T370" s="12">
        <f t="shared" si="35"/>
        <v>42078.355578703697</v>
      </c>
    </row>
    <row r="371" spans="1:20" ht="42.75" x14ac:dyDescent="0.4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t="str">
        <f t="shared" si="32"/>
        <v>film &amp; video</v>
      </c>
      <c r="R371" t="str">
        <f t="shared" si="33"/>
        <v>documentary</v>
      </c>
      <c r="S371" s="12">
        <f t="shared" si="34"/>
        <v>40893.3433912037</v>
      </c>
      <c r="T371" s="12">
        <f t="shared" si="35"/>
        <v>40923.3433912037</v>
      </c>
    </row>
    <row r="372" spans="1:20" ht="42.75" x14ac:dyDescent="0.4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t="str">
        <f t="shared" si="32"/>
        <v>film &amp; video</v>
      </c>
      <c r="R372" t="str">
        <f t="shared" si="33"/>
        <v>documentary</v>
      </c>
      <c r="S372" s="12">
        <f t="shared" si="34"/>
        <v>42711.586805555555</v>
      </c>
      <c r="T372" s="12">
        <f t="shared" si="35"/>
        <v>42741.586805555555</v>
      </c>
    </row>
    <row r="373" spans="1:20" ht="42.75" x14ac:dyDescent="0.4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t="str">
        <f t="shared" si="32"/>
        <v>film &amp; video</v>
      </c>
      <c r="R373" t="str">
        <f t="shared" si="33"/>
        <v>documentary</v>
      </c>
      <c r="S373" s="12">
        <f t="shared" si="34"/>
        <v>41261.559479166666</v>
      </c>
      <c r="T373" s="12">
        <f t="shared" si="35"/>
        <v>41306.559479166666</v>
      </c>
    </row>
    <row r="374" spans="1:20" ht="28.5" x14ac:dyDescent="0.4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t="str">
        <f t="shared" si="32"/>
        <v>film &amp; video</v>
      </c>
      <c r="R374" t="str">
        <f t="shared" si="33"/>
        <v>documentary</v>
      </c>
      <c r="S374" s="12">
        <f t="shared" si="34"/>
        <v>42425.368564814817</v>
      </c>
      <c r="T374" s="12">
        <f t="shared" si="35"/>
        <v>42465.458333333336</v>
      </c>
    </row>
    <row r="375" spans="1:20" ht="42.75" x14ac:dyDescent="0.4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t="str">
        <f t="shared" si="32"/>
        <v>film &amp; video</v>
      </c>
      <c r="R375" t="str">
        <f t="shared" si="33"/>
        <v>documentary</v>
      </c>
      <c r="S375" s="12">
        <f t="shared" si="34"/>
        <v>41078.703680555554</v>
      </c>
      <c r="T375" s="12">
        <f t="shared" si="35"/>
        <v>41108.703680555554</v>
      </c>
    </row>
    <row r="376" spans="1:20" ht="42.75" x14ac:dyDescent="0.4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t="str">
        <f t="shared" si="32"/>
        <v>film &amp; video</v>
      </c>
      <c r="R376" t="str">
        <f t="shared" si="33"/>
        <v>documentary</v>
      </c>
      <c r="S376" s="12">
        <f t="shared" si="34"/>
        <v>40757.680914351848</v>
      </c>
      <c r="T376" s="12">
        <f t="shared" si="35"/>
        <v>40802.680914351848</v>
      </c>
    </row>
    <row r="377" spans="1:20" ht="42.75" x14ac:dyDescent="0.4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6">
        <f t="shared" si="31"/>
        <v>42.857142857142854</v>
      </c>
      <c r="Q377" t="str">
        <f t="shared" si="32"/>
        <v>film &amp; video</v>
      </c>
      <c r="R377" t="str">
        <f t="shared" si="33"/>
        <v>documentary</v>
      </c>
      <c r="S377" s="12">
        <f t="shared" si="34"/>
        <v>41657.77674768518</v>
      </c>
      <c r="T377" s="12">
        <f t="shared" si="35"/>
        <v>41699.512499999997</v>
      </c>
    </row>
    <row r="378" spans="1:20" ht="42.75" x14ac:dyDescent="0.4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t="str">
        <f t="shared" si="32"/>
        <v>film &amp; video</v>
      </c>
      <c r="R378" t="str">
        <f t="shared" si="33"/>
        <v>documentary</v>
      </c>
      <c r="S378" s="12">
        <f t="shared" si="34"/>
        <v>42576.244398148141</v>
      </c>
      <c r="T378" s="12">
        <f t="shared" si="35"/>
        <v>42607.244398148141</v>
      </c>
    </row>
    <row r="379" spans="1:20" ht="42.75" x14ac:dyDescent="0.4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t="str">
        <f t="shared" si="32"/>
        <v>film &amp; video</v>
      </c>
      <c r="R379" t="str">
        <f t="shared" si="33"/>
        <v>documentary</v>
      </c>
      <c r="S379" s="12">
        <f t="shared" si="34"/>
        <v>42292.042453703696</v>
      </c>
      <c r="T379" s="12">
        <f t="shared" si="35"/>
        <v>42322.084027777775</v>
      </c>
    </row>
    <row r="380" spans="1:20" ht="57" x14ac:dyDescent="0.4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t="str">
        <f t="shared" si="32"/>
        <v>film &amp; video</v>
      </c>
      <c r="R380" t="str">
        <f t="shared" si="33"/>
        <v>documentary</v>
      </c>
      <c r="S380" s="12">
        <f t="shared" si="34"/>
        <v>42370.363518518519</v>
      </c>
      <c r="T380" s="12">
        <f t="shared" si="35"/>
        <v>42394.786111111105</v>
      </c>
    </row>
    <row r="381" spans="1:20" ht="42.75" x14ac:dyDescent="0.4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t="str">
        <f t="shared" si="32"/>
        <v>film &amp; video</v>
      </c>
      <c r="R381" t="str">
        <f t="shared" si="33"/>
        <v>documentary</v>
      </c>
      <c r="S381" s="12">
        <f t="shared" si="34"/>
        <v>40987.479999999996</v>
      </c>
      <c r="T381" s="12">
        <f t="shared" si="35"/>
        <v>41032.479999999996</v>
      </c>
    </row>
    <row r="382" spans="1:20" ht="42.75" x14ac:dyDescent="0.4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t="str">
        <f t="shared" si="32"/>
        <v>film &amp; video</v>
      </c>
      <c r="R382" t="str">
        <f t="shared" si="33"/>
        <v>documentary</v>
      </c>
      <c r="S382" s="12">
        <f t="shared" si="34"/>
        <v>42367.511481481481</v>
      </c>
      <c r="T382" s="12">
        <f t="shared" si="35"/>
        <v>42392.511481481481</v>
      </c>
    </row>
    <row r="383" spans="1:20" ht="42.75" x14ac:dyDescent="0.4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t="str">
        <f t="shared" si="32"/>
        <v>film &amp; video</v>
      </c>
      <c r="R383" t="str">
        <f t="shared" si="33"/>
        <v>documentary</v>
      </c>
      <c r="S383" s="12">
        <f t="shared" si="34"/>
        <v>41085.48978009259</v>
      </c>
      <c r="T383" s="12">
        <f t="shared" si="35"/>
        <v>41120</v>
      </c>
    </row>
    <row r="384" spans="1:20" ht="57" x14ac:dyDescent="0.4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t="str">
        <f t="shared" si="32"/>
        <v>film &amp; video</v>
      </c>
      <c r="R384" t="str">
        <f t="shared" si="33"/>
        <v>documentary</v>
      </c>
      <c r="S384" s="12">
        <f t="shared" si="34"/>
        <v>41144.501157407409</v>
      </c>
      <c r="T384" s="12">
        <f t="shared" si="35"/>
        <v>41158.501157407409</v>
      </c>
    </row>
    <row r="385" spans="1:20" ht="42.75" x14ac:dyDescent="0.4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t="str">
        <f t="shared" si="32"/>
        <v>film &amp; video</v>
      </c>
      <c r="R385" t="str">
        <f t="shared" si="33"/>
        <v>documentary</v>
      </c>
      <c r="S385" s="12">
        <f t="shared" si="34"/>
        <v>41754.90924768518</v>
      </c>
      <c r="T385" s="12">
        <f t="shared" si="35"/>
        <v>41777.90924768518</v>
      </c>
    </row>
    <row r="386" spans="1:20" ht="42.75" x14ac:dyDescent="0.4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s="6">
        <f t="shared" si="31"/>
        <v>58.540469973890339</v>
      </c>
      <c r="Q386" t="str">
        <f t="shared" si="32"/>
        <v>film &amp; video</v>
      </c>
      <c r="R386" t="str">
        <f t="shared" si="33"/>
        <v>documentary</v>
      </c>
      <c r="S386" s="12">
        <f t="shared" si="34"/>
        <v>41980.573460648149</v>
      </c>
      <c r="T386" s="12">
        <f t="shared" si="35"/>
        <v>42010.573460648149</v>
      </c>
    </row>
    <row r="387" spans="1:20" ht="42.75" x14ac:dyDescent="0.4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s="6">
        <f t="shared" ref="P387:P450" si="37">IF(L387&gt;0,E387/L387,0)</f>
        <v>111.79535864978902</v>
      </c>
      <c r="Q387" t="str">
        <f t="shared" ref="Q387:Q450" si="38">LEFT(N387,SEARCH("/",N387,1)-1)</f>
        <v>film &amp; video</v>
      </c>
      <c r="R387" t="str">
        <f t="shared" ref="R387:R450" si="39">RIGHT(N387,LEN(N387)-SEARCH("/",N387,1))</f>
        <v>documentary</v>
      </c>
      <c r="S387" s="12">
        <f t="shared" ref="S387:S450" si="40">(J387/86400)+25569+(-5/24)</f>
        <v>41934.376168981478</v>
      </c>
      <c r="T387" s="12">
        <f t="shared" ref="T387:T450" si="41">(I387/86400)+25569+(-5/24)</f>
        <v>41964.41783564815</v>
      </c>
    </row>
    <row r="388" spans="1:20" ht="42.75" x14ac:dyDescent="0.4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t="str">
        <f t="shared" si="38"/>
        <v>film &amp; video</v>
      </c>
      <c r="R388" t="str">
        <f t="shared" si="39"/>
        <v>documentary</v>
      </c>
      <c r="S388" s="12">
        <f t="shared" si="40"/>
        <v>42211.742951388886</v>
      </c>
      <c r="T388" s="12">
        <f t="shared" si="41"/>
        <v>42226.742951388886</v>
      </c>
    </row>
    <row r="389" spans="1:20" ht="42.75" x14ac:dyDescent="0.4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t="str">
        <f t="shared" si="38"/>
        <v>film &amp; video</v>
      </c>
      <c r="R389" t="str">
        <f t="shared" si="39"/>
        <v>documentary</v>
      </c>
      <c r="S389" s="12">
        <f t="shared" si="40"/>
        <v>42200.468263888884</v>
      </c>
      <c r="T389" s="12">
        <f t="shared" si="41"/>
        <v>42231.041666666664</v>
      </c>
    </row>
    <row r="390" spans="1:20" ht="42.75" x14ac:dyDescent="0.4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t="str">
        <f t="shared" si="38"/>
        <v>film &amp; video</v>
      </c>
      <c r="R390" t="str">
        <f t="shared" si="39"/>
        <v>documentary</v>
      </c>
      <c r="S390" s="12">
        <f t="shared" si="40"/>
        <v>42548.86782407407</v>
      </c>
      <c r="T390" s="12">
        <f t="shared" si="41"/>
        <v>42578.86782407407</v>
      </c>
    </row>
    <row r="391" spans="1:20" ht="42.75" x14ac:dyDescent="0.4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t="str">
        <f t="shared" si="38"/>
        <v>film &amp; video</v>
      </c>
      <c r="R391" t="str">
        <f t="shared" si="39"/>
        <v>documentary</v>
      </c>
      <c r="S391" s="12">
        <f t="shared" si="40"/>
        <v>41673.854745370372</v>
      </c>
      <c r="T391" s="12">
        <f t="shared" si="41"/>
        <v>41705.749305555553</v>
      </c>
    </row>
    <row r="392" spans="1:20" ht="42.75" x14ac:dyDescent="0.4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6">
        <f t="shared" si="37"/>
        <v>71.428571428571431</v>
      </c>
      <c r="Q392" t="str">
        <f t="shared" si="38"/>
        <v>film &amp; video</v>
      </c>
      <c r="R392" t="str">
        <f t="shared" si="39"/>
        <v>documentary</v>
      </c>
      <c r="S392" s="12">
        <f t="shared" si="40"/>
        <v>42111.828379629624</v>
      </c>
      <c r="T392" s="12">
        <f t="shared" si="41"/>
        <v>42131.828379629624</v>
      </c>
    </row>
    <row r="393" spans="1:20" ht="42.75" x14ac:dyDescent="0.4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t="str">
        <f t="shared" si="38"/>
        <v>film &amp; video</v>
      </c>
      <c r="R393" t="str">
        <f t="shared" si="39"/>
        <v>documentary</v>
      </c>
      <c r="S393" s="12">
        <f t="shared" si="40"/>
        <v>40864.833923611106</v>
      </c>
      <c r="T393" s="12">
        <f t="shared" si="41"/>
        <v>40894.832638888889</v>
      </c>
    </row>
    <row r="394" spans="1:20" ht="42.75" x14ac:dyDescent="0.4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t="str">
        <f t="shared" si="38"/>
        <v>film &amp; video</v>
      </c>
      <c r="R394" t="str">
        <f t="shared" si="39"/>
        <v>documentary</v>
      </c>
      <c r="S394" s="12">
        <f t="shared" si="40"/>
        <v>40763.508923611109</v>
      </c>
      <c r="T394" s="12">
        <f t="shared" si="41"/>
        <v>40793.916666666664</v>
      </c>
    </row>
    <row r="395" spans="1:20" ht="28.5" x14ac:dyDescent="0.4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t="str">
        <f t="shared" si="38"/>
        <v>film &amp; video</v>
      </c>
      <c r="R395" t="str">
        <f t="shared" si="39"/>
        <v>documentary</v>
      </c>
      <c r="S395" s="12">
        <f t="shared" si="40"/>
        <v>41526.500601851847</v>
      </c>
      <c r="T395" s="12">
        <f t="shared" si="41"/>
        <v>41557.500601851847</v>
      </c>
    </row>
    <row r="396" spans="1:20" ht="42.75" x14ac:dyDescent="0.4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t="str">
        <f t="shared" si="38"/>
        <v>film &amp; video</v>
      </c>
      <c r="R396" t="str">
        <f t="shared" si="39"/>
        <v>documentary</v>
      </c>
      <c r="S396" s="12">
        <f t="shared" si="40"/>
        <v>42417.60974537037</v>
      </c>
      <c r="T396" s="12">
        <f t="shared" si="41"/>
        <v>42477.568078703705</v>
      </c>
    </row>
    <row r="397" spans="1:20" ht="42.75" x14ac:dyDescent="0.4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t="str">
        <f t="shared" si="38"/>
        <v>film &amp; video</v>
      </c>
      <c r="R397" t="str">
        <f t="shared" si="39"/>
        <v>documentary</v>
      </c>
      <c r="S397" s="12">
        <f t="shared" si="40"/>
        <v>40990.700925925921</v>
      </c>
      <c r="T397" s="12">
        <f t="shared" si="41"/>
        <v>41026.688888888886</v>
      </c>
    </row>
    <row r="398" spans="1:20" ht="42.75" x14ac:dyDescent="0.4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t="str">
        <f t="shared" si="38"/>
        <v>film &amp; video</v>
      </c>
      <c r="R398" t="str">
        <f t="shared" si="39"/>
        <v>documentary</v>
      </c>
      <c r="S398" s="12">
        <f t="shared" si="40"/>
        <v>41082.356550925928</v>
      </c>
      <c r="T398" s="12">
        <f t="shared" si="41"/>
        <v>41097.356550925928</v>
      </c>
    </row>
    <row r="399" spans="1:20" ht="57" x14ac:dyDescent="0.4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t="str">
        <f t="shared" si="38"/>
        <v>film &amp; video</v>
      </c>
      <c r="R399" t="str">
        <f t="shared" si="39"/>
        <v>documentary</v>
      </c>
      <c r="S399" s="12">
        <f t="shared" si="40"/>
        <v>40379.568101851852</v>
      </c>
      <c r="T399" s="12">
        <f t="shared" si="41"/>
        <v>40421.947222222218</v>
      </c>
    </row>
    <row r="400" spans="1:20" ht="42.75" x14ac:dyDescent="0.4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140.1044776119403</v>
      </c>
      <c r="Q400" t="str">
        <f t="shared" si="38"/>
        <v>film &amp; video</v>
      </c>
      <c r="R400" t="str">
        <f t="shared" si="39"/>
        <v>documentary</v>
      </c>
      <c r="S400" s="12">
        <f t="shared" si="40"/>
        <v>42078.584791666661</v>
      </c>
      <c r="T400" s="12">
        <f t="shared" si="41"/>
        <v>42123.584791666661</v>
      </c>
    </row>
    <row r="401" spans="1:20" ht="42.75" x14ac:dyDescent="0.4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t="str">
        <f t="shared" si="38"/>
        <v>film &amp; video</v>
      </c>
      <c r="R401" t="str">
        <f t="shared" si="39"/>
        <v>documentary</v>
      </c>
      <c r="S401" s="12">
        <f t="shared" si="40"/>
        <v>42687.667442129627</v>
      </c>
      <c r="T401" s="12">
        <f t="shared" si="41"/>
        <v>42718.291666666664</v>
      </c>
    </row>
    <row r="402" spans="1:20" ht="42.75" x14ac:dyDescent="0.4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t="str">
        <f t="shared" si="38"/>
        <v>film &amp; video</v>
      </c>
      <c r="R402" t="str">
        <f t="shared" si="39"/>
        <v>documentary</v>
      </c>
      <c r="S402" s="12">
        <f t="shared" si="40"/>
        <v>41745.427627314813</v>
      </c>
      <c r="T402" s="12">
        <f t="shared" si="41"/>
        <v>41775.9375</v>
      </c>
    </row>
    <row r="403" spans="1:20" ht="42.75" x14ac:dyDescent="0.4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t="str">
        <f t="shared" si="38"/>
        <v>film &amp; video</v>
      </c>
      <c r="R403" t="str">
        <f t="shared" si="39"/>
        <v>documentary</v>
      </c>
      <c r="S403" s="12">
        <f t="shared" si="40"/>
        <v>40732.633912037032</v>
      </c>
      <c r="T403" s="12">
        <f t="shared" si="41"/>
        <v>40762.633912037032</v>
      </c>
    </row>
    <row r="404" spans="1:20" ht="42.75" x14ac:dyDescent="0.4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t="str">
        <f t="shared" si="38"/>
        <v>film &amp; video</v>
      </c>
      <c r="R404" t="str">
        <f t="shared" si="39"/>
        <v>documentary</v>
      </c>
      <c r="S404" s="12">
        <f t="shared" si="40"/>
        <v>42292.331215277773</v>
      </c>
      <c r="T404" s="12">
        <f t="shared" si="41"/>
        <v>42313.372881944444</v>
      </c>
    </row>
    <row r="405" spans="1:20" ht="42.75" x14ac:dyDescent="0.4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75.185714285714283</v>
      </c>
      <c r="Q405" t="str">
        <f t="shared" si="38"/>
        <v>film &amp; video</v>
      </c>
      <c r="R405" t="str">
        <f t="shared" si="39"/>
        <v>documentary</v>
      </c>
      <c r="S405" s="12">
        <f t="shared" si="40"/>
        <v>40718.102326388886</v>
      </c>
      <c r="T405" s="12">
        <f t="shared" si="41"/>
        <v>40765.088888888888</v>
      </c>
    </row>
    <row r="406" spans="1:20" ht="42.75" x14ac:dyDescent="0.4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t="str">
        <f t="shared" si="38"/>
        <v>film &amp; video</v>
      </c>
      <c r="R406" t="str">
        <f t="shared" si="39"/>
        <v>documentary</v>
      </c>
      <c r="S406" s="12">
        <f t="shared" si="40"/>
        <v>41646.419699074067</v>
      </c>
      <c r="T406" s="12">
        <f t="shared" si="41"/>
        <v>41675.75277777778</v>
      </c>
    </row>
    <row r="407" spans="1:20" ht="28.5" x14ac:dyDescent="0.4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6">
        <f t="shared" si="37"/>
        <v>55.2</v>
      </c>
      <c r="Q407" t="str">
        <f t="shared" si="38"/>
        <v>film &amp; video</v>
      </c>
      <c r="R407" t="str">
        <f t="shared" si="39"/>
        <v>documentary</v>
      </c>
      <c r="S407" s="12">
        <f t="shared" si="40"/>
        <v>41673.876608796294</v>
      </c>
      <c r="T407" s="12">
        <f t="shared" si="41"/>
        <v>41703.876608796294</v>
      </c>
    </row>
    <row r="408" spans="1:20" ht="42.75" x14ac:dyDescent="0.4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t="str">
        <f t="shared" si="38"/>
        <v>film &amp; video</v>
      </c>
      <c r="R408" t="str">
        <f t="shared" si="39"/>
        <v>documentary</v>
      </c>
      <c r="S408" s="12">
        <f t="shared" si="40"/>
        <v>40637.95413194444</v>
      </c>
      <c r="T408" s="12">
        <f t="shared" si="41"/>
        <v>40672.040972222218</v>
      </c>
    </row>
    <row r="409" spans="1:20" ht="42.75" x14ac:dyDescent="0.4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t="str">
        <f t="shared" si="38"/>
        <v>film &amp; video</v>
      </c>
      <c r="R409" t="str">
        <f t="shared" si="39"/>
        <v>documentary</v>
      </c>
      <c r="S409" s="12">
        <f t="shared" si="40"/>
        <v>40806.662615740737</v>
      </c>
      <c r="T409" s="12">
        <f t="shared" si="41"/>
        <v>40866.704282407409</v>
      </c>
    </row>
    <row r="410" spans="1:20" ht="42.75" x14ac:dyDescent="0.4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t="str">
        <f t="shared" si="38"/>
        <v>film &amp; video</v>
      </c>
      <c r="R410" t="str">
        <f t="shared" si="39"/>
        <v>documentary</v>
      </c>
      <c r="S410" s="12">
        <f t="shared" si="40"/>
        <v>41543.527662037035</v>
      </c>
      <c r="T410" s="12">
        <f t="shared" si="41"/>
        <v>41583.569328703699</v>
      </c>
    </row>
    <row r="411" spans="1:20" ht="42.75" x14ac:dyDescent="0.4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t="str">
        <f t="shared" si="38"/>
        <v>film &amp; video</v>
      </c>
      <c r="R411" t="str">
        <f t="shared" si="39"/>
        <v>documentary</v>
      </c>
      <c r="S411" s="12">
        <f t="shared" si="40"/>
        <v>42543.654444444437</v>
      </c>
      <c r="T411" s="12">
        <f t="shared" si="41"/>
        <v>42573.654444444437</v>
      </c>
    </row>
    <row r="412" spans="1:20" ht="42.75" x14ac:dyDescent="0.4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t="str">
        <f t="shared" si="38"/>
        <v>film &amp; video</v>
      </c>
      <c r="R412" t="str">
        <f t="shared" si="39"/>
        <v>documentary</v>
      </c>
      <c r="S412" s="12">
        <f t="shared" si="40"/>
        <v>42113.773113425923</v>
      </c>
      <c r="T412" s="12">
        <f t="shared" si="41"/>
        <v>42173.773113425923</v>
      </c>
    </row>
    <row r="413" spans="1:20" ht="42.75" x14ac:dyDescent="0.4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t="str">
        <f t="shared" si="38"/>
        <v>film &amp; video</v>
      </c>
      <c r="R413" t="str">
        <f t="shared" si="39"/>
        <v>documentary</v>
      </c>
      <c r="S413" s="12">
        <f t="shared" si="40"/>
        <v>41597.967638888884</v>
      </c>
      <c r="T413" s="12">
        <f t="shared" si="41"/>
        <v>41630</v>
      </c>
    </row>
    <row r="414" spans="1:20" ht="42.75" x14ac:dyDescent="0.4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t="str">
        <f t="shared" si="38"/>
        <v>film &amp; video</v>
      </c>
      <c r="R414" t="str">
        <f t="shared" si="39"/>
        <v>documentary</v>
      </c>
      <c r="S414" s="12">
        <f t="shared" si="40"/>
        <v>41099.534467592588</v>
      </c>
      <c r="T414" s="12">
        <f t="shared" si="41"/>
        <v>41115.534467592588</v>
      </c>
    </row>
    <row r="415" spans="1:20" ht="42.75" x14ac:dyDescent="0.4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t="str">
        <f t="shared" si="38"/>
        <v>film &amp; video</v>
      </c>
      <c r="R415" t="str">
        <f t="shared" si="39"/>
        <v>documentary</v>
      </c>
      <c r="S415" s="12">
        <f t="shared" si="40"/>
        <v>41079.66910879629</v>
      </c>
      <c r="T415" s="12">
        <f t="shared" si="41"/>
        <v>41109.66910879629</v>
      </c>
    </row>
    <row r="416" spans="1:20" ht="42.75" x14ac:dyDescent="0.4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t="str">
        <f t="shared" si="38"/>
        <v>film &amp; video</v>
      </c>
      <c r="R416" t="str">
        <f t="shared" si="39"/>
        <v>documentary</v>
      </c>
      <c r="S416" s="12">
        <f t="shared" si="40"/>
        <v>41528.85491898148</v>
      </c>
      <c r="T416" s="12">
        <f t="shared" si="41"/>
        <v>41558.85491898148</v>
      </c>
    </row>
    <row r="417" spans="1:20" ht="57" x14ac:dyDescent="0.4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t="str">
        <f t="shared" si="38"/>
        <v>film &amp; video</v>
      </c>
      <c r="R417" t="str">
        <f t="shared" si="39"/>
        <v>documentary</v>
      </c>
      <c r="S417" s="12">
        <f t="shared" si="40"/>
        <v>41904.643541666665</v>
      </c>
      <c r="T417" s="12">
        <f t="shared" si="41"/>
        <v>41929.291666666664</v>
      </c>
    </row>
    <row r="418" spans="1:20" ht="42.75" x14ac:dyDescent="0.4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t="str">
        <f t="shared" si="38"/>
        <v>film &amp; video</v>
      </c>
      <c r="R418" t="str">
        <f t="shared" si="39"/>
        <v>documentary</v>
      </c>
      <c r="S418" s="12">
        <f t="shared" si="40"/>
        <v>41648.187858796293</v>
      </c>
      <c r="T418" s="12">
        <f t="shared" si="41"/>
        <v>41678.187858796293</v>
      </c>
    </row>
    <row r="419" spans="1:20" ht="42.75" x14ac:dyDescent="0.4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t="str">
        <f t="shared" si="38"/>
        <v>film &amp; video</v>
      </c>
      <c r="R419" t="str">
        <f t="shared" si="39"/>
        <v>documentary</v>
      </c>
      <c r="S419" s="12">
        <f t="shared" si="40"/>
        <v>41360.762268518512</v>
      </c>
      <c r="T419" s="12">
        <f t="shared" si="41"/>
        <v>41371.981249999997</v>
      </c>
    </row>
    <row r="420" spans="1:20" ht="42.75" x14ac:dyDescent="0.4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t="str">
        <f t="shared" si="38"/>
        <v>film &amp; video</v>
      </c>
      <c r="R420" t="str">
        <f t="shared" si="39"/>
        <v>documentary</v>
      </c>
      <c r="S420" s="12">
        <f t="shared" si="40"/>
        <v>42178.07403935185</v>
      </c>
      <c r="T420" s="12">
        <f t="shared" si="41"/>
        <v>42208.07403935185</v>
      </c>
    </row>
    <row r="421" spans="1:20" ht="42.75" x14ac:dyDescent="0.4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t="str">
        <f t="shared" si="38"/>
        <v>film &amp; video</v>
      </c>
      <c r="R421" t="str">
        <f t="shared" si="39"/>
        <v>documentary</v>
      </c>
      <c r="S421" s="12">
        <f t="shared" si="40"/>
        <v>41394.634108796294</v>
      </c>
      <c r="T421" s="12">
        <f t="shared" si="41"/>
        <v>41454.634108796294</v>
      </c>
    </row>
    <row r="422" spans="1:20" ht="42.75" x14ac:dyDescent="0.4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t="str">
        <f t="shared" si="38"/>
        <v>film &amp; video</v>
      </c>
      <c r="R422" t="str">
        <f t="shared" si="39"/>
        <v>animation</v>
      </c>
      <c r="S422" s="12">
        <f t="shared" si="40"/>
        <v>41682.028136574074</v>
      </c>
      <c r="T422" s="12">
        <f t="shared" si="41"/>
        <v>41711.986469907402</v>
      </c>
    </row>
    <row r="423" spans="1:20" ht="42.75" x14ac:dyDescent="0.4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t="str">
        <f t="shared" si="38"/>
        <v>film &amp; video</v>
      </c>
      <c r="R423" t="str">
        <f t="shared" si="39"/>
        <v>animation</v>
      </c>
      <c r="S423" s="12">
        <f t="shared" si="40"/>
        <v>42177.283055555548</v>
      </c>
      <c r="T423" s="12">
        <f t="shared" si="41"/>
        <v>42237.283055555548</v>
      </c>
    </row>
    <row r="424" spans="1:20" ht="42.75" x14ac:dyDescent="0.4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t="str">
        <f t="shared" si="38"/>
        <v>film &amp; video</v>
      </c>
      <c r="R424" t="str">
        <f t="shared" si="39"/>
        <v>animation</v>
      </c>
      <c r="S424" s="12">
        <f t="shared" si="40"/>
        <v>41863.052048611113</v>
      </c>
      <c r="T424" s="12">
        <f t="shared" si="41"/>
        <v>41893.052048611113</v>
      </c>
    </row>
    <row r="425" spans="1:20" ht="42.75" x14ac:dyDescent="0.4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t="str">
        <f t="shared" si="38"/>
        <v>film &amp; video</v>
      </c>
      <c r="R425" t="str">
        <f t="shared" si="39"/>
        <v>animation</v>
      </c>
      <c r="S425" s="12">
        <f t="shared" si="40"/>
        <v>41400.717939814815</v>
      </c>
      <c r="T425" s="12">
        <f t="shared" si="41"/>
        <v>41430.717939814815</v>
      </c>
    </row>
    <row r="426" spans="1:20" ht="42.75" x14ac:dyDescent="0.4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6">
        <f t="shared" si="37"/>
        <v>40.78</v>
      </c>
      <c r="Q426" t="str">
        <f t="shared" si="38"/>
        <v>film &amp; video</v>
      </c>
      <c r="R426" t="str">
        <f t="shared" si="39"/>
        <v>animation</v>
      </c>
      <c r="S426" s="12">
        <f t="shared" si="40"/>
        <v>40934.167812499996</v>
      </c>
      <c r="T426" s="12">
        <f t="shared" si="41"/>
        <v>40994.126145833332</v>
      </c>
    </row>
    <row r="427" spans="1:20" ht="42.75" x14ac:dyDescent="0.4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6">
        <f t="shared" si="37"/>
        <v>3</v>
      </c>
      <c r="Q427" t="str">
        <f t="shared" si="38"/>
        <v>film &amp; video</v>
      </c>
      <c r="R427" t="str">
        <f t="shared" si="39"/>
        <v>animation</v>
      </c>
      <c r="S427" s="12">
        <f t="shared" si="40"/>
        <v>42275.652824074066</v>
      </c>
      <c r="T427" s="12">
        <f t="shared" si="41"/>
        <v>42335.694490740738</v>
      </c>
    </row>
    <row r="428" spans="1:20" ht="42.75" x14ac:dyDescent="0.4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6">
        <f t="shared" si="37"/>
        <v>16.625</v>
      </c>
      <c r="Q428" t="str">
        <f t="shared" si="38"/>
        <v>film &amp; video</v>
      </c>
      <c r="R428" t="str">
        <f t="shared" si="39"/>
        <v>animation</v>
      </c>
      <c r="S428" s="12">
        <f t="shared" si="40"/>
        <v>42400.503634259258</v>
      </c>
      <c r="T428" s="12">
        <f t="shared" si="41"/>
        <v>42430.503634259258</v>
      </c>
    </row>
    <row r="429" spans="1:20" ht="42.75" x14ac:dyDescent="0.4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f t="shared" si="37"/>
        <v>0</v>
      </c>
      <c r="Q429" t="str">
        <f t="shared" si="38"/>
        <v>film &amp; video</v>
      </c>
      <c r="R429" t="str">
        <f t="shared" si="39"/>
        <v>animation</v>
      </c>
      <c r="S429" s="12">
        <f t="shared" si="40"/>
        <v>42285.700694444444</v>
      </c>
      <c r="T429" s="12">
        <f t="shared" si="41"/>
        <v>42299.582638888889</v>
      </c>
    </row>
    <row r="430" spans="1:20" ht="28.5" x14ac:dyDescent="0.4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6">
        <f t="shared" si="37"/>
        <v>52</v>
      </c>
      <c r="Q430" t="str">
        <f t="shared" si="38"/>
        <v>film &amp; video</v>
      </c>
      <c r="R430" t="str">
        <f t="shared" si="39"/>
        <v>animation</v>
      </c>
      <c r="S430" s="12">
        <f t="shared" si="40"/>
        <v>41778.558391203704</v>
      </c>
      <c r="T430" s="12">
        <f t="shared" si="41"/>
        <v>41806.708333333328</v>
      </c>
    </row>
    <row r="431" spans="1:20" ht="57" x14ac:dyDescent="0.4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f t="shared" si="37"/>
        <v>0</v>
      </c>
      <c r="Q431" t="str">
        <f t="shared" si="38"/>
        <v>film &amp; video</v>
      </c>
      <c r="R431" t="str">
        <f t="shared" si="39"/>
        <v>animation</v>
      </c>
      <c r="S431" s="12">
        <f t="shared" si="40"/>
        <v>40070.693078703705</v>
      </c>
      <c r="T431" s="12">
        <f t="shared" si="41"/>
        <v>40143.999305555553</v>
      </c>
    </row>
    <row r="432" spans="1:20" ht="42.75" x14ac:dyDescent="0.4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6">
        <f t="shared" si="37"/>
        <v>4.8</v>
      </c>
      <c r="Q432" t="str">
        <f t="shared" si="38"/>
        <v>film &amp; video</v>
      </c>
      <c r="R432" t="str">
        <f t="shared" si="39"/>
        <v>animation</v>
      </c>
      <c r="S432" s="12">
        <f t="shared" si="40"/>
        <v>41512.898923611108</v>
      </c>
      <c r="T432" s="12">
        <f t="shared" si="41"/>
        <v>41527.898923611108</v>
      </c>
    </row>
    <row r="433" spans="1:20" ht="42.75" x14ac:dyDescent="0.4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6">
        <f t="shared" si="37"/>
        <v>51.875</v>
      </c>
      <c r="Q433" t="str">
        <f t="shared" si="38"/>
        <v>film &amp; video</v>
      </c>
      <c r="R433" t="str">
        <f t="shared" si="39"/>
        <v>animation</v>
      </c>
      <c r="S433" s="12">
        <f t="shared" si="40"/>
        <v>42526.662997685184</v>
      </c>
      <c r="T433" s="12">
        <f t="shared" si="41"/>
        <v>42556.662997685184</v>
      </c>
    </row>
    <row r="434" spans="1:20" ht="42.75" x14ac:dyDescent="0.4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6">
        <f t="shared" si="37"/>
        <v>71.25</v>
      </c>
      <c r="Q434" t="str">
        <f t="shared" si="38"/>
        <v>film &amp; video</v>
      </c>
      <c r="R434" t="str">
        <f t="shared" si="39"/>
        <v>animation</v>
      </c>
      <c r="S434" s="12">
        <f t="shared" si="40"/>
        <v>42238.51829861111</v>
      </c>
      <c r="T434" s="12">
        <f t="shared" si="41"/>
        <v>42298.51829861111</v>
      </c>
    </row>
    <row r="435" spans="1:20" ht="57" x14ac:dyDescent="0.4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f t="shared" si="37"/>
        <v>0</v>
      </c>
      <c r="Q435" t="str">
        <f t="shared" si="38"/>
        <v>film &amp; video</v>
      </c>
      <c r="R435" t="str">
        <f t="shared" si="39"/>
        <v>animation</v>
      </c>
      <c r="S435" s="12">
        <f t="shared" si="40"/>
        <v>42228.421550925923</v>
      </c>
      <c r="T435" s="12">
        <f t="shared" si="41"/>
        <v>42288.421550925923</v>
      </c>
    </row>
    <row r="436" spans="1:20" ht="42.75" x14ac:dyDescent="0.4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6">
        <f t="shared" si="37"/>
        <v>62.5</v>
      </c>
      <c r="Q436" t="str">
        <f t="shared" si="38"/>
        <v>film &amp; video</v>
      </c>
      <c r="R436" t="str">
        <f t="shared" si="39"/>
        <v>animation</v>
      </c>
      <c r="S436" s="12">
        <f t="shared" si="40"/>
        <v>41576.626180555555</v>
      </c>
      <c r="T436" s="12">
        <f t="shared" si="41"/>
        <v>41609.667847222219</v>
      </c>
    </row>
    <row r="437" spans="1:20" ht="42.75" x14ac:dyDescent="0.4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6">
        <f t="shared" si="37"/>
        <v>1</v>
      </c>
      <c r="Q437" t="str">
        <f t="shared" si="38"/>
        <v>film &amp; video</v>
      </c>
      <c r="R437" t="str">
        <f t="shared" si="39"/>
        <v>animation</v>
      </c>
      <c r="S437" s="12">
        <f t="shared" si="40"/>
        <v>41500.539120370369</v>
      </c>
      <c r="T437" s="12">
        <f t="shared" si="41"/>
        <v>41530.539120370369</v>
      </c>
    </row>
    <row r="438" spans="1:20" ht="42.75" x14ac:dyDescent="0.4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f t="shared" si="37"/>
        <v>0</v>
      </c>
      <c r="Q438" t="str">
        <f t="shared" si="38"/>
        <v>film &amp; video</v>
      </c>
      <c r="R438" t="str">
        <f t="shared" si="39"/>
        <v>animation</v>
      </c>
      <c r="S438" s="12">
        <f t="shared" si="40"/>
        <v>41456.154085648144</v>
      </c>
      <c r="T438" s="12">
        <f t="shared" si="41"/>
        <v>41486.154085648144</v>
      </c>
    </row>
    <row r="439" spans="1:20" ht="42.75" x14ac:dyDescent="0.4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f t="shared" si="37"/>
        <v>0</v>
      </c>
      <c r="Q439" t="str">
        <f t="shared" si="38"/>
        <v>film &amp; video</v>
      </c>
      <c r="R439" t="str">
        <f t="shared" si="39"/>
        <v>animation</v>
      </c>
      <c r="S439" s="12">
        <f t="shared" si="40"/>
        <v>42591.110254629624</v>
      </c>
      <c r="T439" s="12">
        <f t="shared" si="41"/>
        <v>42651.110254629624</v>
      </c>
    </row>
    <row r="440" spans="1:20" ht="42.75" x14ac:dyDescent="0.4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t="str">
        <f t="shared" si="38"/>
        <v>film &amp; video</v>
      </c>
      <c r="R440" t="str">
        <f t="shared" si="39"/>
        <v>animation</v>
      </c>
      <c r="S440" s="12">
        <f t="shared" si="40"/>
        <v>42296.052754629629</v>
      </c>
      <c r="T440" s="12">
        <f t="shared" si="41"/>
        <v>42326.094421296293</v>
      </c>
    </row>
    <row r="441" spans="1:20" ht="42.75" x14ac:dyDescent="0.4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f t="shared" si="37"/>
        <v>0</v>
      </c>
      <c r="Q441" t="str">
        <f t="shared" si="38"/>
        <v>film &amp; video</v>
      </c>
      <c r="R441" t="str">
        <f t="shared" si="39"/>
        <v>animation</v>
      </c>
      <c r="S441" s="12">
        <f t="shared" si="40"/>
        <v>41919.553449074076</v>
      </c>
      <c r="T441" s="12">
        <f t="shared" si="41"/>
        <v>41929.553449074076</v>
      </c>
    </row>
    <row r="442" spans="1:20" ht="42.75" x14ac:dyDescent="0.4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6">
        <f t="shared" si="37"/>
        <v>5</v>
      </c>
      <c r="Q442" t="str">
        <f t="shared" si="38"/>
        <v>film &amp; video</v>
      </c>
      <c r="R442" t="str">
        <f t="shared" si="39"/>
        <v>animation</v>
      </c>
      <c r="S442" s="12">
        <f t="shared" si="40"/>
        <v>42423.777233796289</v>
      </c>
      <c r="T442" s="12">
        <f t="shared" si="41"/>
        <v>42453.735567129632</v>
      </c>
    </row>
    <row r="443" spans="1:20" ht="42.75" x14ac:dyDescent="0.4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f t="shared" si="37"/>
        <v>0</v>
      </c>
      <c r="Q443" t="str">
        <f t="shared" si="38"/>
        <v>film &amp; video</v>
      </c>
      <c r="R443" t="str">
        <f t="shared" si="39"/>
        <v>animation</v>
      </c>
      <c r="S443" s="12">
        <f t="shared" si="40"/>
        <v>41550.585601851846</v>
      </c>
      <c r="T443" s="12">
        <f t="shared" si="41"/>
        <v>41580.585601851846</v>
      </c>
    </row>
    <row r="444" spans="1:20" x14ac:dyDescent="0.4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t="str">
        <f t="shared" si="38"/>
        <v>film &amp; video</v>
      </c>
      <c r="R444" t="str">
        <f t="shared" si="39"/>
        <v>animation</v>
      </c>
      <c r="S444" s="12">
        <f t="shared" si="40"/>
        <v>42024.680358796293</v>
      </c>
      <c r="T444" s="12">
        <f t="shared" si="41"/>
        <v>42054.680358796293</v>
      </c>
    </row>
    <row r="445" spans="1:20" ht="42.75" x14ac:dyDescent="0.4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6">
        <f t="shared" si="37"/>
        <v>5</v>
      </c>
      <c r="Q445" t="str">
        <f t="shared" si="38"/>
        <v>film &amp; video</v>
      </c>
      <c r="R445" t="str">
        <f t="shared" si="39"/>
        <v>animation</v>
      </c>
      <c r="S445" s="12">
        <f t="shared" si="40"/>
        <v>41649.806724537033</v>
      </c>
      <c r="T445" s="12">
        <f t="shared" si="41"/>
        <v>41679.806724537033</v>
      </c>
    </row>
    <row r="446" spans="1:20" ht="42.75" x14ac:dyDescent="0.4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6">
        <f t="shared" si="37"/>
        <v>50</v>
      </c>
      <c r="Q446" t="str">
        <f t="shared" si="38"/>
        <v>film &amp; video</v>
      </c>
      <c r="R446" t="str">
        <f t="shared" si="39"/>
        <v>animation</v>
      </c>
      <c r="S446" s="12">
        <f t="shared" si="40"/>
        <v>40894.69862268518</v>
      </c>
      <c r="T446" s="12">
        <f t="shared" si="41"/>
        <v>40954.69862268518</v>
      </c>
    </row>
    <row r="447" spans="1:20" ht="42.75" x14ac:dyDescent="0.4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6">
        <f t="shared" si="37"/>
        <v>1</v>
      </c>
      <c r="Q447" t="str">
        <f t="shared" si="38"/>
        <v>film &amp; video</v>
      </c>
      <c r="R447" t="str">
        <f t="shared" si="39"/>
        <v>animation</v>
      </c>
      <c r="S447" s="12">
        <f t="shared" si="40"/>
        <v>42130.127025462956</v>
      </c>
      <c r="T447" s="12">
        <f t="shared" si="41"/>
        <v>42145.127025462956</v>
      </c>
    </row>
    <row r="448" spans="1:20" ht="42.75" x14ac:dyDescent="0.4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6">
        <f t="shared" si="37"/>
        <v>47.875</v>
      </c>
      <c r="Q448" t="str">
        <f t="shared" si="38"/>
        <v>film &amp; video</v>
      </c>
      <c r="R448" t="str">
        <f t="shared" si="39"/>
        <v>animation</v>
      </c>
      <c r="S448" s="12">
        <f t="shared" si="40"/>
        <v>42036.875231481477</v>
      </c>
      <c r="T448" s="12">
        <f t="shared" si="41"/>
        <v>42066.875231481477</v>
      </c>
    </row>
    <row r="449" spans="1:20" ht="42.75" x14ac:dyDescent="0.4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6">
        <f t="shared" si="37"/>
        <v>5</v>
      </c>
      <c r="Q449" t="str">
        <f t="shared" si="38"/>
        <v>film &amp; video</v>
      </c>
      <c r="R449" t="str">
        <f t="shared" si="39"/>
        <v>animation</v>
      </c>
      <c r="S449" s="12">
        <f t="shared" si="40"/>
        <v>41331.34679398148</v>
      </c>
      <c r="T449" s="12">
        <f t="shared" si="41"/>
        <v>41356.305127314808</v>
      </c>
    </row>
    <row r="450" spans="1:20" ht="42.75" x14ac:dyDescent="0.4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s="6">
        <f t="shared" si="37"/>
        <v>20.502500000000001</v>
      </c>
      <c r="Q450" t="str">
        <f t="shared" si="38"/>
        <v>film &amp; video</v>
      </c>
      <c r="R450" t="str">
        <f t="shared" si="39"/>
        <v>animation</v>
      </c>
      <c r="S450" s="12">
        <f t="shared" si="40"/>
        <v>41753.549710648142</v>
      </c>
      <c r="T450" s="12">
        <f t="shared" si="41"/>
        <v>41773.549710648142</v>
      </c>
    </row>
    <row r="451" spans="1:20" ht="42.75" x14ac:dyDescent="0.4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s="6">
        <f t="shared" ref="P451:P514" si="43">IF(L451&gt;0,E451/L451,0)</f>
        <v>9</v>
      </c>
      <c r="Q451" t="str">
        <f t="shared" ref="Q451:Q514" si="44">LEFT(N451,SEARCH("/",N451,1)-1)</f>
        <v>film &amp; video</v>
      </c>
      <c r="R451" t="str">
        <f t="shared" ref="R451:R514" si="45">RIGHT(N451,LEN(N451)-SEARCH("/",N451,1))</f>
        <v>animation</v>
      </c>
      <c r="S451" s="12">
        <f t="shared" ref="S451:S514" si="46">(J451/86400)+25569+(-5/24)</f>
        <v>41534.359780092593</v>
      </c>
      <c r="T451" s="12">
        <f t="shared" ref="T451:T514" si="47">(I451/86400)+25569+(-5/24)</f>
        <v>41564.359780092593</v>
      </c>
    </row>
    <row r="452" spans="1:20" ht="42.75" x14ac:dyDescent="0.4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6">
        <f t="shared" si="43"/>
        <v>56.571428571428569</v>
      </c>
      <c r="Q452" t="str">
        <f t="shared" si="44"/>
        <v>film &amp; video</v>
      </c>
      <c r="R452" t="str">
        <f t="shared" si="45"/>
        <v>animation</v>
      </c>
      <c r="S452" s="12">
        <f t="shared" si="46"/>
        <v>41654.73842592592</v>
      </c>
      <c r="T452" s="12">
        <f t="shared" si="47"/>
        <v>41684.73842592592</v>
      </c>
    </row>
    <row r="453" spans="1:20" ht="42.75" x14ac:dyDescent="0.4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f t="shared" si="43"/>
        <v>0</v>
      </c>
      <c r="Q453" t="str">
        <f t="shared" si="44"/>
        <v>film &amp; video</v>
      </c>
      <c r="R453" t="str">
        <f t="shared" si="45"/>
        <v>animation</v>
      </c>
      <c r="S453" s="12">
        <f t="shared" si="46"/>
        <v>41634.506840277776</v>
      </c>
      <c r="T453" s="12">
        <f t="shared" si="47"/>
        <v>41664.506840277776</v>
      </c>
    </row>
    <row r="454" spans="1:20" ht="28.5" x14ac:dyDescent="0.4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6">
        <f t="shared" si="43"/>
        <v>40</v>
      </c>
      <c r="Q454" t="str">
        <f t="shared" si="44"/>
        <v>film &amp; video</v>
      </c>
      <c r="R454" t="str">
        <f t="shared" si="45"/>
        <v>animation</v>
      </c>
      <c r="S454" s="12">
        <f t="shared" si="46"/>
        <v>42107.49554398148</v>
      </c>
      <c r="T454" s="12">
        <f t="shared" si="47"/>
        <v>42137.49554398148</v>
      </c>
    </row>
    <row r="455" spans="1:20" ht="42.75" x14ac:dyDescent="0.4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6">
        <f t="shared" si="43"/>
        <v>13</v>
      </c>
      <c r="Q455" t="str">
        <f t="shared" si="44"/>
        <v>film &amp; video</v>
      </c>
      <c r="R455" t="str">
        <f t="shared" si="45"/>
        <v>animation</v>
      </c>
      <c r="S455" s="12">
        <f t="shared" si="46"/>
        <v>42038.616655092592</v>
      </c>
      <c r="T455" s="12">
        <f t="shared" si="47"/>
        <v>42054.616655092592</v>
      </c>
    </row>
    <row r="456" spans="1:20" ht="42.75" x14ac:dyDescent="0.4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t="str">
        <f t="shared" si="44"/>
        <v>film &amp; video</v>
      </c>
      <c r="R456" t="str">
        <f t="shared" si="45"/>
        <v>animation</v>
      </c>
      <c r="S456" s="12">
        <f t="shared" si="46"/>
        <v>41938.508923611109</v>
      </c>
      <c r="T456" s="12">
        <f t="shared" si="47"/>
        <v>41969.343055555553</v>
      </c>
    </row>
    <row r="457" spans="1:20" ht="42.75" x14ac:dyDescent="0.4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6">
        <f t="shared" si="43"/>
        <v>22.5</v>
      </c>
      <c r="Q457" t="str">
        <f t="shared" si="44"/>
        <v>film &amp; video</v>
      </c>
      <c r="R457" t="str">
        <f t="shared" si="45"/>
        <v>animation</v>
      </c>
      <c r="S457" s="12">
        <f t="shared" si="46"/>
        <v>40970.794236111113</v>
      </c>
      <c r="T457" s="12">
        <f t="shared" si="47"/>
        <v>41015.813194444439</v>
      </c>
    </row>
    <row r="458" spans="1:20" ht="42.75" x14ac:dyDescent="0.4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t="str">
        <f t="shared" si="44"/>
        <v>film &amp; video</v>
      </c>
      <c r="R458" t="str">
        <f t="shared" si="45"/>
        <v>animation</v>
      </c>
      <c r="S458" s="12">
        <f t="shared" si="46"/>
        <v>41547.486122685186</v>
      </c>
      <c r="T458" s="12">
        <f t="shared" si="47"/>
        <v>41568.957638888889</v>
      </c>
    </row>
    <row r="459" spans="1:20" ht="42.75" x14ac:dyDescent="0.4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f t="shared" si="43"/>
        <v>0</v>
      </c>
      <c r="Q459" t="str">
        <f t="shared" si="44"/>
        <v>film &amp; video</v>
      </c>
      <c r="R459" t="str">
        <f t="shared" si="45"/>
        <v>animation</v>
      </c>
      <c r="S459" s="12">
        <f t="shared" si="46"/>
        <v>41837.559166666666</v>
      </c>
      <c r="T459" s="12">
        <f t="shared" si="47"/>
        <v>41867.559166666666</v>
      </c>
    </row>
    <row r="460" spans="1:20" ht="42.75" x14ac:dyDescent="0.4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t="str">
        <f t="shared" si="44"/>
        <v>film &amp; video</v>
      </c>
      <c r="R460" t="str">
        <f t="shared" si="45"/>
        <v>animation</v>
      </c>
      <c r="S460" s="12">
        <f t="shared" si="46"/>
        <v>41378.491435185184</v>
      </c>
      <c r="T460" s="12">
        <f t="shared" si="47"/>
        <v>41408.491435185184</v>
      </c>
    </row>
    <row r="461" spans="1:20" ht="42.75" x14ac:dyDescent="0.4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6">
        <f t="shared" si="43"/>
        <v>25</v>
      </c>
      <c r="Q461" t="str">
        <f t="shared" si="44"/>
        <v>film &amp; video</v>
      </c>
      <c r="R461" t="str">
        <f t="shared" si="45"/>
        <v>animation</v>
      </c>
      <c r="S461" s="12">
        <f t="shared" si="46"/>
        <v>40800.432025462964</v>
      </c>
      <c r="T461" s="12">
        <f t="shared" si="47"/>
        <v>40860.473692129628</v>
      </c>
    </row>
    <row r="462" spans="1:20" ht="28.5" x14ac:dyDescent="0.4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6">
        <f t="shared" si="43"/>
        <v>12.5</v>
      </c>
      <c r="Q462" t="str">
        <f t="shared" si="44"/>
        <v>film &amp; video</v>
      </c>
      <c r="R462" t="str">
        <f t="shared" si="45"/>
        <v>animation</v>
      </c>
      <c r="S462" s="12">
        <f t="shared" si="46"/>
        <v>41759.334201388883</v>
      </c>
      <c r="T462" s="12">
        <f t="shared" si="47"/>
        <v>41790.958333333328</v>
      </c>
    </row>
    <row r="463" spans="1:20" ht="42.75" x14ac:dyDescent="0.4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f t="shared" si="43"/>
        <v>0</v>
      </c>
      <c r="Q463" t="str">
        <f t="shared" si="44"/>
        <v>film &amp; video</v>
      </c>
      <c r="R463" t="str">
        <f t="shared" si="45"/>
        <v>animation</v>
      </c>
      <c r="S463" s="12">
        <f t="shared" si="46"/>
        <v>41407.638506944444</v>
      </c>
      <c r="T463" s="12">
        <f t="shared" si="47"/>
        <v>41427.638506944444</v>
      </c>
    </row>
    <row r="464" spans="1:20" ht="42.75" x14ac:dyDescent="0.4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f t="shared" si="43"/>
        <v>0</v>
      </c>
      <c r="Q464" t="str">
        <f t="shared" si="44"/>
        <v>film &amp; video</v>
      </c>
      <c r="R464" t="str">
        <f t="shared" si="45"/>
        <v>animation</v>
      </c>
      <c r="S464" s="12">
        <f t="shared" si="46"/>
        <v>40704.918298611105</v>
      </c>
      <c r="T464" s="12">
        <f t="shared" si="47"/>
        <v>40764.918298611105</v>
      </c>
    </row>
    <row r="465" spans="1:20" ht="42.75" x14ac:dyDescent="0.4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t="str">
        <f t="shared" si="44"/>
        <v>film &amp; video</v>
      </c>
      <c r="R465" t="str">
        <f t="shared" si="45"/>
        <v>animation</v>
      </c>
      <c r="S465" s="12">
        <f t="shared" si="46"/>
        <v>40750.501770833333</v>
      </c>
      <c r="T465" s="12">
        <f t="shared" si="47"/>
        <v>40810.501770833333</v>
      </c>
    </row>
    <row r="466" spans="1:20" ht="28.5" x14ac:dyDescent="0.4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6">
        <f t="shared" si="43"/>
        <v>1</v>
      </c>
      <c r="Q466" t="str">
        <f t="shared" si="44"/>
        <v>film &amp; video</v>
      </c>
      <c r="R466" t="str">
        <f t="shared" si="45"/>
        <v>animation</v>
      </c>
      <c r="S466" s="12">
        <f t="shared" si="46"/>
        <v>42488.640451388885</v>
      </c>
      <c r="T466" s="12">
        <f t="shared" si="47"/>
        <v>42508.640451388885</v>
      </c>
    </row>
    <row r="467" spans="1:20" x14ac:dyDescent="0.4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6">
        <f t="shared" si="43"/>
        <v>17.25</v>
      </c>
      <c r="Q467" t="str">
        <f t="shared" si="44"/>
        <v>film &amp; video</v>
      </c>
      <c r="R467" t="str">
        <f t="shared" si="45"/>
        <v>animation</v>
      </c>
      <c r="S467" s="12">
        <f t="shared" si="46"/>
        <v>41800.911736111106</v>
      </c>
      <c r="T467" s="12">
        <f t="shared" si="47"/>
        <v>41816.911736111106</v>
      </c>
    </row>
    <row r="468" spans="1:20" ht="42.75" x14ac:dyDescent="0.4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6">
        <f t="shared" si="43"/>
        <v>15.2</v>
      </c>
      <c r="Q468" t="str">
        <f t="shared" si="44"/>
        <v>film &amp; video</v>
      </c>
      <c r="R468" t="str">
        <f t="shared" si="45"/>
        <v>animation</v>
      </c>
      <c r="S468" s="12">
        <f t="shared" si="46"/>
        <v>41129.734537037039</v>
      </c>
      <c r="T468" s="12">
        <f t="shared" si="47"/>
        <v>41159.734537037039</v>
      </c>
    </row>
    <row r="469" spans="1:20" ht="42.75" x14ac:dyDescent="0.4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6">
        <f t="shared" si="43"/>
        <v>110.64102564102564</v>
      </c>
      <c r="Q469" t="str">
        <f t="shared" si="44"/>
        <v>film &amp; video</v>
      </c>
      <c r="R469" t="str">
        <f t="shared" si="45"/>
        <v>animation</v>
      </c>
      <c r="S469" s="12">
        <f t="shared" si="46"/>
        <v>41135.471458333333</v>
      </c>
      <c r="T469" s="12">
        <f t="shared" si="47"/>
        <v>41180.471458333333</v>
      </c>
    </row>
    <row r="470" spans="1:20" ht="42.75" x14ac:dyDescent="0.4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f t="shared" si="43"/>
        <v>0</v>
      </c>
      <c r="Q470" t="str">
        <f t="shared" si="44"/>
        <v>film &amp; video</v>
      </c>
      <c r="R470" t="str">
        <f t="shared" si="45"/>
        <v>animation</v>
      </c>
      <c r="S470" s="12">
        <f t="shared" si="46"/>
        <v>41040.959293981483</v>
      </c>
      <c r="T470" s="12">
        <f t="shared" si="47"/>
        <v>41100.952141203699</v>
      </c>
    </row>
    <row r="471" spans="1:20" ht="28.5" x14ac:dyDescent="0.4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f t="shared" si="43"/>
        <v>0</v>
      </c>
      <c r="Q471" t="str">
        <f t="shared" si="44"/>
        <v>film &amp; video</v>
      </c>
      <c r="R471" t="str">
        <f t="shared" si="45"/>
        <v>animation</v>
      </c>
      <c r="S471" s="12">
        <f t="shared" si="46"/>
        <v>41827.781527777777</v>
      </c>
      <c r="T471" s="12">
        <f t="shared" si="47"/>
        <v>41887.781527777777</v>
      </c>
    </row>
    <row r="472" spans="1:20" ht="42.75" x14ac:dyDescent="0.4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6">
        <f t="shared" si="43"/>
        <v>25.5</v>
      </c>
      <c r="Q472" t="str">
        <f t="shared" si="44"/>
        <v>film &amp; video</v>
      </c>
      <c r="R472" t="str">
        <f t="shared" si="45"/>
        <v>animation</v>
      </c>
      <c r="S472" s="12">
        <f t="shared" si="46"/>
        <v>41604.959363425922</v>
      </c>
      <c r="T472" s="12">
        <f t="shared" si="47"/>
        <v>41654.958333333328</v>
      </c>
    </row>
    <row r="473" spans="1:20" ht="57" x14ac:dyDescent="0.4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t="str">
        <f t="shared" si="44"/>
        <v>film &amp; video</v>
      </c>
      <c r="R473" t="str">
        <f t="shared" si="45"/>
        <v>animation</v>
      </c>
      <c r="S473" s="12">
        <f t="shared" si="46"/>
        <v>41703.513645833329</v>
      </c>
      <c r="T473" s="12">
        <f t="shared" si="47"/>
        <v>41748.471979166665</v>
      </c>
    </row>
    <row r="474" spans="1:20" ht="42.75" x14ac:dyDescent="0.4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6">
        <f t="shared" si="43"/>
        <v>28.2</v>
      </c>
      <c r="Q474" t="str">
        <f t="shared" si="44"/>
        <v>film &amp; video</v>
      </c>
      <c r="R474" t="str">
        <f t="shared" si="45"/>
        <v>animation</v>
      </c>
      <c r="S474" s="12">
        <f t="shared" si="46"/>
        <v>41844.714328703703</v>
      </c>
      <c r="T474" s="12">
        <f t="shared" si="47"/>
        <v>41874.714328703703</v>
      </c>
    </row>
    <row r="475" spans="1:20" ht="42.75" x14ac:dyDescent="0.4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6">
        <f t="shared" si="43"/>
        <v>61.5</v>
      </c>
      <c r="Q475" t="str">
        <f t="shared" si="44"/>
        <v>film &amp; video</v>
      </c>
      <c r="R475" t="str">
        <f t="shared" si="45"/>
        <v>animation</v>
      </c>
      <c r="S475" s="12">
        <f t="shared" si="46"/>
        <v>41869.489803240736</v>
      </c>
      <c r="T475" s="12">
        <f t="shared" si="47"/>
        <v>41899.489803240736</v>
      </c>
    </row>
    <row r="476" spans="1:20" ht="42.75" x14ac:dyDescent="0.4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6">
        <f t="shared" si="43"/>
        <v>1</v>
      </c>
      <c r="Q476" t="str">
        <f t="shared" si="44"/>
        <v>film &amp; video</v>
      </c>
      <c r="R476" t="str">
        <f t="shared" si="45"/>
        <v>animation</v>
      </c>
      <c r="S476" s="12">
        <f t="shared" si="46"/>
        <v>42753.120706018519</v>
      </c>
      <c r="T476" s="12">
        <f t="shared" si="47"/>
        <v>42783.120706018519</v>
      </c>
    </row>
    <row r="477" spans="1:20" ht="42.75" x14ac:dyDescent="0.4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f t="shared" si="43"/>
        <v>0</v>
      </c>
      <c r="Q477" t="str">
        <f t="shared" si="44"/>
        <v>film &amp; video</v>
      </c>
      <c r="R477" t="str">
        <f t="shared" si="45"/>
        <v>animation</v>
      </c>
      <c r="S477" s="12">
        <f t="shared" si="46"/>
        <v>42099.877812500003</v>
      </c>
      <c r="T477" s="12">
        <f t="shared" si="47"/>
        <v>42129.877812500003</v>
      </c>
    </row>
    <row r="478" spans="1:20" ht="28.5" x14ac:dyDescent="0.4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t="str">
        <f t="shared" si="44"/>
        <v>film &amp; video</v>
      </c>
      <c r="R478" t="str">
        <f t="shared" si="45"/>
        <v>animation</v>
      </c>
      <c r="S478" s="12">
        <f t="shared" si="46"/>
        <v>41757.76667824074</v>
      </c>
      <c r="T478" s="12">
        <f t="shared" si="47"/>
        <v>41792.957638888889</v>
      </c>
    </row>
    <row r="479" spans="1:20" ht="42.75" x14ac:dyDescent="0.4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f t="shared" si="43"/>
        <v>0</v>
      </c>
      <c r="Q479" t="str">
        <f t="shared" si="44"/>
        <v>film &amp; video</v>
      </c>
      <c r="R479" t="str">
        <f t="shared" si="45"/>
        <v>animation</v>
      </c>
      <c r="S479" s="12">
        <f t="shared" si="46"/>
        <v>40987.626550925925</v>
      </c>
      <c r="T479" s="12">
        <f t="shared" si="47"/>
        <v>41047.626550925925</v>
      </c>
    </row>
    <row r="480" spans="1:20" ht="42.75" x14ac:dyDescent="0.4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f t="shared" si="43"/>
        <v>0</v>
      </c>
      <c r="Q480" t="str">
        <f t="shared" si="44"/>
        <v>film &amp; video</v>
      </c>
      <c r="R480" t="str">
        <f t="shared" si="45"/>
        <v>animation</v>
      </c>
      <c r="S480" s="12">
        <f t="shared" si="46"/>
        <v>42065.702650462961</v>
      </c>
      <c r="T480" s="12">
        <f t="shared" si="47"/>
        <v>42095.660983796297</v>
      </c>
    </row>
    <row r="481" spans="1:20" ht="42.75" x14ac:dyDescent="0.4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6">
        <f t="shared" si="43"/>
        <v>88.8</v>
      </c>
      <c r="Q481" t="str">
        <f t="shared" si="44"/>
        <v>film &amp; video</v>
      </c>
      <c r="R481" t="str">
        <f t="shared" si="45"/>
        <v>animation</v>
      </c>
      <c r="S481" s="12">
        <f t="shared" si="46"/>
        <v>41904.199479166666</v>
      </c>
      <c r="T481" s="12">
        <f t="shared" si="47"/>
        <v>41964.24114583333</v>
      </c>
    </row>
    <row r="482" spans="1:20" ht="42.75" x14ac:dyDescent="0.4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t="str">
        <f t="shared" si="44"/>
        <v>film &amp; video</v>
      </c>
      <c r="R482" t="str">
        <f t="shared" si="45"/>
        <v>animation</v>
      </c>
      <c r="S482" s="12">
        <f t="shared" si="46"/>
        <v>41465.29184027778</v>
      </c>
      <c r="T482" s="12">
        <f t="shared" si="47"/>
        <v>41495.29184027778</v>
      </c>
    </row>
    <row r="483" spans="1:20" ht="42.75" x14ac:dyDescent="0.4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t="str">
        <f t="shared" si="44"/>
        <v>film &amp; video</v>
      </c>
      <c r="R483" t="str">
        <f t="shared" si="45"/>
        <v>animation</v>
      </c>
      <c r="S483" s="12">
        <f t="shared" si="46"/>
        <v>41162.46399305555</v>
      </c>
      <c r="T483" s="12">
        <f t="shared" si="47"/>
        <v>41192.46399305555</v>
      </c>
    </row>
    <row r="484" spans="1:20" ht="42.75" x14ac:dyDescent="0.4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6">
        <f t="shared" si="43"/>
        <v>10</v>
      </c>
      <c r="Q484" t="str">
        <f t="shared" si="44"/>
        <v>film &amp; video</v>
      </c>
      <c r="R484" t="str">
        <f t="shared" si="45"/>
        <v>animation</v>
      </c>
      <c r="S484" s="12">
        <f t="shared" si="46"/>
        <v>42447.688541666663</v>
      </c>
      <c r="T484" s="12">
        <f t="shared" si="47"/>
        <v>42474.398611111108</v>
      </c>
    </row>
    <row r="485" spans="1:20" ht="42.75" x14ac:dyDescent="0.4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6">
        <f t="shared" si="43"/>
        <v>51.224489795918366</v>
      </c>
      <c r="Q485" t="str">
        <f t="shared" si="44"/>
        <v>film &amp; video</v>
      </c>
      <c r="R485" t="str">
        <f t="shared" si="45"/>
        <v>animation</v>
      </c>
      <c r="S485" s="12">
        <f t="shared" si="46"/>
        <v>41242.989259259259</v>
      </c>
      <c r="T485" s="12">
        <f t="shared" si="47"/>
        <v>41302.989259259259</v>
      </c>
    </row>
    <row r="486" spans="1:20" ht="57" x14ac:dyDescent="0.4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6">
        <f t="shared" si="43"/>
        <v>13.545454545454545</v>
      </c>
      <c r="Q486" t="str">
        <f t="shared" si="44"/>
        <v>film &amp; video</v>
      </c>
      <c r="R486" t="str">
        <f t="shared" si="45"/>
        <v>animation</v>
      </c>
      <c r="S486" s="12">
        <f t="shared" si="46"/>
        <v>42272.731157407405</v>
      </c>
      <c r="T486" s="12">
        <f t="shared" si="47"/>
        <v>42313.772824074076</v>
      </c>
    </row>
    <row r="487" spans="1:20" ht="28.5" x14ac:dyDescent="0.4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t="str">
        <f t="shared" si="44"/>
        <v>film &amp; video</v>
      </c>
      <c r="R487" t="str">
        <f t="shared" si="45"/>
        <v>animation</v>
      </c>
      <c r="S487" s="12">
        <f t="shared" si="46"/>
        <v>41381.297442129631</v>
      </c>
      <c r="T487" s="12">
        <f t="shared" si="47"/>
        <v>41411.297442129631</v>
      </c>
    </row>
    <row r="488" spans="1:20" ht="42.75" x14ac:dyDescent="0.4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6">
        <f t="shared" si="43"/>
        <v>50</v>
      </c>
      <c r="Q488" t="str">
        <f t="shared" si="44"/>
        <v>film &amp; video</v>
      </c>
      <c r="R488" t="str">
        <f t="shared" si="45"/>
        <v>animation</v>
      </c>
      <c r="S488" s="12">
        <f t="shared" si="46"/>
        <v>41761.734247685185</v>
      </c>
      <c r="T488" s="12">
        <f t="shared" si="47"/>
        <v>41791.734247685185</v>
      </c>
    </row>
    <row r="489" spans="1:20" ht="42.75" x14ac:dyDescent="0.4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f t="shared" si="43"/>
        <v>0</v>
      </c>
      <c r="Q489" t="str">
        <f t="shared" si="44"/>
        <v>film &amp; video</v>
      </c>
      <c r="R489" t="str">
        <f t="shared" si="45"/>
        <v>animation</v>
      </c>
      <c r="S489" s="12">
        <f t="shared" si="46"/>
        <v>42669.386504629627</v>
      </c>
      <c r="T489" s="12">
        <f t="shared" si="47"/>
        <v>42729.428171296291</v>
      </c>
    </row>
    <row r="490" spans="1:20" ht="42.75" x14ac:dyDescent="0.4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f t="shared" si="43"/>
        <v>0</v>
      </c>
      <c r="Q490" t="str">
        <f t="shared" si="44"/>
        <v>film &amp; video</v>
      </c>
      <c r="R490" t="str">
        <f t="shared" si="45"/>
        <v>animation</v>
      </c>
      <c r="S490" s="12">
        <f t="shared" si="46"/>
        <v>42713.84606481481</v>
      </c>
      <c r="T490" s="12">
        <f t="shared" si="47"/>
        <v>42743.84606481481</v>
      </c>
    </row>
    <row r="491" spans="1:20" ht="42.75" x14ac:dyDescent="0.4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t="str">
        <f t="shared" si="44"/>
        <v>film &amp; video</v>
      </c>
      <c r="R491" t="str">
        <f t="shared" si="45"/>
        <v>animation</v>
      </c>
      <c r="S491" s="12">
        <f t="shared" si="46"/>
        <v>40882.273333333331</v>
      </c>
      <c r="T491" s="12">
        <f t="shared" si="47"/>
        <v>40913.272916666661</v>
      </c>
    </row>
    <row r="492" spans="1:20" x14ac:dyDescent="0.4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f t="shared" si="43"/>
        <v>0</v>
      </c>
      <c r="Q492" t="str">
        <f t="shared" si="44"/>
        <v>film &amp; video</v>
      </c>
      <c r="R492" t="str">
        <f t="shared" si="45"/>
        <v>animation</v>
      </c>
      <c r="S492" s="12">
        <f t="shared" si="46"/>
        <v>41113.760243055549</v>
      </c>
      <c r="T492" s="12">
        <f t="shared" si="47"/>
        <v>41143.760243055549</v>
      </c>
    </row>
    <row r="493" spans="1:20" ht="42.75" x14ac:dyDescent="0.4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f t="shared" si="43"/>
        <v>0</v>
      </c>
      <c r="Q493" t="str">
        <f t="shared" si="44"/>
        <v>film &amp; video</v>
      </c>
      <c r="R493" t="str">
        <f t="shared" si="45"/>
        <v>animation</v>
      </c>
      <c r="S493" s="12">
        <f t="shared" si="46"/>
        <v>42366.774293981478</v>
      </c>
      <c r="T493" s="12">
        <f t="shared" si="47"/>
        <v>42396.774293981478</v>
      </c>
    </row>
    <row r="494" spans="1:20" ht="42.75" x14ac:dyDescent="0.4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f t="shared" si="43"/>
        <v>0</v>
      </c>
      <c r="Q494" t="str">
        <f t="shared" si="44"/>
        <v>film &amp; video</v>
      </c>
      <c r="R494" t="str">
        <f t="shared" si="45"/>
        <v>animation</v>
      </c>
      <c r="S494" s="12">
        <f t="shared" si="46"/>
        <v>42595.826736111114</v>
      </c>
      <c r="T494" s="12">
        <f t="shared" si="47"/>
        <v>42655.826736111114</v>
      </c>
    </row>
    <row r="495" spans="1:20" ht="42.75" x14ac:dyDescent="0.4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f t="shared" si="43"/>
        <v>0</v>
      </c>
      <c r="Q495" t="str">
        <f t="shared" si="44"/>
        <v>film &amp; video</v>
      </c>
      <c r="R495" t="str">
        <f t="shared" si="45"/>
        <v>animation</v>
      </c>
      <c r="S495" s="12">
        <f t="shared" si="46"/>
        <v>42114.517800925925</v>
      </c>
      <c r="T495" s="12">
        <f t="shared" si="47"/>
        <v>42144.517800925925</v>
      </c>
    </row>
    <row r="496" spans="1:20" ht="42.75" x14ac:dyDescent="0.4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t="str">
        <f t="shared" si="44"/>
        <v>film &amp; video</v>
      </c>
      <c r="R496" t="str">
        <f t="shared" si="45"/>
        <v>animation</v>
      </c>
      <c r="S496" s="12">
        <f t="shared" si="46"/>
        <v>41799.62228009259</v>
      </c>
      <c r="T496" s="12">
        <f t="shared" si="47"/>
        <v>41822.916666666664</v>
      </c>
    </row>
    <row r="497" spans="1:20" ht="42.75" x14ac:dyDescent="0.4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f t="shared" si="43"/>
        <v>0</v>
      </c>
      <c r="Q497" t="str">
        <f t="shared" si="44"/>
        <v>film &amp; video</v>
      </c>
      <c r="R497" t="str">
        <f t="shared" si="45"/>
        <v>animation</v>
      </c>
      <c r="S497" s="12">
        <f t="shared" si="46"/>
        <v>42171.619270833333</v>
      </c>
      <c r="T497" s="12">
        <f t="shared" si="47"/>
        <v>42201.619270833333</v>
      </c>
    </row>
    <row r="498" spans="1:20" ht="28.5" x14ac:dyDescent="0.4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6">
        <f t="shared" si="43"/>
        <v>1</v>
      </c>
      <c r="Q498" t="str">
        <f t="shared" si="44"/>
        <v>film &amp; video</v>
      </c>
      <c r="R498" t="str">
        <f t="shared" si="45"/>
        <v>animation</v>
      </c>
      <c r="S498" s="12">
        <f t="shared" si="46"/>
        <v>41620.723078703704</v>
      </c>
      <c r="T498" s="12">
        <f t="shared" si="47"/>
        <v>41680.723078703704</v>
      </c>
    </row>
    <row r="499" spans="1:20" x14ac:dyDescent="0.4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6">
        <f t="shared" si="43"/>
        <v>10</v>
      </c>
      <c r="Q499" t="str">
        <f t="shared" si="44"/>
        <v>film &amp; video</v>
      </c>
      <c r="R499" t="str">
        <f t="shared" si="45"/>
        <v>animation</v>
      </c>
      <c r="S499" s="12">
        <f t="shared" si="46"/>
        <v>41944.829456018517</v>
      </c>
      <c r="T499" s="12">
        <f t="shared" si="47"/>
        <v>41997.999999999993</v>
      </c>
    </row>
    <row r="500" spans="1:20" ht="42.75" x14ac:dyDescent="0.4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t="str">
        <f t="shared" si="44"/>
        <v>film &amp; video</v>
      </c>
      <c r="R500" t="str">
        <f t="shared" si="45"/>
        <v>animation</v>
      </c>
      <c r="S500" s="12">
        <f t="shared" si="46"/>
        <v>40858.553807870368</v>
      </c>
      <c r="T500" s="12">
        <f t="shared" si="47"/>
        <v>40900.553807870368</v>
      </c>
    </row>
    <row r="501" spans="1:20" ht="57" x14ac:dyDescent="0.4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t="str">
        <f t="shared" si="44"/>
        <v>film &amp; video</v>
      </c>
      <c r="R501" t="str">
        <f t="shared" si="45"/>
        <v>animation</v>
      </c>
      <c r="S501" s="12">
        <f t="shared" si="46"/>
        <v>40043.687129629623</v>
      </c>
      <c r="T501" s="12">
        <f t="shared" si="47"/>
        <v>40098.665972222218</v>
      </c>
    </row>
    <row r="502" spans="1:20" ht="57" x14ac:dyDescent="0.4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6">
        <f t="shared" si="43"/>
        <v>53.75</v>
      </c>
      <c r="Q502" t="str">
        <f t="shared" si="44"/>
        <v>film &amp; video</v>
      </c>
      <c r="R502" t="str">
        <f t="shared" si="45"/>
        <v>animation</v>
      </c>
      <c r="S502" s="12">
        <f t="shared" si="46"/>
        <v>40247.677673611106</v>
      </c>
      <c r="T502" s="12">
        <f t="shared" si="47"/>
        <v>40306.719444444439</v>
      </c>
    </row>
    <row r="503" spans="1:20" ht="42.75" x14ac:dyDescent="0.4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f t="shared" si="43"/>
        <v>0</v>
      </c>
      <c r="Q503" t="str">
        <f t="shared" si="44"/>
        <v>film &amp; video</v>
      </c>
      <c r="R503" t="str">
        <f t="shared" si="45"/>
        <v>animation</v>
      </c>
      <c r="S503" s="12">
        <f t="shared" si="46"/>
        <v>40703.026053240741</v>
      </c>
      <c r="T503" s="12">
        <f t="shared" si="47"/>
        <v>40733.026053240741</v>
      </c>
    </row>
    <row r="504" spans="1:20" ht="42.75" x14ac:dyDescent="0.4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6">
        <f t="shared" si="43"/>
        <v>57.5</v>
      </c>
      <c r="Q504" t="str">
        <f t="shared" si="44"/>
        <v>film &amp; video</v>
      </c>
      <c r="R504" t="str">
        <f t="shared" si="45"/>
        <v>animation</v>
      </c>
      <c r="S504" s="12">
        <f t="shared" si="46"/>
        <v>40956.345196759255</v>
      </c>
      <c r="T504" s="12">
        <f t="shared" si="47"/>
        <v>40986.303530092591</v>
      </c>
    </row>
    <row r="505" spans="1:20" ht="42.75" x14ac:dyDescent="0.4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t="str">
        <f t="shared" si="44"/>
        <v>film &amp; video</v>
      </c>
      <c r="R505" t="str">
        <f t="shared" si="45"/>
        <v>animation</v>
      </c>
      <c r="S505" s="12">
        <f t="shared" si="46"/>
        <v>41991.318321759252</v>
      </c>
      <c r="T505" s="12">
        <f t="shared" si="47"/>
        <v>42021.318321759252</v>
      </c>
    </row>
    <row r="506" spans="1:20" ht="42.75" x14ac:dyDescent="0.4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6">
        <f t="shared" si="43"/>
        <v>67</v>
      </c>
      <c r="Q506" t="str">
        <f t="shared" si="44"/>
        <v>film &amp; video</v>
      </c>
      <c r="R506" t="str">
        <f t="shared" si="45"/>
        <v>animation</v>
      </c>
      <c r="S506" s="12">
        <f t="shared" si="46"/>
        <v>40949.775312499994</v>
      </c>
      <c r="T506" s="12">
        <f t="shared" si="47"/>
        <v>41009.73364583333</v>
      </c>
    </row>
    <row r="507" spans="1:20" ht="42.75" x14ac:dyDescent="0.4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t="str">
        <f t="shared" si="44"/>
        <v>film &amp; video</v>
      </c>
      <c r="R507" t="str">
        <f t="shared" si="45"/>
        <v>animation</v>
      </c>
      <c r="S507" s="12">
        <f t="shared" si="46"/>
        <v>42317.889884259253</v>
      </c>
      <c r="T507" s="12">
        <f t="shared" si="47"/>
        <v>42362.889884259253</v>
      </c>
    </row>
    <row r="508" spans="1:20" ht="42.75" x14ac:dyDescent="0.4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6">
        <f t="shared" si="43"/>
        <v>250</v>
      </c>
      <c r="Q508" t="str">
        <f t="shared" si="44"/>
        <v>film &amp; video</v>
      </c>
      <c r="R508" t="str">
        <f t="shared" si="45"/>
        <v>animation</v>
      </c>
      <c r="S508" s="12">
        <f t="shared" si="46"/>
        <v>41466.343981481477</v>
      </c>
      <c r="T508" s="12">
        <f t="shared" si="47"/>
        <v>41496.343981481477</v>
      </c>
    </row>
    <row r="509" spans="1:20" ht="42.75" x14ac:dyDescent="0.4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6">
        <f t="shared" si="43"/>
        <v>64</v>
      </c>
      <c r="Q509" t="str">
        <f t="shared" si="44"/>
        <v>film &amp; video</v>
      </c>
      <c r="R509" t="str">
        <f t="shared" si="45"/>
        <v>animation</v>
      </c>
      <c r="S509" s="12">
        <f t="shared" si="46"/>
        <v>41156.750659722216</v>
      </c>
      <c r="T509" s="12">
        <f t="shared" si="47"/>
        <v>41201.750659722216</v>
      </c>
    </row>
    <row r="510" spans="1:20" ht="57" x14ac:dyDescent="0.4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t="str">
        <f t="shared" si="44"/>
        <v>film &amp; video</v>
      </c>
      <c r="R510" t="str">
        <f t="shared" si="45"/>
        <v>animation</v>
      </c>
      <c r="S510" s="12">
        <f t="shared" si="46"/>
        <v>40994.815983796296</v>
      </c>
      <c r="T510" s="12">
        <f t="shared" si="47"/>
        <v>41054.384722222218</v>
      </c>
    </row>
    <row r="511" spans="1:20" ht="42.75" x14ac:dyDescent="0.4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6">
        <f t="shared" si="43"/>
        <v>10</v>
      </c>
      <c r="Q511" t="str">
        <f t="shared" si="44"/>
        <v>film &amp; video</v>
      </c>
      <c r="R511" t="str">
        <f t="shared" si="45"/>
        <v>animation</v>
      </c>
      <c r="S511" s="12">
        <f t="shared" si="46"/>
        <v>42153.423263888886</v>
      </c>
      <c r="T511" s="12">
        <f t="shared" si="47"/>
        <v>42183.423263888886</v>
      </c>
    </row>
    <row r="512" spans="1:20" ht="42.75" x14ac:dyDescent="0.4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f t="shared" si="43"/>
        <v>0</v>
      </c>
      <c r="Q512" t="str">
        <f t="shared" si="44"/>
        <v>film &amp; video</v>
      </c>
      <c r="R512" t="str">
        <f t="shared" si="45"/>
        <v>animation</v>
      </c>
      <c r="S512" s="12">
        <f t="shared" si="46"/>
        <v>42399.968043981477</v>
      </c>
      <c r="T512" s="12">
        <f t="shared" si="47"/>
        <v>42429.968043981477</v>
      </c>
    </row>
    <row r="513" spans="1:20" ht="42.75" x14ac:dyDescent="0.4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6">
        <f t="shared" si="43"/>
        <v>30</v>
      </c>
      <c r="Q513" t="str">
        <f t="shared" si="44"/>
        <v>film &amp; video</v>
      </c>
      <c r="R513" t="str">
        <f t="shared" si="45"/>
        <v>animation</v>
      </c>
      <c r="S513" s="12">
        <f t="shared" si="46"/>
        <v>41340.09469907407</v>
      </c>
      <c r="T513" s="12">
        <f t="shared" si="47"/>
        <v>41370.053032407406</v>
      </c>
    </row>
    <row r="514" spans="1:20" ht="42.75" x14ac:dyDescent="0.4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s="6">
        <f t="shared" si="43"/>
        <v>5.5</v>
      </c>
      <c r="Q514" t="str">
        <f t="shared" si="44"/>
        <v>film &amp; video</v>
      </c>
      <c r="R514" t="str">
        <f t="shared" si="45"/>
        <v>animation</v>
      </c>
      <c r="S514" s="12">
        <f t="shared" si="46"/>
        <v>42649.533877314818</v>
      </c>
      <c r="T514" s="12">
        <f t="shared" si="47"/>
        <v>42694.575543981475</v>
      </c>
    </row>
    <row r="515" spans="1:20" ht="28.5" x14ac:dyDescent="0.4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s="6">
        <f t="shared" ref="P515:P578" si="49">IF(L515&gt;0,E515/L515,0)</f>
        <v>102.38235294117646</v>
      </c>
      <c r="Q515" t="str">
        <f t="shared" ref="Q515:Q578" si="50">LEFT(N515,SEARCH("/",N515,1)-1)</f>
        <v>film &amp; video</v>
      </c>
      <c r="R515" t="str">
        <f t="shared" ref="R515:R578" si="51">RIGHT(N515,LEN(N515)-SEARCH("/",N515,1))</f>
        <v>animation</v>
      </c>
      <c r="S515" s="12">
        <f t="shared" ref="S515:S578" si="52">(J515/86400)+25569+(-5/24)</f>
        <v>42552.445659722223</v>
      </c>
      <c r="T515" s="12">
        <f t="shared" ref="T515:T578" si="53">(I515/86400)+25569+(-5/24)</f>
        <v>42597.083333333336</v>
      </c>
    </row>
    <row r="516" spans="1:20" ht="42.75" x14ac:dyDescent="0.4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t="str">
        <f t="shared" si="50"/>
        <v>film &amp; video</v>
      </c>
      <c r="R516" t="str">
        <f t="shared" si="51"/>
        <v>animation</v>
      </c>
      <c r="S516" s="12">
        <f t="shared" si="52"/>
        <v>41830.405636574069</v>
      </c>
      <c r="T516" s="12">
        <f t="shared" si="53"/>
        <v>41860.405636574069</v>
      </c>
    </row>
    <row r="517" spans="1:20" ht="42.75" x14ac:dyDescent="0.4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t="str">
        <f t="shared" si="50"/>
        <v>film &amp; video</v>
      </c>
      <c r="R517" t="str">
        <f t="shared" si="51"/>
        <v>animation</v>
      </c>
      <c r="S517" s="12">
        <f t="shared" si="52"/>
        <v>42327.282418981478</v>
      </c>
      <c r="T517" s="12">
        <f t="shared" si="53"/>
        <v>42367.282418981478</v>
      </c>
    </row>
    <row r="518" spans="1:20" ht="28.5" x14ac:dyDescent="0.4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f t="shared" si="49"/>
        <v>0</v>
      </c>
      <c r="Q518" t="str">
        <f t="shared" si="50"/>
        <v>film &amp; video</v>
      </c>
      <c r="R518" t="str">
        <f t="shared" si="51"/>
        <v>animation</v>
      </c>
      <c r="S518" s="12">
        <f t="shared" si="52"/>
        <v>42091.570370370369</v>
      </c>
      <c r="T518" s="12">
        <f t="shared" si="53"/>
        <v>42151.570370370369</v>
      </c>
    </row>
    <row r="519" spans="1:20" ht="42.75" x14ac:dyDescent="0.4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t="str">
        <f t="shared" si="50"/>
        <v>film &amp; video</v>
      </c>
      <c r="R519" t="str">
        <f t="shared" si="51"/>
        <v>animation</v>
      </c>
      <c r="S519" s="12">
        <f t="shared" si="52"/>
        <v>42738.406956018516</v>
      </c>
      <c r="T519" s="12">
        <f t="shared" si="53"/>
        <v>42768.406956018516</v>
      </c>
    </row>
    <row r="520" spans="1:20" ht="42.75" x14ac:dyDescent="0.4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f t="shared" si="49"/>
        <v>0</v>
      </c>
      <c r="Q520" t="str">
        <f t="shared" si="50"/>
        <v>film &amp; video</v>
      </c>
      <c r="R520" t="str">
        <f t="shared" si="51"/>
        <v>animation</v>
      </c>
      <c r="S520" s="12">
        <f t="shared" si="52"/>
        <v>42223.407685185179</v>
      </c>
      <c r="T520" s="12">
        <f t="shared" si="53"/>
        <v>42253.406944444439</v>
      </c>
    </row>
    <row r="521" spans="1:20" ht="42.75" x14ac:dyDescent="0.4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t="str">
        <f t="shared" si="50"/>
        <v>film &amp; video</v>
      </c>
      <c r="R521" t="str">
        <f t="shared" si="51"/>
        <v>animation</v>
      </c>
      <c r="S521" s="12">
        <f t="shared" si="52"/>
        <v>41218.183113425919</v>
      </c>
      <c r="T521" s="12">
        <f t="shared" si="53"/>
        <v>41248.183113425919</v>
      </c>
    </row>
    <row r="522" spans="1:20" ht="42.75" x14ac:dyDescent="0.4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t="str">
        <f t="shared" si="50"/>
        <v>theater</v>
      </c>
      <c r="R522" t="str">
        <f t="shared" si="51"/>
        <v>plays</v>
      </c>
      <c r="S522" s="12">
        <f t="shared" si="52"/>
        <v>42318.493761574071</v>
      </c>
      <c r="T522" s="12">
        <f t="shared" si="53"/>
        <v>42348.493761574071</v>
      </c>
    </row>
    <row r="523" spans="1:20" ht="42.75" x14ac:dyDescent="0.4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t="str">
        <f t="shared" si="50"/>
        <v>theater</v>
      </c>
      <c r="R523" t="str">
        <f t="shared" si="51"/>
        <v>plays</v>
      </c>
      <c r="S523" s="12">
        <f t="shared" si="52"/>
        <v>42645.884479166663</v>
      </c>
      <c r="T523" s="12">
        <f t="shared" si="53"/>
        <v>42674.999305555553</v>
      </c>
    </row>
    <row r="524" spans="1:20" ht="42.75" x14ac:dyDescent="0.4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t="str">
        <f t="shared" si="50"/>
        <v>theater</v>
      </c>
      <c r="R524" t="str">
        <f t="shared" si="51"/>
        <v>plays</v>
      </c>
      <c r="S524" s="12">
        <f t="shared" si="52"/>
        <v>42429.832465277774</v>
      </c>
      <c r="T524" s="12">
        <f t="shared" si="53"/>
        <v>42449.790798611109</v>
      </c>
    </row>
    <row r="525" spans="1:20" ht="42.75" x14ac:dyDescent="0.4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t="str">
        <f t="shared" si="50"/>
        <v>theater</v>
      </c>
      <c r="R525" t="str">
        <f t="shared" si="51"/>
        <v>plays</v>
      </c>
      <c r="S525" s="12">
        <f t="shared" si="52"/>
        <v>42237.924490740734</v>
      </c>
      <c r="T525" s="12">
        <f t="shared" si="53"/>
        <v>42267.924490740734</v>
      </c>
    </row>
    <row r="526" spans="1:20" ht="42.75" x14ac:dyDescent="0.4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t="str">
        <f t="shared" si="50"/>
        <v>theater</v>
      </c>
      <c r="R526" t="str">
        <f t="shared" si="51"/>
        <v>plays</v>
      </c>
      <c r="S526" s="12">
        <f t="shared" si="52"/>
        <v>42492.508900462963</v>
      </c>
      <c r="T526" s="12">
        <f t="shared" si="53"/>
        <v>42522.508900462963</v>
      </c>
    </row>
    <row r="527" spans="1:20" ht="57" x14ac:dyDescent="0.4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6">
        <f t="shared" si="49"/>
        <v>1000</v>
      </c>
      <c r="Q527" t="str">
        <f t="shared" si="50"/>
        <v>theater</v>
      </c>
      <c r="R527" t="str">
        <f t="shared" si="51"/>
        <v>plays</v>
      </c>
      <c r="S527" s="12">
        <f t="shared" si="52"/>
        <v>41850.192604166667</v>
      </c>
      <c r="T527" s="12">
        <f t="shared" si="53"/>
        <v>41895.192604166667</v>
      </c>
    </row>
    <row r="528" spans="1:20" ht="42.75" x14ac:dyDescent="0.4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t="str">
        <f t="shared" si="50"/>
        <v>theater</v>
      </c>
      <c r="R528" t="str">
        <f t="shared" si="51"/>
        <v>plays</v>
      </c>
      <c r="S528" s="12">
        <f t="shared" si="52"/>
        <v>42192.383611111109</v>
      </c>
      <c r="T528" s="12">
        <f t="shared" si="53"/>
        <v>42223.499999999993</v>
      </c>
    </row>
    <row r="529" spans="1:20" ht="57" x14ac:dyDescent="0.4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t="str">
        <f t="shared" si="50"/>
        <v>theater</v>
      </c>
      <c r="R529" t="str">
        <f t="shared" si="51"/>
        <v>plays</v>
      </c>
      <c r="S529" s="12">
        <f t="shared" si="52"/>
        <v>42752.997291666667</v>
      </c>
      <c r="T529" s="12">
        <f t="shared" si="53"/>
        <v>42783.461805555555</v>
      </c>
    </row>
    <row r="530" spans="1:20" ht="28.5" x14ac:dyDescent="0.4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t="str">
        <f t="shared" si="50"/>
        <v>theater</v>
      </c>
      <c r="R530" t="str">
        <f t="shared" si="51"/>
        <v>plays</v>
      </c>
      <c r="S530" s="12">
        <f t="shared" si="52"/>
        <v>42155.71188657407</v>
      </c>
      <c r="T530" s="12">
        <f t="shared" si="53"/>
        <v>42176.680555555555</v>
      </c>
    </row>
    <row r="531" spans="1:20" ht="42.75" x14ac:dyDescent="0.4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t="str">
        <f t="shared" si="50"/>
        <v>theater</v>
      </c>
      <c r="R531" t="str">
        <f t="shared" si="51"/>
        <v>plays</v>
      </c>
      <c r="S531" s="12">
        <f t="shared" si="52"/>
        <v>42724.822847222218</v>
      </c>
      <c r="T531" s="12">
        <f t="shared" si="53"/>
        <v>42745.999999999993</v>
      </c>
    </row>
    <row r="532" spans="1:20" ht="42.75" x14ac:dyDescent="0.4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t="str">
        <f t="shared" si="50"/>
        <v>theater</v>
      </c>
      <c r="R532" t="str">
        <f t="shared" si="51"/>
        <v>plays</v>
      </c>
      <c r="S532" s="12">
        <f t="shared" si="52"/>
        <v>42157.382731481477</v>
      </c>
      <c r="T532" s="12">
        <f t="shared" si="53"/>
        <v>42178.874999999993</v>
      </c>
    </row>
    <row r="533" spans="1:20" ht="42.75" x14ac:dyDescent="0.4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6">
        <f t="shared" si="49"/>
        <v>129.03225806451613</v>
      </c>
      <c r="Q533" t="str">
        <f t="shared" si="50"/>
        <v>theater</v>
      </c>
      <c r="R533" t="str">
        <f t="shared" si="51"/>
        <v>plays</v>
      </c>
      <c r="S533" s="12">
        <f t="shared" si="52"/>
        <v>42675.856817129628</v>
      </c>
      <c r="T533" s="12">
        <f t="shared" si="53"/>
        <v>42721.082638888889</v>
      </c>
    </row>
    <row r="534" spans="1:20" ht="42.75" x14ac:dyDescent="0.4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t="str">
        <f t="shared" si="50"/>
        <v>theater</v>
      </c>
      <c r="R534" t="str">
        <f t="shared" si="51"/>
        <v>plays</v>
      </c>
      <c r="S534" s="12">
        <f t="shared" si="52"/>
        <v>42472.798703703702</v>
      </c>
      <c r="T534" s="12">
        <f t="shared" si="53"/>
        <v>42502.798703703702</v>
      </c>
    </row>
    <row r="535" spans="1:20" ht="42.75" x14ac:dyDescent="0.4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t="str">
        <f t="shared" si="50"/>
        <v>theater</v>
      </c>
      <c r="R535" t="str">
        <f t="shared" si="51"/>
        <v>plays</v>
      </c>
      <c r="S535" s="12">
        <f t="shared" si="52"/>
        <v>42482.226446759254</v>
      </c>
      <c r="T535" s="12">
        <f t="shared" si="53"/>
        <v>42506.226446759254</v>
      </c>
    </row>
    <row r="536" spans="1:20" ht="42.75" x14ac:dyDescent="0.4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t="str">
        <f t="shared" si="50"/>
        <v>theater</v>
      </c>
      <c r="R536" t="str">
        <f t="shared" si="51"/>
        <v>plays</v>
      </c>
      <c r="S536" s="12">
        <f t="shared" si="52"/>
        <v>42270.602662037032</v>
      </c>
      <c r="T536" s="12">
        <f t="shared" si="53"/>
        <v>42309.749999999993</v>
      </c>
    </row>
    <row r="537" spans="1:20" ht="28.5" x14ac:dyDescent="0.4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t="str">
        <f t="shared" si="50"/>
        <v>theater</v>
      </c>
      <c r="R537" t="str">
        <f t="shared" si="51"/>
        <v>plays</v>
      </c>
      <c r="S537" s="12">
        <f t="shared" si="52"/>
        <v>42711.336863425924</v>
      </c>
      <c r="T537" s="12">
        <f t="shared" si="53"/>
        <v>42741.336863425924</v>
      </c>
    </row>
    <row r="538" spans="1:20" ht="42.75" x14ac:dyDescent="0.4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t="str">
        <f t="shared" si="50"/>
        <v>theater</v>
      </c>
      <c r="R538" t="str">
        <f t="shared" si="51"/>
        <v>plays</v>
      </c>
      <c r="S538" s="12">
        <f t="shared" si="52"/>
        <v>42179.136655092589</v>
      </c>
      <c r="T538" s="12">
        <f t="shared" si="53"/>
        <v>42219.541666666664</v>
      </c>
    </row>
    <row r="539" spans="1:20" ht="42.75" x14ac:dyDescent="0.4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t="str">
        <f t="shared" si="50"/>
        <v>theater</v>
      </c>
      <c r="R539" t="str">
        <f t="shared" si="51"/>
        <v>plays</v>
      </c>
      <c r="S539" s="12">
        <f t="shared" si="52"/>
        <v>42282.560081018521</v>
      </c>
      <c r="T539" s="12">
        <f t="shared" si="53"/>
        <v>42312.601747685178</v>
      </c>
    </row>
    <row r="540" spans="1:20" ht="42.75" x14ac:dyDescent="0.4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t="str">
        <f t="shared" si="50"/>
        <v>theater</v>
      </c>
      <c r="R540" t="str">
        <f t="shared" si="51"/>
        <v>plays</v>
      </c>
      <c r="S540" s="12">
        <f t="shared" si="52"/>
        <v>42473.586377314808</v>
      </c>
      <c r="T540" s="12">
        <f t="shared" si="53"/>
        <v>42503.586377314808</v>
      </c>
    </row>
    <row r="541" spans="1:20" ht="42.75" x14ac:dyDescent="0.4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6">
        <f t="shared" si="49"/>
        <v>25.161000000000001</v>
      </c>
      <c r="Q541" t="str">
        <f t="shared" si="50"/>
        <v>theater</v>
      </c>
      <c r="R541" t="str">
        <f t="shared" si="51"/>
        <v>plays</v>
      </c>
      <c r="S541" s="12">
        <f t="shared" si="52"/>
        <v>42534.841516203705</v>
      </c>
      <c r="T541" s="12">
        <f t="shared" si="53"/>
        <v>42555.841516203705</v>
      </c>
    </row>
    <row r="542" spans="1:20" ht="57" x14ac:dyDescent="0.4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6">
        <f t="shared" si="49"/>
        <v>1</v>
      </c>
      <c r="Q542" t="str">
        <f t="shared" si="50"/>
        <v>technology</v>
      </c>
      <c r="R542" t="str">
        <f t="shared" si="51"/>
        <v>web</v>
      </c>
      <c r="S542" s="12">
        <f t="shared" si="52"/>
        <v>42009.608865740738</v>
      </c>
      <c r="T542" s="12">
        <f t="shared" si="53"/>
        <v>42039.608865740738</v>
      </c>
    </row>
    <row r="543" spans="1:20" ht="42.75" x14ac:dyDescent="0.4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6">
        <f t="shared" si="49"/>
        <v>25</v>
      </c>
      <c r="Q543" t="str">
        <f t="shared" si="50"/>
        <v>technology</v>
      </c>
      <c r="R543" t="str">
        <f t="shared" si="51"/>
        <v>web</v>
      </c>
      <c r="S543" s="12">
        <f t="shared" si="52"/>
        <v>42275.838356481479</v>
      </c>
      <c r="T543" s="12">
        <f t="shared" si="53"/>
        <v>42305.838356481479</v>
      </c>
    </row>
    <row r="544" spans="1:20" ht="42.75" x14ac:dyDescent="0.4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6">
        <f t="shared" si="49"/>
        <v>1</v>
      </c>
      <c r="Q544" t="str">
        <f t="shared" si="50"/>
        <v>technology</v>
      </c>
      <c r="R544" t="str">
        <f t="shared" si="51"/>
        <v>web</v>
      </c>
      <c r="S544" s="12">
        <f t="shared" si="52"/>
        <v>42433.529120370367</v>
      </c>
      <c r="T544" s="12">
        <f t="shared" si="53"/>
        <v>42493.487453703703</v>
      </c>
    </row>
    <row r="545" spans="1:20" ht="42.75" x14ac:dyDescent="0.4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6">
        <f t="shared" si="49"/>
        <v>35</v>
      </c>
      <c r="Q545" t="str">
        <f t="shared" si="50"/>
        <v>technology</v>
      </c>
      <c r="R545" t="str">
        <f t="shared" si="51"/>
        <v>web</v>
      </c>
      <c r="S545" s="12">
        <f t="shared" si="52"/>
        <v>41913.88381944444</v>
      </c>
      <c r="T545" s="12">
        <f t="shared" si="53"/>
        <v>41943.88381944444</v>
      </c>
    </row>
    <row r="546" spans="1:20" ht="42.75" x14ac:dyDescent="0.4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6">
        <f t="shared" si="49"/>
        <v>3</v>
      </c>
      <c r="Q546" t="str">
        <f t="shared" si="50"/>
        <v>technology</v>
      </c>
      <c r="R546" t="str">
        <f t="shared" si="51"/>
        <v>web</v>
      </c>
      <c r="S546" s="12">
        <f t="shared" si="52"/>
        <v>42525.448611111111</v>
      </c>
      <c r="T546" s="12">
        <f t="shared" si="53"/>
        <v>42555.448611111111</v>
      </c>
    </row>
    <row r="547" spans="1:20" ht="42.75" x14ac:dyDescent="0.4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t="str">
        <f t="shared" si="50"/>
        <v>technology</v>
      </c>
      <c r="R547" t="str">
        <f t="shared" si="51"/>
        <v>web</v>
      </c>
      <c r="S547" s="12">
        <f t="shared" si="52"/>
        <v>42283.38413194444</v>
      </c>
      <c r="T547" s="12">
        <f t="shared" si="53"/>
        <v>42323.425798611112</v>
      </c>
    </row>
    <row r="548" spans="1:20" ht="42.75" x14ac:dyDescent="0.4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6">
        <f t="shared" si="49"/>
        <v>26</v>
      </c>
      <c r="Q548" t="str">
        <f t="shared" si="50"/>
        <v>technology</v>
      </c>
      <c r="R548" t="str">
        <f t="shared" si="51"/>
        <v>web</v>
      </c>
      <c r="S548" s="12">
        <f t="shared" si="52"/>
        <v>42249.459664351853</v>
      </c>
      <c r="T548" s="12">
        <f t="shared" si="53"/>
        <v>42294.459664351853</v>
      </c>
    </row>
    <row r="549" spans="1:20" ht="42.75" x14ac:dyDescent="0.4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f t="shared" si="49"/>
        <v>0</v>
      </c>
      <c r="Q549" t="str">
        <f t="shared" si="50"/>
        <v>technology</v>
      </c>
      <c r="R549" t="str">
        <f t="shared" si="51"/>
        <v>web</v>
      </c>
      <c r="S549" s="12">
        <f t="shared" si="52"/>
        <v>42380.488009259258</v>
      </c>
      <c r="T549" s="12">
        <f t="shared" si="53"/>
        <v>42410.488009259258</v>
      </c>
    </row>
    <row r="550" spans="1:20" ht="42.75" x14ac:dyDescent="0.4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6">
        <f t="shared" si="49"/>
        <v>9</v>
      </c>
      <c r="Q550" t="str">
        <f t="shared" si="50"/>
        <v>technology</v>
      </c>
      <c r="R550" t="str">
        <f t="shared" si="51"/>
        <v>web</v>
      </c>
      <c r="S550" s="12">
        <f t="shared" si="52"/>
        <v>42276.695</v>
      </c>
      <c r="T550" s="12">
        <f t="shared" si="53"/>
        <v>42306.695</v>
      </c>
    </row>
    <row r="551" spans="1:20" ht="57" x14ac:dyDescent="0.4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6">
        <f t="shared" si="49"/>
        <v>8.5</v>
      </c>
      <c r="Q551" t="str">
        <f t="shared" si="50"/>
        <v>technology</v>
      </c>
      <c r="R551" t="str">
        <f t="shared" si="51"/>
        <v>web</v>
      </c>
      <c r="S551" s="12">
        <f t="shared" si="52"/>
        <v>42163.428495370368</v>
      </c>
      <c r="T551" s="12">
        <f t="shared" si="53"/>
        <v>42193.428495370368</v>
      </c>
    </row>
    <row r="552" spans="1:20" ht="42.75" x14ac:dyDescent="0.4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6">
        <f t="shared" si="49"/>
        <v>8.75</v>
      </c>
      <c r="Q552" t="str">
        <f t="shared" si="50"/>
        <v>technology</v>
      </c>
      <c r="R552" t="str">
        <f t="shared" si="51"/>
        <v>web</v>
      </c>
      <c r="S552" s="12">
        <f t="shared" si="52"/>
        <v>42753.47042824074</v>
      </c>
      <c r="T552" s="12">
        <f t="shared" si="53"/>
        <v>42765.999999999993</v>
      </c>
    </row>
    <row r="553" spans="1:20" ht="42.75" x14ac:dyDescent="0.4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t="str">
        <f t="shared" si="50"/>
        <v>technology</v>
      </c>
      <c r="R553" t="str">
        <f t="shared" si="51"/>
        <v>web</v>
      </c>
      <c r="S553" s="12">
        <f t="shared" si="52"/>
        <v>42173.067407407405</v>
      </c>
      <c r="T553" s="12">
        <f t="shared" si="53"/>
        <v>42217.536805555552</v>
      </c>
    </row>
    <row r="554" spans="1:20" ht="42.75" x14ac:dyDescent="0.4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f t="shared" si="49"/>
        <v>0</v>
      </c>
      <c r="Q554" t="str">
        <f t="shared" si="50"/>
        <v>technology</v>
      </c>
      <c r="R554" t="str">
        <f t="shared" si="51"/>
        <v>web</v>
      </c>
      <c r="S554" s="12">
        <f t="shared" si="52"/>
        <v>42318.408518518518</v>
      </c>
      <c r="T554" s="12">
        <f t="shared" si="53"/>
        <v>42378.408518518518</v>
      </c>
    </row>
    <row r="555" spans="1:20" ht="42.75" x14ac:dyDescent="0.4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6">
        <f t="shared" si="49"/>
        <v>20.5</v>
      </c>
      <c r="Q555" t="str">
        <f t="shared" si="50"/>
        <v>technology</v>
      </c>
      <c r="R555" t="str">
        <f t="shared" si="51"/>
        <v>web</v>
      </c>
      <c r="S555" s="12">
        <f t="shared" si="52"/>
        <v>41927.511469907404</v>
      </c>
      <c r="T555" s="12">
        <f t="shared" si="53"/>
        <v>41957.553136574068</v>
      </c>
    </row>
    <row r="556" spans="1:20" ht="42.75" x14ac:dyDescent="0.4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t="str">
        <f t="shared" si="50"/>
        <v>technology</v>
      </c>
      <c r="R556" t="str">
        <f t="shared" si="51"/>
        <v>web</v>
      </c>
      <c r="S556" s="12">
        <f t="shared" si="52"/>
        <v>41901.476527777777</v>
      </c>
      <c r="T556" s="12">
        <f t="shared" si="53"/>
        <v>41931.476527777777</v>
      </c>
    </row>
    <row r="557" spans="1:20" ht="42.75" x14ac:dyDescent="0.4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f t="shared" si="49"/>
        <v>0</v>
      </c>
      <c r="Q557" t="str">
        <f t="shared" si="50"/>
        <v>technology</v>
      </c>
      <c r="R557" t="str">
        <f t="shared" si="51"/>
        <v>web</v>
      </c>
      <c r="S557" s="12">
        <f t="shared" si="52"/>
        <v>42503.145173611112</v>
      </c>
      <c r="T557" s="12">
        <f t="shared" si="53"/>
        <v>42533.145173611112</v>
      </c>
    </row>
    <row r="558" spans="1:20" ht="28.5" x14ac:dyDescent="0.4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6">
        <f t="shared" si="49"/>
        <v>200</v>
      </c>
      <c r="Q558" t="str">
        <f t="shared" si="50"/>
        <v>technology</v>
      </c>
      <c r="R558" t="str">
        <f t="shared" si="51"/>
        <v>web</v>
      </c>
      <c r="S558" s="12">
        <f t="shared" si="52"/>
        <v>42345.651817129627</v>
      </c>
      <c r="T558" s="12">
        <f t="shared" si="53"/>
        <v>42375.651817129627</v>
      </c>
    </row>
    <row r="559" spans="1:20" ht="42.75" x14ac:dyDescent="0.4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6">
        <f t="shared" si="49"/>
        <v>68.3</v>
      </c>
      <c r="Q559" t="str">
        <f t="shared" si="50"/>
        <v>technology</v>
      </c>
      <c r="R559" t="str">
        <f t="shared" si="51"/>
        <v>web</v>
      </c>
      <c r="S559" s="12">
        <f t="shared" si="52"/>
        <v>42676.733831018515</v>
      </c>
      <c r="T559" s="12">
        <f t="shared" si="53"/>
        <v>42706.775497685179</v>
      </c>
    </row>
    <row r="560" spans="1:20" ht="42.75" x14ac:dyDescent="0.4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f t="shared" si="49"/>
        <v>0</v>
      </c>
      <c r="Q560" t="str">
        <f t="shared" si="50"/>
        <v>technology</v>
      </c>
      <c r="R560" t="str">
        <f t="shared" si="51"/>
        <v>web</v>
      </c>
      <c r="S560" s="12">
        <f t="shared" si="52"/>
        <v>42057.674826388888</v>
      </c>
      <c r="T560" s="12">
        <f t="shared" si="53"/>
        <v>42087.633159722223</v>
      </c>
    </row>
    <row r="561" spans="1:20" ht="42.75" x14ac:dyDescent="0.4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6">
        <f t="shared" si="49"/>
        <v>50</v>
      </c>
      <c r="Q561" t="str">
        <f t="shared" si="50"/>
        <v>technology</v>
      </c>
      <c r="R561" t="str">
        <f t="shared" si="51"/>
        <v>web</v>
      </c>
      <c r="S561" s="12">
        <f t="shared" si="52"/>
        <v>42321.074768518512</v>
      </c>
      <c r="T561" s="12">
        <f t="shared" si="53"/>
        <v>42351.074768518512</v>
      </c>
    </row>
    <row r="562" spans="1:20" ht="42.75" x14ac:dyDescent="0.4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6">
        <f t="shared" si="49"/>
        <v>4</v>
      </c>
      <c r="Q562" t="str">
        <f t="shared" si="50"/>
        <v>technology</v>
      </c>
      <c r="R562" t="str">
        <f t="shared" si="51"/>
        <v>web</v>
      </c>
      <c r="S562" s="12">
        <f t="shared" si="52"/>
        <v>41960.563020833331</v>
      </c>
      <c r="T562" s="12">
        <f t="shared" si="53"/>
        <v>41990.563020833331</v>
      </c>
    </row>
    <row r="563" spans="1:20" ht="42.75" x14ac:dyDescent="0.4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6">
        <f t="shared" si="49"/>
        <v>27.5</v>
      </c>
      <c r="Q563" t="str">
        <f t="shared" si="50"/>
        <v>technology</v>
      </c>
      <c r="R563" t="str">
        <f t="shared" si="51"/>
        <v>web</v>
      </c>
      <c r="S563" s="12">
        <f t="shared" si="52"/>
        <v>42268.450381944444</v>
      </c>
      <c r="T563" s="12">
        <f t="shared" si="53"/>
        <v>42303.450381944444</v>
      </c>
    </row>
    <row r="564" spans="1:20" ht="42.75" x14ac:dyDescent="0.4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f t="shared" si="49"/>
        <v>0</v>
      </c>
      <c r="Q564" t="str">
        <f t="shared" si="50"/>
        <v>technology</v>
      </c>
      <c r="R564" t="str">
        <f t="shared" si="51"/>
        <v>web</v>
      </c>
      <c r="S564" s="12">
        <f t="shared" si="52"/>
        <v>42692.180729166663</v>
      </c>
      <c r="T564" s="12">
        <f t="shared" si="53"/>
        <v>42722.180729166663</v>
      </c>
    </row>
    <row r="565" spans="1:20" ht="42.75" x14ac:dyDescent="0.4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6">
        <f t="shared" si="49"/>
        <v>34</v>
      </c>
      <c r="Q565" t="str">
        <f t="shared" si="50"/>
        <v>technology</v>
      </c>
      <c r="R565" t="str">
        <f t="shared" si="51"/>
        <v>web</v>
      </c>
      <c r="S565" s="12">
        <f t="shared" si="52"/>
        <v>42021.861655092587</v>
      </c>
      <c r="T565" s="12">
        <f t="shared" si="53"/>
        <v>42051.861655092587</v>
      </c>
    </row>
    <row r="566" spans="1:20" ht="57" x14ac:dyDescent="0.4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6">
        <f t="shared" si="49"/>
        <v>1</v>
      </c>
      <c r="Q566" t="str">
        <f t="shared" si="50"/>
        <v>technology</v>
      </c>
      <c r="R566" t="str">
        <f t="shared" si="51"/>
        <v>web</v>
      </c>
      <c r="S566" s="12">
        <f t="shared" si="52"/>
        <v>42411.734664351847</v>
      </c>
      <c r="T566" s="12">
        <f t="shared" si="53"/>
        <v>42441.734664351847</v>
      </c>
    </row>
    <row r="567" spans="1:20" ht="42.75" x14ac:dyDescent="0.4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f t="shared" si="49"/>
        <v>0</v>
      </c>
      <c r="Q567" t="str">
        <f t="shared" si="50"/>
        <v>technology</v>
      </c>
      <c r="R567" t="str">
        <f t="shared" si="51"/>
        <v>web</v>
      </c>
      <c r="S567" s="12">
        <f t="shared" si="52"/>
        <v>42165.576956018514</v>
      </c>
      <c r="T567" s="12">
        <f t="shared" si="53"/>
        <v>42195.576956018514</v>
      </c>
    </row>
    <row r="568" spans="1:20" ht="42.75" x14ac:dyDescent="0.4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6">
        <f t="shared" si="49"/>
        <v>1</v>
      </c>
      <c r="Q568" t="str">
        <f t="shared" si="50"/>
        <v>technology</v>
      </c>
      <c r="R568" t="str">
        <f t="shared" si="51"/>
        <v>web</v>
      </c>
      <c r="S568" s="12">
        <f t="shared" si="52"/>
        <v>42535.476076388884</v>
      </c>
      <c r="T568" s="12">
        <f t="shared" si="53"/>
        <v>42565.476076388884</v>
      </c>
    </row>
    <row r="569" spans="1:20" ht="42.75" x14ac:dyDescent="0.4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f t="shared" si="49"/>
        <v>0</v>
      </c>
      <c r="Q569" t="str">
        <f t="shared" si="50"/>
        <v>technology</v>
      </c>
      <c r="R569" t="str">
        <f t="shared" si="51"/>
        <v>web</v>
      </c>
      <c r="S569" s="12">
        <f t="shared" si="52"/>
        <v>41975.634189814817</v>
      </c>
      <c r="T569" s="12">
        <f t="shared" si="53"/>
        <v>42005.634189814817</v>
      </c>
    </row>
    <row r="570" spans="1:20" ht="57" x14ac:dyDescent="0.4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6">
        <f t="shared" si="49"/>
        <v>49</v>
      </c>
      <c r="Q570" t="str">
        <f t="shared" si="50"/>
        <v>technology</v>
      </c>
      <c r="R570" t="str">
        <f t="shared" si="51"/>
        <v>web</v>
      </c>
      <c r="S570" s="12">
        <f t="shared" si="52"/>
        <v>42348.713229166664</v>
      </c>
      <c r="T570" s="12">
        <f t="shared" si="53"/>
        <v>42385.249999999993</v>
      </c>
    </row>
    <row r="571" spans="1:20" ht="42.75" x14ac:dyDescent="0.4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6">
        <f t="shared" si="49"/>
        <v>20</v>
      </c>
      <c r="Q571" t="str">
        <f t="shared" si="50"/>
        <v>technology</v>
      </c>
      <c r="R571" t="str">
        <f t="shared" si="51"/>
        <v>web</v>
      </c>
      <c r="S571" s="12">
        <f t="shared" si="52"/>
        <v>42340.639027777775</v>
      </c>
      <c r="T571" s="12">
        <f t="shared" si="53"/>
        <v>42370.639027777775</v>
      </c>
    </row>
    <row r="572" spans="1:20" ht="28.5" x14ac:dyDescent="0.4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6">
        <f t="shared" si="49"/>
        <v>142</v>
      </c>
      <c r="Q572" t="str">
        <f t="shared" si="50"/>
        <v>technology</v>
      </c>
      <c r="R572" t="str">
        <f t="shared" si="51"/>
        <v>web</v>
      </c>
      <c r="S572" s="12">
        <f t="shared" si="52"/>
        <v>42388.589918981474</v>
      </c>
      <c r="T572" s="12">
        <f t="shared" si="53"/>
        <v>42418.589918981474</v>
      </c>
    </row>
    <row r="573" spans="1:20" ht="42.75" x14ac:dyDescent="0.4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6">
        <f t="shared" si="49"/>
        <v>53</v>
      </c>
      <c r="Q573" t="str">
        <f t="shared" si="50"/>
        <v>technology</v>
      </c>
      <c r="R573" t="str">
        <f t="shared" si="51"/>
        <v>web</v>
      </c>
      <c r="S573" s="12">
        <f t="shared" si="52"/>
        <v>42192.607905092591</v>
      </c>
      <c r="T573" s="12">
        <f t="shared" si="53"/>
        <v>42211.957638888889</v>
      </c>
    </row>
    <row r="574" spans="1:20" ht="42.75" x14ac:dyDescent="0.4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f t="shared" si="49"/>
        <v>0</v>
      </c>
      <c r="Q574" t="str">
        <f t="shared" si="50"/>
        <v>technology</v>
      </c>
      <c r="R574" t="str">
        <f t="shared" si="51"/>
        <v>web</v>
      </c>
      <c r="S574" s="12">
        <f t="shared" si="52"/>
        <v>42282.507962962962</v>
      </c>
      <c r="T574" s="12">
        <f t="shared" si="53"/>
        <v>42312.549629629626</v>
      </c>
    </row>
    <row r="575" spans="1:20" ht="42.75" x14ac:dyDescent="0.4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t="str">
        <f t="shared" si="50"/>
        <v>technology</v>
      </c>
      <c r="R575" t="str">
        <f t="shared" si="51"/>
        <v>web</v>
      </c>
      <c r="S575" s="12">
        <f t="shared" si="52"/>
        <v>41962.841793981475</v>
      </c>
      <c r="T575" s="12">
        <f t="shared" si="53"/>
        <v>42021.841666666667</v>
      </c>
    </row>
    <row r="576" spans="1:20" ht="42.75" x14ac:dyDescent="0.4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6">
        <f t="shared" si="49"/>
        <v>20</v>
      </c>
      <c r="Q576" t="str">
        <f t="shared" si="50"/>
        <v>technology</v>
      </c>
      <c r="R576" t="str">
        <f t="shared" si="51"/>
        <v>web</v>
      </c>
      <c r="S576" s="12">
        <f t="shared" si="52"/>
        <v>42632.235034722216</v>
      </c>
      <c r="T576" s="12">
        <f t="shared" si="53"/>
        <v>42662.235034722216</v>
      </c>
    </row>
    <row r="577" spans="1:20" ht="57" x14ac:dyDescent="0.4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6">
        <f t="shared" si="49"/>
        <v>64.75</v>
      </c>
      <c r="Q577" t="str">
        <f t="shared" si="50"/>
        <v>technology</v>
      </c>
      <c r="R577" t="str">
        <f t="shared" si="51"/>
        <v>web</v>
      </c>
      <c r="S577" s="12">
        <f t="shared" si="52"/>
        <v>42138.484293981477</v>
      </c>
      <c r="T577" s="12">
        <f t="shared" si="53"/>
        <v>42168.484293981477</v>
      </c>
    </row>
    <row r="578" spans="1:20" ht="42.75" x14ac:dyDescent="0.4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s="6">
        <f t="shared" si="49"/>
        <v>1</v>
      </c>
      <c r="Q578" t="str">
        <f t="shared" si="50"/>
        <v>technology</v>
      </c>
      <c r="R578" t="str">
        <f t="shared" si="51"/>
        <v>web</v>
      </c>
      <c r="S578" s="12">
        <f t="shared" si="52"/>
        <v>42031.263333333329</v>
      </c>
      <c r="T578" s="12">
        <f t="shared" si="53"/>
        <v>42091.221666666665</v>
      </c>
    </row>
    <row r="579" spans="1:20" ht="42.75" x14ac:dyDescent="0.4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s="6">
        <f t="shared" ref="P579:P642" si="55">IF(L579&gt;0,E579/L579,0)</f>
        <v>10</v>
      </c>
      <c r="Q579" t="str">
        <f t="shared" ref="Q579:Q642" si="56">LEFT(N579,SEARCH("/",N579,1)-1)</f>
        <v>technology</v>
      </c>
      <c r="R579" t="str">
        <f t="shared" ref="R579:R642" si="57">RIGHT(N579,LEN(N579)-SEARCH("/",N579,1))</f>
        <v>web</v>
      </c>
      <c r="S579" s="12">
        <f t="shared" ref="S579:S642" si="58">(J579/86400)+25569+(-5/24)</f>
        <v>42450.380810185183</v>
      </c>
      <c r="T579" s="12">
        <f t="shared" ref="T579:T642" si="59">(I579/86400)+25569+(-5/24)</f>
        <v>42510.380810185183</v>
      </c>
    </row>
    <row r="580" spans="1:20" ht="28.5" x14ac:dyDescent="0.4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6">
        <f t="shared" si="55"/>
        <v>2</v>
      </c>
      <c r="Q580" t="str">
        <f t="shared" si="56"/>
        <v>technology</v>
      </c>
      <c r="R580" t="str">
        <f t="shared" si="57"/>
        <v>web</v>
      </c>
      <c r="S580" s="12">
        <f t="shared" si="58"/>
        <v>42230.370289351849</v>
      </c>
      <c r="T580" s="12">
        <f t="shared" si="59"/>
        <v>42254.370289351849</v>
      </c>
    </row>
    <row r="581" spans="1:20" ht="28.5" x14ac:dyDescent="0.4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6">
        <f t="shared" si="55"/>
        <v>35</v>
      </c>
      <c r="Q581" t="str">
        <f t="shared" si="56"/>
        <v>technology</v>
      </c>
      <c r="R581" t="str">
        <f t="shared" si="57"/>
        <v>web</v>
      </c>
      <c r="S581" s="12">
        <f t="shared" si="58"/>
        <v>41968.643784722219</v>
      </c>
      <c r="T581" s="12">
        <f t="shared" si="59"/>
        <v>41998.643784722219</v>
      </c>
    </row>
    <row r="582" spans="1:20" ht="42.75" x14ac:dyDescent="0.4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6">
        <f t="shared" si="55"/>
        <v>1</v>
      </c>
      <c r="Q582" t="str">
        <f t="shared" si="56"/>
        <v>technology</v>
      </c>
      <c r="R582" t="str">
        <f t="shared" si="57"/>
        <v>web</v>
      </c>
      <c r="S582" s="12">
        <f t="shared" si="58"/>
        <v>42605.699849537035</v>
      </c>
      <c r="T582" s="12">
        <f t="shared" si="59"/>
        <v>42635.699849537035</v>
      </c>
    </row>
    <row r="583" spans="1:20" ht="42.75" x14ac:dyDescent="0.4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f t="shared" si="55"/>
        <v>0</v>
      </c>
      <c r="Q583" t="str">
        <f t="shared" si="56"/>
        <v>technology</v>
      </c>
      <c r="R583" t="str">
        <f t="shared" si="57"/>
        <v>web</v>
      </c>
      <c r="S583" s="12">
        <f t="shared" si="58"/>
        <v>42187.804444444446</v>
      </c>
      <c r="T583" s="12">
        <f t="shared" si="59"/>
        <v>42217.804444444446</v>
      </c>
    </row>
    <row r="584" spans="1:20" ht="42.75" x14ac:dyDescent="0.4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f t="shared" si="55"/>
        <v>0</v>
      </c>
      <c r="Q584" t="str">
        <f t="shared" si="56"/>
        <v>technology</v>
      </c>
      <c r="R584" t="str">
        <f t="shared" si="57"/>
        <v>web</v>
      </c>
      <c r="S584" s="12">
        <f t="shared" si="58"/>
        <v>42055.531469907401</v>
      </c>
      <c r="T584" s="12">
        <f t="shared" si="59"/>
        <v>42078.541666666664</v>
      </c>
    </row>
    <row r="585" spans="1:20" ht="42.75" x14ac:dyDescent="0.4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6">
        <f t="shared" si="55"/>
        <v>1</v>
      </c>
      <c r="Q585" t="str">
        <f t="shared" si="56"/>
        <v>technology</v>
      </c>
      <c r="R585" t="str">
        <f t="shared" si="57"/>
        <v>web</v>
      </c>
      <c r="S585" s="12">
        <f t="shared" si="58"/>
        <v>42052.730173611104</v>
      </c>
      <c r="T585" s="12">
        <f t="shared" si="59"/>
        <v>42082.688506944447</v>
      </c>
    </row>
    <row r="586" spans="1:20" ht="28.5" x14ac:dyDescent="0.4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6">
        <f t="shared" si="55"/>
        <v>5</v>
      </c>
      <c r="Q586" t="str">
        <f t="shared" si="56"/>
        <v>technology</v>
      </c>
      <c r="R586" t="str">
        <f t="shared" si="57"/>
        <v>web</v>
      </c>
      <c r="S586" s="12">
        <f t="shared" si="58"/>
        <v>42049.508287037032</v>
      </c>
      <c r="T586" s="12">
        <f t="shared" si="59"/>
        <v>42079.466620370367</v>
      </c>
    </row>
    <row r="587" spans="1:20" ht="42.75" x14ac:dyDescent="0.4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f t="shared" si="55"/>
        <v>0</v>
      </c>
      <c r="Q587" t="str">
        <f t="shared" si="56"/>
        <v>technology</v>
      </c>
      <c r="R587" t="str">
        <f t="shared" si="57"/>
        <v>web</v>
      </c>
      <c r="S587" s="12">
        <f t="shared" si="58"/>
        <v>42283.182604166665</v>
      </c>
      <c r="T587" s="12">
        <f t="shared" si="59"/>
        <v>42338.791666666664</v>
      </c>
    </row>
    <row r="588" spans="1:20" ht="42.75" x14ac:dyDescent="0.4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6">
        <f t="shared" si="55"/>
        <v>14</v>
      </c>
      <c r="Q588" t="str">
        <f t="shared" si="56"/>
        <v>technology</v>
      </c>
      <c r="R588" t="str">
        <f t="shared" si="57"/>
        <v>web</v>
      </c>
      <c r="S588" s="12">
        <f t="shared" si="58"/>
        <v>42020.645914351851</v>
      </c>
      <c r="T588" s="12">
        <f t="shared" si="59"/>
        <v>42050.645914351851</v>
      </c>
    </row>
    <row r="589" spans="1:20" ht="71.25" x14ac:dyDescent="0.4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t="str">
        <f t="shared" si="56"/>
        <v>technology</v>
      </c>
      <c r="R589" t="str">
        <f t="shared" si="57"/>
        <v>web</v>
      </c>
      <c r="S589" s="12">
        <f t="shared" si="58"/>
        <v>42080.548993055556</v>
      </c>
      <c r="T589" s="12">
        <f t="shared" si="59"/>
        <v>42110.548993055556</v>
      </c>
    </row>
    <row r="590" spans="1:20" ht="42.75" x14ac:dyDescent="0.4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6">
        <f t="shared" si="55"/>
        <v>150.5</v>
      </c>
      <c r="Q590" t="str">
        <f t="shared" si="56"/>
        <v>technology</v>
      </c>
      <c r="R590" t="str">
        <f t="shared" si="57"/>
        <v>web</v>
      </c>
      <c r="S590" s="12">
        <f t="shared" si="58"/>
        <v>42631.561180555553</v>
      </c>
      <c r="T590" s="12">
        <f t="shared" si="59"/>
        <v>42691.602847222217</v>
      </c>
    </row>
    <row r="591" spans="1:20" x14ac:dyDescent="0.4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6">
        <f t="shared" si="55"/>
        <v>1</v>
      </c>
      <c r="Q591" t="str">
        <f t="shared" si="56"/>
        <v>technology</v>
      </c>
      <c r="R591" t="str">
        <f t="shared" si="57"/>
        <v>web</v>
      </c>
      <c r="S591" s="12">
        <f t="shared" si="58"/>
        <v>42178.406238425923</v>
      </c>
      <c r="T591" s="12">
        <f t="shared" si="59"/>
        <v>42193.406238425923</v>
      </c>
    </row>
    <row r="592" spans="1:20" ht="42.75" x14ac:dyDescent="0.4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t="str">
        <f t="shared" si="56"/>
        <v>technology</v>
      </c>
      <c r="R592" t="str">
        <f t="shared" si="57"/>
        <v>web</v>
      </c>
      <c r="S592" s="12">
        <f t="shared" si="58"/>
        <v>42377.34642361111</v>
      </c>
      <c r="T592" s="12">
        <f t="shared" si="59"/>
        <v>42408.334027777775</v>
      </c>
    </row>
    <row r="593" spans="1:20" ht="42.75" x14ac:dyDescent="0.4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6">
        <f t="shared" si="55"/>
        <v>30.5</v>
      </c>
      <c r="Q593" t="str">
        <f t="shared" si="56"/>
        <v>technology</v>
      </c>
      <c r="R593" t="str">
        <f t="shared" si="57"/>
        <v>web</v>
      </c>
      <c r="S593" s="12">
        <f t="shared" si="58"/>
        <v>42177.334837962961</v>
      </c>
      <c r="T593" s="12">
        <f t="shared" si="59"/>
        <v>42207.334837962961</v>
      </c>
    </row>
    <row r="594" spans="1:20" ht="42.75" x14ac:dyDescent="0.4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6">
        <f t="shared" si="55"/>
        <v>250</v>
      </c>
      <c r="Q594" t="str">
        <f t="shared" si="56"/>
        <v>technology</v>
      </c>
      <c r="R594" t="str">
        <f t="shared" si="57"/>
        <v>web</v>
      </c>
      <c r="S594" s="12">
        <f t="shared" si="58"/>
        <v>41946.023842592593</v>
      </c>
      <c r="T594" s="12">
        <f t="shared" si="59"/>
        <v>41976.023842592585</v>
      </c>
    </row>
    <row r="595" spans="1:20" ht="57" x14ac:dyDescent="0.4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6">
        <f t="shared" si="55"/>
        <v>16.428571428571427</v>
      </c>
      <c r="Q595" t="str">
        <f t="shared" si="56"/>
        <v>technology</v>
      </c>
      <c r="R595" t="str">
        <f t="shared" si="57"/>
        <v>web</v>
      </c>
      <c r="S595" s="12">
        <f t="shared" si="58"/>
        <v>42070.469270833331</v>
      </c>
      <c r="T595" s="12">
        <f t="shared" si="59"/>
        <v>42100.427604166667</v>
      </c>
    </row>
    <row r="596" spans="1:20" ht="28.5" x14ac:dyDescent="0.4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6">
        <f t="shared" si="55"/>
        <v>13</v>
      </c>
      <c r="Q596" t="str">
        <f t="shared" si="56"/>
        <v>technology</v>
      </c>
      <c r="R596" t="str">
        <f t="shared" si="57"/>
        <v>web</v>
      </c>
      <c r="S596" s="12">
        <f t="shared" si="58"/>
        <v>42446.571828703702</v>
      </c>
      <c r="T596" s="12">
        <f t="shared" si="59"/>
        <v>42476.571828703702</v>
      </c>
    </row>
    <row r="597" spans="1:20" ht="42.75" x14ac:dyDescent="0.4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6">
        <f t="shared" si="55"/>
        <v>53.25</v>
      </c>
      <c r="Q597" t="str">
        <f t="shared" si="56"/>
        <v>technology</v>
      </c>
      <c r="R597" t="str">
        <f t="shared" si="57"/>
        <v>web</v>
      </c>
      <c r="S597" s="12">
        <f t="shared" si="58"/>
        <v>42082.861550925925</v>
      </c>
      <c r="T597" s="12">
        <f t="shared" si="59"/>
        <v>42127.861550925925</v>
      </c>
    </row>
    <row r="598" spans="1:20" ht="28.5" x14ac:dyDescent="0.4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6">
        <f t="shared" si="55"/>
        <v>3</v>
      </c>
      <c r="Q598" t="str">
        <f t="shared" si="56"/>
        <v>technology</v>
      </c>
      <c r="R598" t="str">
        <f t="shared" si="57"/>
        <v>web</v>
      </c>
      <c r="S598" s="12">
        <f t="shared" si="58"/>
        <v>42646.688564814809</v>
      </c>
      <c r="T598" s="12">
        <f t="shared" si="59"/>
        <v>42676.688564814809</v>
      </c>
    </row>
    <row r="599" spans="1:20" ht="42.75" x14ac:dyDescent="0.4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6">
        <f t="shared" si="55"/>
        <v>10</v>
      </c>
      <c r="Q599" t="str">
        <f t="shared" si="56"/>
        <v>technology</v>
      </c>
      <c r="R599" t="str">
        <f t="shared" si="57"/>
        <v>web</v>
      </c>
      <c r="S599" s="12">
        <f t="shared" si="58"/>
        <v>42545.496932870366</v>
      </c>
      <c r="T599" s="12">
        <f t="shared" si="59"/>
        <v>42582.458333333336</v>
      </c>
    </row>
    <row r="600" spans="1:20" ht="28.5" x14ac:dyDescent="0.4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6">
        <f t="shared" si="55"/>
        <v>121.42857142857143</v>
      </c>
      <c r="Q600" t="str">
        <f t="shared" si="56"/>
        <v>technology</v>
      </c>
      <c r="R600" t="str">
        <f t="shared" si="57"/>
        <v>web</v>
      </c>
      <c r="S600" s="12">
        <f t="shared" si="58"/>
        <v>41947.793761574074</v>
      </c>
      <c r="T600" s="12">
        <f t="shared" si="59"/>
        <v>41977.793761574074</v>
      </c>
    </row>
    <row r="601" spans="1:20" ht="42.75" x14ac:dyDescent="0.4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6">
        <f t="shared" si="55"/>
        <v>15.5</v>
      </c>
      <c r="Q601" t="str">
        <f t="shared" si="56"/>
        <v>technology</v>
      </c>
      <c r="R601" t="str">
        <f t="shared" si="57"/>
        <v>web</v>
      </c>
      <c r="S601" s="12">
        <f t="shared" si="58"/>
        <v>42047.604189814818</v>
      </c>
      <c r="T601" s="12">
        <f t="shared" si="59"/>
        <v>42071.427777777775</v>
      </c>
    </row>
    <row r="602" spans="1:20" ht="28.5" x14ac:dyDescent="0.4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6">
        <f t="shared" si="55"/>
        <v>100</v>
      </c>
      <c r="Q602" t="str">
        <f t="shared" si="56"/>
        <v>technology</v>
      </c>
      <c r="R602" t="str">
        <f t="shared" si="57"/>
        <v>web</v>
      </c>
      <c r="S602" s="12">
        <f t="shared" si="58"/>
        <v>42073.589837962958</v>
      </c>
      <c r="T602" s="12">
        <f t="shared" si="59"/>
        <v>42133.589837962958</v>
      </c>
    </row>
    <row r="603" spans="1:20" ht="42.75" x14ac:dyDescent="0.4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6">
        <f t="shared" si="55"/>
        <v>23.333333333333332</v>
      </c>
      <c r="Q603" t="str">
        <f t="shared" si="56"/>
        <v>technology</v>
      </c>
      <c r="R603" t="str">
        <f t="shared" si="57"/>
        <v>web</v>
      </c>
      <c r="S603" s="12">
        <f t="shared" si="58"/>
        <v>41969.64975694444</v>
      </c>
      <c r="T603" s="12">
        <f t="shared" si="59"/>
        <v>41999.64975694444</v>
      </c>
    </row>
    <row r="604" spans="1:20" ht="42.75" x14ac:dyDescent="0.4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f t="shared" si="55"/>
        <v>0</v>
      </c>
      <c r="Q604" t="str">
        <f t="shared" si="56"/>
        <v>technology</v>
      </c>
      <c r="R604" t="str">
        <f t="shared" si="57"/>
        <v>web</v>
      </c>
      <c r="S604" s="12">
        <f t="shared" si="58"/>
        <v>42143.585821759254</v>
      </c>
      <c r="T604" s="12">
        <f t="shared" si="59"/>
        <v>42173.585821759254</v>
      </c>
    </row>
    <row r="605" spans="1:20" ht="42.75" x14ac:dyDescent="0.4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t="str">
        <f t="shared" si="56"/>
        <v>technology</v>
      </c>
      <c r="R605" t="str">
        <f t="shared" si="57"/>
        <v>web</v>
      </c>
      <c r="S605" s="12">
        <f t="shared" si="58"/>
        <v>41835.430821759255</v>
      </c>
      <c r="T605" s="12">
        <f t="shared" si="59"/>
        <v>41865.430821759255</v>
      </c>
    </row>
    <row r="606" spans="1:20" ht="42.75" x14ac:dyDescent="0.4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f t="shared" si="55"/>
        <v>0</v>
      </c>
      <c r="Q606" t="str">
        <f t="shared" si="56"/>
        <v>technology</v>
      </c>
      <c r="R606" t="str">
        <f t="shared" si="57"/>
        <v>web</v>
      </c>
      <c r="S606" s="12">
        <f t="shared" si="58"/>
        <v>41848.827037037037</v>
      </c>
      <c r="T606" s="12">
        <f t="shared" si="59"/>
        <v>41878.827037037037</v>
      </c>
    </row>
    <row r="607" spans="1:20" ht="28.5" x14ac:dyDescent="0.4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6">
        <f t="shared" si="55"/>
        <v>16.375</v>
      </c>
      <c r="Q607" t="str">
        <f t="shared" si="56"/>
        <v>technology</v>
      </c>
      <c r="R607" t="str">
        <f t="shared" si="57"/>
        <v>web</v>
      </c>
      <c r="S607" s="12">
        <f t="shared" si="58"/>
        <v>42194.149398148147</v>
      </c>
      <c r="T607" s="12">
        <f t="shared" si="59"/>
        <v>42239.149398148147</v>
      </c>
    </row>
    <row r="608" spans="1:20" ht="42.75" x14ac:dyDescent="0.4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6">
        <f t="shared" si="55"/>
        <v>10</v>
      </c>
      <c r="Q608" t="str">
        <f t="shared" si="56"/>
        <v>technology</v>
      </c>
      <c r="R608" t="str">
        <f t="shared" si="57"/>
        <v>web</v>
      </c>
      <c r="S608" s="12">
        <f t="shared" si="58"/>
        <v>42102.442233796297</v>
      </c>
      <c r="T608" s="12">
        <f t="shared" si="59"/>
        <v>42148.416666666664</v>
      </c>
    </row>
    <row r="609" spans="1:20" ht="42.75" x14ac:dyDescent="0.4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f t="shared" si="55"/>
        <v>0</v>
      </c>
      <c r="Q609" t="str">
        <f t="shared" si="56"/>
        <v>technology</v>
      </c>
      <c r="R609" t="str">
        <f t="shared" si="57"/>
        <v>web</v>
      </c>
      <c r="S609" s="12">
        <f t="shared" si="58"/>
        <v>42300.617314814815</v>
      </c>
      <c r="T609" s="12">
        <f t="shared" si="59"/>
        <v>42330.65898148148</v>
      </c>
    </row>
    <row r="610" spans="1:20" ht="42.75" x14ac:dyDescent="0.4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6">
        <f t="shared" si="55"/>
        <v>292.2</v>
      </c>
      <c r="Q610" t="str">
        <f t="shared" si="56"/>
        <v>technology</v>
      </c>
      <c r="R610" t="str">
        <f t="shared" si="57"/>
        <v>web</v>
      </c>
      <c r="S610" s="12">
        <f t="shared" si="58"/>
        <v>42140.712731481479</v>
      </c>
      <c r="T610" s="12">
        <f t="shared" si="59"/>
        <v>42170.712731481479</v>
      </c>
    </row>
    <row r="611" spans="1:20" ht="42.75" x14ac:dyDescent="0.4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6">
        <f t="shared" si="55"/>
        <v>5</v>
      </c>
      <c r="Q611" t="str">
        <f t="shared" si="56"/>
        <v>technology</v>
      </c>
      <c r="R611" t="str">
        <f t="shared" si="57"/>
        <v>web</v>
      </c>
      <c r="S611" s="12">
        <f t="shared" si="58"/>
        <v>42306.825740740744</v>
      </c>
      <c r="T611" s="12">
        <f t="shared" si="59"/>
        <v>42336.867407407401</v>
      </c>
    </row>
    <row r="612" spans="1:20" ht="42.75" x14ac:dyDescent="0.4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f t="shared" si="55"/>
        <v>0</v>
      </c>
      <c r="Q612" t="str">
        <f t="shared" si="56"/>
        <v>technology</v>
      </c>
      <c r="R612" t="str">
        <f t="shared" si="57"/>
        <v>web</v>
      </c>
      <c r="S612" s="12">
        <f t="shared" si="58"/>
        <v>42086.622523148144</v>
      </c>
      <c r="T612" s="12">
        <f t="shared" si="59"/>
        <v>42116.622523148144</v>
      </c>
    </row>
    <row r="613" spans="1:20" ht="42.75" x14ac:dyDescent="0.4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f t="shared" si="55"/>
        <v>0</v>
      </c>
      <c r="Q613" t="str">
        <f t="shared" si="56"/>
        <v>technology</v>
      </c>
      <c r="R613" t="str">
        <f t="shared" si="57"/>
        <v>web</v>
      </c>
      <c r="S613" s="12">
        <f t="shared" si="58"/>
        <v>42328.352280092593</v>
      </c>
      <c r="T613" s="12">
        <f t="shared" si="59"/>
        <v>42388.352280092593</v>
      </c>
    </row>
    <row r="614" spans="1:20" ht="28.5" x14ac:dyDescent="0.4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f t="shared" si="55"/>
        <v>0</v>
      </c>
      <c r="Q614" t="str">
        <f t="shared" si="56"/>
        <v>technology</v>
      </c>
      <c r="R614" t="str">
        <f t="shared" si="57"/>
        <v>web</v>
      </c>
      <c r="S614" s="12">
        <f t="shared" si="58"/>
        <v>42584.823449074072</v>
      </c>
      <c r="T614" s="12">
        <f t="shared" si="59"/>
        <v>42614.823449074072</v>
      </c>
    </row>
    <row r="615" spans="1:20" ht="42.75" x14ac:dyDescent="0.4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t="str">
        <f t="shared" si="56"/>
        <v>technology</v>
      </c>
      <c r="R615" t="str">
        <f t="shared" si="57"/>
        <v>web</v>
      </c>
      <c r="S615" s="12">
        <f t="shared" si="58"/>
        <v>42247.288425925923</v>
      </c>
      <c r="T615" s="12">
        <f t="shared" si="59"/>
        <v>42277.999305555553</v>
      </c>
    </row>
    <row r="616" spans="1:20" ht="42.75" x14ac:dyDescent="0.4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f t="shared" si="55"/>
        <v>0</v>
      </c>
      <c r="Q616" t="str">
        <f t="shared" si="56"/>
        <v>technology</v>
      </c>
      <c r="R616" t="str">
        <f t="shared" si="57"/>
        <v>web</v>
      </c>
      <c r="S616" s="12">
        <f t="shared" si="58"/>
        <v>42514.853472222218</v>
      </c>
      <c r="T616" s="12">
        <f t="shared" si="59"/>
        <v>42544.853472222218</v>
      </c>
    </row>
    <row r="617" spans="1:20" ht="42.75" x14ac:dyDescent="0.4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f t="shared" si="55"/>
        <v>0</v>
      </c>
      <c r="Q617" t="str">
        <f t="shared" si="56"/>
        <v>technology</v>
      </c>
      <c r="R617" t="str">
        <f t="shared" si="57"/>
        <v>web</v>
      </c>
      <c r="S617" s="12">
        <f t="shared" si="58"/>
        <v>42241.913877314808</v>
      </c>
      <c r="T617" s="12">
        <f t="shared" si="59"/>
        <v>42271.913877314808</v>
      </c>
    </row>
    <row r="618" spans="1:20" ht="42.75" x14ac:dyDescent="0.4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f t="shared" si="55"/>
        <v>0</v>
      </c>
      <c r="Q618" t="str">
        <f t="shared" si="56"/>
        <v>technology</v>
      </c>
      <c r="R618" t="str">
        <f t="shared" si="57"/>
        <v>web</v>
      </c>
      <c r="S618" s="12">
        <f t="shared" si="58"/>
        <v>42761.167905092589</v>
      </c>
      <c r="T618" s="12">
        <f t="shared" si="59"/>
        <v>42791.167905092589</v>
      </c>
    </row>
    <row r="619" spans="1:20" ht="42.75" x14ac:dyDescent="0.4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6">
        <f t="shared" si="55"/>
        <v>20</v>
      </c>
      <c r="Q619" t="str">
        <f t="shared" si="56"/>
        <v>technology</v>
      </c>
      <c r="R619" t="str">
        <f t="shared" si="57"/>
        <v>web</v>
      </c>
      <c r="S619" s="12">
        <f t="shared" si="58"/>
        <v>42087.134756944441</v>
      </c>
      <c r="T619" s="12">
        <f t="shared" si="59"/>
        <v>42132.134756944441</v>
      </c>
    </row>
    <row r="620" spans="1:20" ht="42.75" x14ac:dyDescent="0.4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f t="shared" si="55"/>
        <v>0</v>
      </c>
      <c r="Q620" t="str">
        <f t="shared" si="56"/>
        <v>technology</v>
      </c>
      <c r="R620" t="str">
        <f t="shared" si="57"/>
        <v>web</v>
      </c>
      <c r="S620" s="12">
        <f t="shared" si="58"/>
        <v>42317.60188657407</v>
      </c>
      <c r="T620" s="12">
        <f t="shared" si="59"/>
        <v>42347.60188657407</v>
      </c>
    </row>
    <row r="621" spans="1:20" ht="28.5" x14ac:dyDescent="0.4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6">
        <f t="shared" si="55"/>
        <v>1</v>
      </c>
      <c r="Q621" t="str">
        <f t="shared" si="56"/>
        <v>technology</v>
      </c>
      <c r="R621" t="str">
        <f t="shared" si="57"/>
        <v>web</v>
      </c>
      <c r="S621" s="12">
        <f t="shared" si="58"/>
        <v>41908.442013888889</v>
      </c>
      <c r="T621" s="12">
        <f t="shared" si="59"/>
        <v>41968.483680555553</v>
      </c>
    </row>
    <row r="622" spans="1:20" ht="42.75" x14ac:dyDescent="0.4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6">
        <f t="shared" si="55"/>
        <v>300</v>
      </c>
      <c r="Q622" t="str">
        <f t="shared" si="56"/>
        <v>technology</v>
      </c>
      <c r="R622" t="str">
        <f t="shared" si="57"/>
        <v>web</v>
      </c>
      <c r="S622" s="12">
        <f t="shared" si="58"/>
        <v>41831.508541666662</v>
      </c>
      <c r="T622" s="12">
        <f t="shared" si="59"/>
        <v>41876.508541666662</v>
      </c>
    </row>
    <row r="623" spans="1:20" ht="42.75" x14ac:dyDescent="0.4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6">
        <f t="shared" si="55"/>
        <v>87</v>
      </c>
      <c r="Q623" t="str">
        <f t="shared" si="56"/>
        <v>technology</v>
      </c>
      <c r="R623" t="str">
        <f t="shared" si="57"/>
        <v>web</v>
      </c>
      <c r="S623" s="12">
        <f t="shared" si="58"/>
        <v>42528.779363425921</v>
      </c>
      <c r="T623" s="12">
        <f t="shared" si="59"/>
        <v>42558.779363425921</v>
      </c>
    </row>
    <row r="624" spans="1:20" ht="42.75" x14ac:dyDescent="0.4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t="str">
        <f t="shared" si="56"/>
        <v>technology</v>
      </c>
      <c r="R624" t="str">
        <f t="shared" si="57"/>
        <v>web</v>
      </c>
      <c r="S624" s="12">
        <f t="shared" si="58"/>
        <v>42532.566412037035</v>
      </c>
      <c r="T624" s="12">
        <f t="shared" si="59"/>
        <v>42552.566412037035</v>
      </c>
    </row>
    <row r="625" spans="1:20" ht="57" x14ac:dyDescent="0.4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f t="shared" si="55"/>
        <v>0</v>
      </c>
      <c r="Q625" t="str">
        <f t="shared" si="56"/>
        <v>technology</v>
      </c>
      <c r="R625" t="str">
        <f t="shared" si="57"/>
        <v>web</v>
      </c>
      <c r="S625" s="12">
        <f t="shared" si="58"/>
        <v>42121.800891203697</v>
      </c>
      <c r="T625" s="12">
        <f t="shared" si="59"/>
        <v>42151.800891203697</v>
      </c>
    </row>
    <row r="626" spans="1:20" ht="42.75" x14ac:dyDescent="0.4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f t="shared" si="55"/>
        <v>0</v>
      </c>
      <c r="Q626" t="str">
        <f t="shared" si="56"/>
        <v>technology</v>
      </c>
      <c r="R626" t="str">
        <f t="shared" si="57"/>
        <v>web</v>
      </c>
      <c r="S626" s="12">
        <f t="shared" si="58"/>
        <v>42108.78056712963</v>
      </c>
      <c r="T626" s="12">
        <f t="shared" si="59"/>
        <v>42138.78056712963</v>
      </c>
    </row>
    <row r="627" spans="1:20" ht="42.75" x14ac:dyDescent="0.4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f t="shared" si="55"/>
        <v>0</v>
      </c>
      <c r="Q627" t="str">
        <f t="shared" si="56"/>
        <v>technology</v>
      </c>
      <c r="R627" t="str">
        <f t="shared" si="57"/>
        <v>web</v>
      </c>
      <c r="S627" s="12">
        <f t="shared" si="58"/>
        <v>42790.687233796292</v>
      </c>
      <c r="T627" s="12">
        <f t="shared" si="59"/>
        <v>42820.645567129628</v>
      </c>
    </row>
    <row r="628" spans="1:20" ht="42.75" x14ac:dyDescent="0.4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t="str">
        <f t="shared" si="56"/>
        <v>technology</v>
      </c>
      <c r="R628" t="str">
        <f t="shared" si="57"/>
        <v>web</v>
      </c>
      <c r="S628" s="12">
        <f t="shared" si="58"/>
        <v>42198.351145833331</v>
      </c>
      <c r="T628" s="12">
        <f t="shared" si="59"/>
        <v>42231.348611111105</v>
      </c>
    </row>
    <row r="629" spans="1:20" ht="42.75" x14ac:dyDescent="0.4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6">
        <f t="shared" si="55"/>
        <v>90</v>
      </c>
      <c r="Q629" t="str">
        <f t="shared" si="56"/>
        <v>technology</v>
      </c>
      <c r="R629" t="str">
        <f t="shared" si="57"/>
        <v>web</v>
      </c>
      <c r="S629" s="12">
        <f t="shared" si="58"/>
        <v>42384.098506944443</v>
      </c>
      <c r="T629" s="12">
        <f t="shared" si="59"/>
        <v>42443.749999999993</v>
      </c>
    </row>
    <row r="630" spans="1:20" ht="42.75" x14ac:dyDescent="0.4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f t="shared" si="55"/>
        <v>0</v>
      </c>
      <c r="Q630" t="str">
        <f t="shared" si="56"/>
        <v>technology</v>
      </c>
      <c r="R630" t="str">
        <f t="shared" si="57"/>
        <v>web</v>
      </c>
      <c r="S630" s="12">
        <f t="shared" si="58"/>
        <v>41803.484456018516</v>
      </c>
      <c r="T630" s="12">
        <f t="shared" si="59"/>
        <v>41833.484456018516</v>
      </c>
    </row>
    <row r="631" spans="1:20" ht="42.75" x14ac:dyDescent="0.4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6">
        <f t="shared" si="55"/>
        <v>116.66666666666667</v>
      </c>
      <c r="Q631" t="str">
        <f t="shared" si="56"/>
        <v>technology</v>
      </c>
      <c r="R631" t="str">
        <f t="shared" si="57"/>
        <v>web</v>
      </c>
      <c r="S631" s="12">
        <f t="shared" si="58"/>
        <v>42474.429490740738</v>
      </c>
      <c r="T631" s="12">
        <f t="shared" si="59"/>
        <v>42504.429490740738</v>
      </c>
    </row>
    <row r="632" spans="1:20" ht="42.75" x14ac:dyDescent="0.4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6">
        <f t="shared" si="55"/>
        <v>10</v>
      </c>
      <c r="Q632" t="str">
        <f t="shared" si="56"/>
        <v>technology</v>
      </c>
      <c r="R632" t="str">
        <f t="shared" si="57"/>
        <v>web</v>
      </c>
      <c r="S632" s="12">
        <f t="shared" si="58"/>
        <v>42223.411122685182</v>
      </c>
      <c r="T632" s="12">
        <f t="shared" si="59"/>
        <v>42253.006944444445</v>
      </c>
    </row>
    <row r="633" spans="1:20" ht="28.5" x14ac:dyDescent="0.4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6">
        <f t="shared" si="55"/>
        <v>76.666666666666671</v>
      </c>
      <c r="Q633" t="str">
        <f t="shared" si="56"/>
        <v>technology</v>
      </c>
      <c r="R633" t="str">
        <f t="shared" si="57"/>
        <v>web</v>
      </c>
      <c r="S633" s="12">
        <f t="shared" si="58"/>
        <v>42489.563993055555</v>
      </c>
      <c r="T633" s="12">
        <f t="shared" si="59"/>
        <v>42518.563993055555</v>
      </c>
    </row>
    <row r="634" spans="1:20" ht="28.5" x14ac:dyDescent="0.4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f t="shared" si="55"/>
        <v>0</v>
      </c>
      <c r="Q634" t="str">
        <f t="shared" si="56"/>
        <v>technology</v>
      </c>
      <c r="R634" t="str">
        <f t="shared" si="57"/>
        <v>web</v>
      </c>
      <c r="S634" s="12">
        <f t="shared" si="58"/>
        <v>42303.450983796291</v>
      </c>
      <c r="T634" s="12">
        <f t="shared" si="59"/>
        <v>42333.492650462962</v>
      </c>
    </row>
    <row r="635" spans="1:20" ht="42.75" x14ac:dyDescent="0.4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6">
        <f t="shared" si="55"/>
        <v>49.8</v>
      </c>
      <c r="Q635" t="str">
        <f t="shared" si="56"/>
        <v>technology</v>
      </c>
      <c r="R635" t="str">
        <f t="shared" si="57"/>
        <v>web</v>
      </c>
      <c r="S635" s="12">
        <f t="shared" si="58"/>
        <v>42507.090995370367</v>
      </c>
      <c r="T635" s="12">
        <f t="shared" si="59"/>
        <v>42538.749999999993</v>
      </c>
    </row>
    <row r="636" spans="1:20" ht="28.5" x14ac:dyDescent="0.4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6">
        <f t="shared" si="55"/>
        <v>1</v>
      </c>
      <c r="Q636" t="str">
        <f t="shared" si="56"/>
        <v>technology</v>
      </c>
      <c r="R636" t="str">
        <f t="shared" si="57"/>
        <v>web</v>
      </c>
      <c r="S636" s="12">
        <f t="shared" si="58"/>
        <v>42031.720243055555</v>
      </c>
      <c r="T636" s="12">
        <f t="shared" si="59"/>
        <v>42061.720243055555</v>
      </c>
    </row>
    <row r="637" spans="1:20" ht="28.5" x14ac:dyDescent="0.4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6">
        <f t="shared" si="55"/>
        <v>2</v>
      </c>
      <c r="Q637" t="str">
        <f t="shared" si="56"/>
        <v>technology</v>
      </c>
      <c r="R637" t="str">
        <f t="shared" si="57"/>
        <v>web</v>
      </c>
      <c r="S637" s="12">
        <f t="shared" si="58"/>
        <v>42075.883819444447</v>
      </c>
      <c r="T637" s="12">
        <f t="shared" si="59"/>
        <v>42105.883819444447</v>
      </c>
    </row>
    <row r="638" spans="1:20" ht="42.75" x14ac:dyDescent="0.4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6">
        <f t="shared" si="55"/>
        <v>4</v>
      </c>
      <c r="Q638" t="str">
        <f t="shared" si="56"/>
        <v>technology</v>
      </c>
      <c r="R638" t="str">
        <f t="shared" si="57"/>
        <v>web</v>
      </c>
      <c r="S638" s="12">
        <f t="shared" si="58"/>
        <v>42131.247106481482</v>
      </c>
      <c r="T638" s="12">
        <f t="shared" si="59"/>
        <v>42161.240972222215</v>
      </c>
    </row>
    <row r="639" spans="1:20" ht="42.75" x14ac:dyDescent="0.4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f t="shared" si="55"/>
        <v>0</v>
      </c>
      <c r="Q639" t="str">
        <f t="shared" si="56"/>
        <v>technology</v>
      </c>
      <c r="R639" t="str">
        <f t="shared" si="57"/>
        <v>web</v>
      </c>
      <c r="S639" s="12">
        <f t="shared" si="58"/>
        <v>42762.75368055555</v>
      </c>
      <c r="T639" s="12">
        <f t="shared" si="59"/>
        <v>42791.75277777778</v>
      </c>
    </row>
    <row r="640" spans="1:20" x14ac:dyDescent="0.4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6">
        <f t="shared" si="55"/>
        <v>3</v>
      </c>
      <c r="Q640" t="str">
        <f t="shared" si="56"/>
        <v>technology</v>
      </c>
      <c r="R640" t="str">
        <f t="shared" si="57"/>
        <v>web</v>
      </c>
      <c r="S640" s="12">
        <f t="shared" si="58"/>
        <v>42759.384976851848</v>
      </c>
      <c r="T640" s="12">
        <f t="shared" si="59"/>
        <v>42819.343310185184</v>
      </c>
    </row>
    <row r="641" spans="1:20" ht="28.5" x14ac:dyDescent="0.4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6">
        <f t="shared" si="55"/>
        <v>1</v>
      </c>
      <c r="Q641" t="str">
        <f t="shared" si="56"/>
        <v>technology</v>
      </c>
      <c r="R641" t="str">
        <f t="shared" si="57"/>
        <v>web</v>
      </c>
      <c r="S641" s="12">
        <f t="shared" si="58"/>
        <v>41865.374942129631</v>
      </c>
      <c r="T641" s="12">
        <f t="shared" si="59"/>
        <v>41925.374942129631</v>
      </c>
    </row>
    <row r="642" spans="1:20" ht="42.75" x14ac:dyDescent="0.4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6">
        <f t="shared" si="55"/>
        <v>50.5</v>
      </c>
      <c r="Q642" t="str">
        <f t="shared" si="56"/>
        <v>technology</v>
      </c>
      <c r="R642" t="str">
        <f t="shared" si="57"/>
        <v>wearables</v>
      </c>
      <c r="S642" s="12">
        <f t="shared" si="58"/>
        <v>42683.211979166663</v>
      </c>
      <c r="T642" s="12">
        <f t="shared" si="59"/>
        <v>42698.749999999993</v>
      </c>
    </row>
    <row r="643" spans="1:20" ht="42.75" x14ac:dyDescent="0.4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s="6">
        <f t="shared" ref="P643:P706" si="61">IF(L643&gt;0,E643/L643,0)</f>
        <v>151.31746031746033</v>
      </c>
      <c r="Q643" t="str">
        <f t="shared" ref="Q643:Q706" si="62">LEFT(N643,SEARCH("/",N643,1)-1)</f>
        <v>technology</v>
      </c>
      <c r="R643" t="str">
        <f t="shared" ref="R643:R706" si="63">RIGHT(N643,LEN(N643)-SEARCH("/",N643,1))</f>
        <v>wearables</v>
      </c>
      <c r="S643" s="12">
        <f t="shared" ref="S643:S706" si="64">(J643/86400)+25569+(-5/24)</f>
        <v>42199.361666666664</v>
      </c>
      <c r="T643" s="12">
        <f t="shared" ref="T643:T706" si="65">(I643/86400)+25569+(-5/24)</f>
        <v>42229.361666666664</v>
      </c>
    </row>
    <row r="644" spans="1:20" ht="42.75" x14ac:dyDescent="0.4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t="str">
        <f t="shared" si="62"/>
        <v>technology</v>
      </c>
      <c r="R644" t="str">
        <f t="shared" si="63"/>
        <v>wearables</v>
      </c>
      <c r="S644" s="12">
        <f t="shared" si="64"/>
        <v>42199.442986111106</v>
      </c>
      <c r="T644" s="12">
        <f t="shared" si="65"/>
        <v>42235.442986111106</v>
      </c>
    </row>
    <row r="645" spans="1:20" ht="28.5" x14ac:dyDescent="0.4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t="str">
        <f t="shared" si="62"/>
        <v>technology</v>
      </c>
      <c r="R645" t="str">
        <f t="shared" si="63"/>
        <v>wearables</v>
      </c>
      <c r="S645" s="12">
        <f t="shared" si="64"/>
        <v>42100.43373842592</v>
      </c>
      <c r="T645" s="12">
        <f t="shared" si="65"/>
        <v>42155.43373842592</v>
      </c>
    </row>
    <row r="646" spans="1:20" ht="42.75" x14ac:dyDescent="0.4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t="str">
        <f t="shared" si="62"/>
        <v>technology</v>
      </c>
      <c r="R646" t="str">
        <f t="shared" si="63"/>
        <v>wearables</v>
      </c>
      <c r="S646" s="12">
        <f t="shared" si="64"/>
        <v>41898.457627314812</v>
      </c>
      <c r="T646" s="12">
        <f t="shared" si="65"/>
        <v>41940.833333333328</v>
      </c>
    </row>
    <row r="647" spans="1:20" ht="28.5" x14ac:dyDescent="0.4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t="str">
        <f t="shared" si="62"/>
        <v>technology</v>
      </c>
      <c r="R647" t="str">
        <f t="shared" si="63"/>
        <v>wearables</v>
      </c>
      <c r="S647" s="12">
        <f t="shared" si="64"/>
        <v>42563.817986111106</v>
      </c>
      <c r="T647" s="12">
        <f t="shared" si="65"/>
        <v>42593.817986111106</v>
      </c>
    </row>
    <row r="648" spans="1:20" ht="42.75" x14ac:dyDescent="0.4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t="str">
        <f t="shared" si="62"/>
        <v>technology</v>
      </c>
      <c r="R648" t="str">
        <f t="shared" si="63"/>
        <v>wearables</v>
      </c>
      <c r="S648" s="12">
        <f t="shared" si="64"/>
        <v>41832.644293981481</v>
      </c>
      <c r="T648" s="12">
        <f t="shared" si="65"/>
        <v>41862.644293981481</v>
      </c>
    </row>
    <row r="649" spans="1:20" ht="42.75" x14ac:dyDescent="0.4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t="str">
        <f t="shared" si="62"/>
        <v>technology</v>
      </c>
      <c r="R649" t="str">
        <f t="shared" si="63"/>
        <v>wearables</v>
      </c>
      <c r="S649" s="12">
        <f t="shared" si="64"/>
        <v>42416.559594907405</v>
      </c>
      <c r="T649" s="12">
        <f t="shared" si="65"/>
        <v>42446.517928240741</v>
      </c>
    </row>
    <row r="650" spans="1:20" ht="28.5" x14ac:dyDescent="0.4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t="str">
        <f t="shared" si="62"/>
        <v>technology</v>
      </c>
      <c r="R650" t="str">
        <f t="shared" si="63"/>
        <v>wearables</v>
      </c>
      <c r="S650" s="12">
        <f t="shared" si="64"/>
        <v>41891.485046296293</v>
      </c>
      <c r="T650" s="12">
        <f t="shared" si="65"/>
        <v>41926.485046296293</v>
      </c>
    </row>
    <row r="651" spans="1:20" ht="42.75" x14ac:dyDescent="0.4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t="str">
        <f t="shared" si="62"/>
        <v>technology</v>
      </c>
      <c r="R651" t="str">
        <f t="shared" si="63"/>
        <v>wearables</v>
      </c>
      <c r="S651" s="12">
        <f t="shared" si="64"/>
        <v>41877.703854166662</v>
      </c>
      <c r="T651" s="12">
        <f t="shared" si="65"/>
        <v>41898.703854166662</v>
      </c>
    </row>
    <row r="652" spans="1:20" ht="42.75" x14ac:dyDescent="0.4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6">
        <f t="shared" si="61"/>
        <v>35.125</v>
      </c>
      <c r="Q652" t="str">
        <f t="shared" si="62"/>
        <v>technology</v>
      </c>
      <c r="R652" t="str">
        <f t="shared" si="63"/>
        <v>wearables</v>
      </c>
      <c r="S652" s="12">
        <f t="shared" si="64"/>
        <v>41931.828518518516</v>
      </c>
      <c r="T652" s="12">
        <f t="shared" si="65"/>
        <v>41991.870185185187</v>
      </c>
    </row>
    <row r="653" spans="1:20" ht="42.75" x14ac:dyDescent="0.4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t="str">
        <f t="shared" si="62"/>
        <v>technology</v>
      </c>
      <c r="R653" t="str">
        <f t="shared" si="63"/>
        <v>wearables</v>
      </c>
      <c r="S653" s="12">
        <f t="shared" si="64"/>
        <v>41955.809155092589</v>
      </c>
      <c r="T653" s="12">
        <f t="shared" si="65"/>
        <v>41985.809155092589</v>
      </c>
    </row>
    <row r="654" spans="1:20" ht="57" x14ac:dyDescent="0.4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t="str">
        <f t="shared" si="62"/>
        <v>technology</v>
      </c>
      <c r="R654" t="str">
        <f t="shared" si="63"/>
        <v>wearables</v>
      </c>
      <c r="S654" s="12">
        <f t="shared" si="64"/>
        <v>42675.482060185182</v>
      </c>
      <c r="T654" s="12">
        <f t="shared" si="65"/>
        <v>42705.523726851847</v>
      </c>
    </row>
    <row r="655" spans="1:20" ht="42.75" x14ac:dyDescent="0.4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t="str">
        <f t="shared" si="62"/>
        <v>technology</v>
      </c>
      <c r="R655" t="str">
        <f t="shared" si="63"/>
        <v>wearables</v>
      </c>
      <c r="S655" s="12">
        <f t="shared" si="64"/>
        <v>42199.410185185181</v>
      </c>
      <c r="T655" s="12">
        <f t="shared" si="65"/>
        <v>42236.410185185181</v>
      </c>
    </row>
    <row r="656" spans="1:20" ht="42.75" x14ac:dyDescent="0.4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t="str">
        <f t="shared" si="62"/>
        <v>technology</v>
      </c>
      <c r="R656" t="str">
        <f t="shared" si="63"/>
        <v>wearables</v>
      </c>
      <c r="S656" s="12">
        <f t="shared" si="64"/>
        <v>42163.748993055553</v>
      </c>
      <c r="T656" s="12">
        <f t="shared" si="65"/>
        <v>42193.748993055553</v>
      </c>
    </row>
    <row r="657" spans="1:20" ht="42.75" x14ac:dyDescent="0.4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t="str">
        <f t="shared" si="62"/>
        <v>technology</v>
      </c>
      <c r="R657" t="str">
        <f t="shared" si="63"/>
        <v>wearables</v>
      </c>
      <c r="S657" s="12">
        <f t="shared" si="64"/>
        <v>42045.748981481483</v>
      </c>
      <c r="T657" s="12">
        <f t="shared" si="65"/>
        <v>42075.707314814812</v>
      </c>
    </row>
    <row r="658" spans="1:20" ht="42.75" x14ac:dyDescent="0.4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t="str">
        <f t="shared" si="62"/>
        <v>technology</v>
      </c>
      <c r="R658" t="str">
        <f t="shared" si="63"/>
        <v>wearables</v>
      </c>
      <c r="S658" s="12">
        <f t="shared" si="64"/>
        <v>42417.596284722218</v>
      </c>
      <c r="T658" s="12">
        <f t="shared" si="65"/>
        <v>42477.554618055554</v>
      </c>
    </row>
    <row r="659" spans="1:20" ht="42.75" x14ac:dyDescent="0.4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t="str">
        <f t="shared" si="62"/>
        <v>technology</v>
      </c>
      <c r="R659" t="str">
        <f t="shared" si="63"/>
        <v>wearables</v>
      </c>
      <c r="S659" s="12">
        <f t="shared" si="64"/>
        <v>42331.637407407405</v>
      </c>
      <c r="T659" s="12">
        <f t="shared" si="65"/>
        <v>42361.637407407405</v>
      </c>
    </row>
    <row r="660" spans="1:20" ht="42.75" x14ac:dyDescent="0.4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t="str">
        <f t="shared" si="62"/>
        <v>technology</v>
      </c>
      <c r="R660" t="str">
        <f t="shared" si="63"/>
        <v>wearables</v>
      </c>
      <c r="S660" s="12">
        <f t="shared" si="64"/>
        <v>42178.952418981477</v>
      </c>
      <c r="T660" s="12">
        <f t="shared" si="65"/>
        <v>42211.541666666664</v>
      </c>
    </row>
    <row r="661" spans="1:20" x14ac:dyDescent="0.4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t="str">
        <f t="shared" si="62"/>
        <v>technology</v>
      </c>
      <c r="R661" t="str">
        <f t="shared" si="63"/>
        <v>wearables</v>
      </c>
      <c r="S661" s="12">
        <f t="shared" si="64"/>
        <v>42209.385358796295</v>
      </c>
      <c r="T661" s="12">
        <f t="shared" si="65"/>
        <v>42239.385358796295</v>
      </c>
    </row>
    <row r="662" spans="1:20" ht="42.75" x14ac:dyDescent="0.4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6">
        <f t="shared" si="61"/>
        <v>84.944444444444443</v>
      </c>
      <c r="Q662" t="str">
        <f t="shared" si="62"/>
        <v>technology</v>
      </c>
      <c r="R662" t="str">
        <f t="shared" si="63"/>
        <v>wearables</v>
      </c>
      <c r="S662" s="12">
        <f t="shared" si="64"/>
        <v>41922.533321759256</v>
      </c>
      <c r="T662" s="12">
        <f t="shared" si="65"/>
        <v>41952.57498842592</v>
      </c>
    </row>
    <row r="663" spans="1:20" ht="42.75" x14ac:dyDescent="0.4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t="str">
        <f t="shared" si="62"/>
        <v>technology</v>
      </c>
      <c r="R663" t="str">
        <f t="shared" si="63"/>
        <v>wearables</v>
      </c>
      <c r="S663" s="12">
        <f t="shared" si="64"/>
        <v>42636.437025462961</v>
      </c>
      <c r="T663" s="12">
        <f t="shared" si="65"/>
        <v>42666.437025462961</v>
      </c>
    </row>
    <row r="664" spans="1:20" ht="42.75" x14ac:dyDescent="0.4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6">
        <f t="shared" si="61"/>
        <v>39</v>
      </c>
      <c r="Q664" t="str">
        <f t="shared" si="62"/>
        <v>technology</v>
      </c>
      <c r="R664" t="str">
        <f t="shared" si="63"/>
        <v>wearables</v>
      </c>
      <c r="S664" s="12">
        <f t="shared" si="64"/>
        <v>41990.229710648149</v>
      </c>
      <c r="T664" s="12">
        <f t="shared" si="65"/>
        <v>42020.229710648149</v>
      </c>
    </row>
    <row r="665" spans="1:20" ht="42.75" x14ac:dyDescent="0.4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6">
        <f t="shared" si="61"/>
        <v>100</v>
      </c>
      <c r="Q665" t="str">
        <f t="shared" si="62"/>
        <v>technology</v>
      </c>
      <c r="R665" t="str">
        <f t="shared" si="63"/>
        <v>wearables</v>
      </c>
      <c r="S665" s="12">
        <f t="shared" si="64"/>
        <v>42173.634907407402</v>
      </c>
      <c r="T665" s="12">
        <f t="shared" si="65"/>
        <v>42203.634907407402</v>
      </c>
    </row>
    <row r="666" spans="1:20" ht="42.75" x14ac:dyDescent="0.4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t="str">
        <f t="shared" si="62"/>
        <v>technology</v>
      </c>
      <c r="R666" t="str">
        <f t="shared" si="63"/>
        <v>wearables</v>
      </c>
      <c r="S666" s="12">
        <f t="shared" si="64"/>
        <v>42077.458043981482</v>
      </c>
      <c r="T666" s="12">
        <f t="shared" si="65"/>
        <v>42107.458043981482</v>
      </c>
    </row>
    <row r="667" spans="1:20" ht="42.75" x14ac:dyDescent="0.4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t="str">
        <f t="shared" si="62"/>
        <v>technology</v>
      </c>
      <c r="R667" t="str">
        <f t="shared" si="63"/>
        <v>wearables</v>
      </c>
      <c r="S667" s="12">
        <f t="shared" si="64"/>
        <v>42688.503020833326</v>
      </c>
      <c r="T667" s="12">
        <f t="shared" si="65"/>
        <v>42748.503020833326</v>
      </c>
    </row>
    <row r="668" spans="1:20" ht="42.75" x14ac:dyDescent="0.4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6">
        <f t="shared" si="61"/>
        <v>2</v>
      </c>
      <c r="Q668" t="str">
        <f t="shared" si="62"/>
        <v>technology</v>
      </c>
      <c r="R668" t="str">
        <f t="shared" si="63"/>
        <v>wearables</v>
      </c>
      <c r="S668" s="12">
        <f t="shared" si="64"/>
        <v>41838.623819444438</v>
      </c>
      <c r="T668" s="12">
        <f t="shared" si="65"/>
        <v>41868.623819444438</v>
      </c>
    </row>
    <row r="669" spans="1:20" ht="42.75" x14ac:dyDescent="0.4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6">
        <f t="shared" si="61"/>
        <v>178.92857142857142</v>
      </c>
      <c r="Q669" t="str">
        <f t="shared" si="62"/>
        <v>technology</v>
      </c>
      <c r="R669" t="str">
        <f t="shared" si="63"/>
        <v>wearables</v>
      </c>
      <c r="S669" s="12">
        <f t="shared" si="64"/>
        <v>42632.165081018517</v>
      </c>
      <c r="T669" s="12">
        <f t="shared" si="65"/>
        <v>42672.165081018517</v>
      </c>
    </row>
    <row r="670" spans="1:20" ht="42.75" x14ac:dyDescent="0.4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6">
        <f t="shared" si="61"/>
        <v>27.36</v>
      </c>
      <c r="Q670" t="str">
        <f t="shared" si="62"/>
        <v>technology</v>
      </c>
      <c r="R670" t="str">
        <f t="shared" si="63"/>
        <v>wearables</v>
      </c>
      <c r="S670" s="12">
        <f t="shared" si="64"/>
        <v>42090.622939814813</v>
      </c>
      <c r="T670" s="12">
        <f t="shared" si="65"/>
        <v>42135.622939814813</v>
      </c>
    </row>
    <row r="671" spans="1:20" ht="57" x14ac:dyDescent="0.4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t="str">
        <f t="shared" si="62"/>
        <v>technology</v>
      </c>
      <c r="R671" t="str">
        <f t="shared" si="63"/>
        <v>wearables</v>
      </c>
      <c r="S671" s="12">
        <f t="shared" si="64"/>
        <v>42527.417337962957</v>
      </c>
      <c r="T671" s="12">
        <f t="shared" si="65"/>
        <v>42557.417337962957</v>
      </c>
    </row>
    <row r="672" spans="1:20" ht="42.75" x14ac:dyDescent="0.4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t="str">
        <f t="shared" si="62"/>
        <v>technology</v>
      </c>
      <c r="R672" t="str">
        <f t="shared" si="63"/>
        <v>wearables</v>
      </c>
      <c r="S672" s="12">
        <f t="shared" si="64"/>
        <v>42506.501388888886</v>
      </c>
      <c r="T672" s="12">
        <f t="shared" si="65"/>
        <v>42540.131944444445</v>
      </c>
    </row>
    <row r="673" spans="1:20" ht="42.75" x14ac:dyDescent="0.4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t="str">
        <f t="shared" si="62"/>
        <v>technology</v>
      </c>
      <c r="R673" t="str">
        <f t="shared" si="63"/>
        <v>wearables</v>
      </c>
      <c r="S673" s="12">
        <f t="shared" si="64"/>
        <v>41984.484398148146</v>
      </c>
      <c r="T673" s="12">
        <f t="shared" si="65"/>
        <v>42017.958333333336</v>
      </c>
    </row>
    <row r="674" spans="1:20" ht="42.75" x14ac:dyDescent="0.4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6">
        <f t="shared" si="61"/>
        <v>50.29767441860465</v>
      </c>
      <c r="Q674" t="str">
        <f t="shared" si="62"/>
        <v>technology</v>
      </c>
      <c r="R674" t="str">
        <f t="shared" si="63"/>
        <v>wearables</v>
      </c>
      <c r="S674" s="12">
        <f t="shared" si="64"/>
        <v>41974.011157407404</v>
      </c>
      <c r="T674" s="12">
        <f t="shared" si="65"/>
        <v>42004.999305555553</v>
      </c>
    </row>
    <row r="675" spans="1:20" ht="42.75" x14ac:dyDescent="0.4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t="str">
        <f t="shared" si="62"/>
        <v>technology</v>
      </c>
      <c r="R675" t="str">
        <f t="shared" si="63"/>
        <v>wearables</v>
      </c>
      <c r="S675" s="12">
        <f t="shared" si="64"/>
        <v>41838.6321412037</v>
      </c>
      <c r="T675" s="12">
        <f t="shared" si="65"/>
        <v>41883.6321412037</v>
      </c>
    </row>
    <row r="676" spans="1:20" ht="28.5" x14ac:dyDescent="0.4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6">
        <f t="shared" si="61"/>
        <v>7.5</v>
      </c>
      <c r="Q676" t="str">
        <f t="shared" si="62"/>
        <v>technology</v>
      </c>
      <c r="R676" t="str">
        <f t="shared" si="63"/>
        <v>wearables</v>
      </c>
      <c r="S676" s="12">
        <f t="shared" si="64"/>
        <v>41802.907719907402</v>
      </c>
      <c r="T676" s="12">
        <f t="shared" si="65"/>
        <v>41862.907719907402</v>
      </c>
    </row>
    <row r="677" spans="1:20" ht="42.75" x14ac:dyDescent="0.4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t="str">
        <f t="shared" si="62"/>
        <v>technology</v>
      </c>
      <c r="R677" t="str">
        <f t="shared" si="63"/>
        <v>wearables</v>
      </c>
      <c r="S677" s="12">
        <f t="shared" si="64"/>
        <v>41975.722268518519</v>
      </c>
      <c r="T677" s="12">
        <f t="shared" si="65"/>
        <v>42005.082638888889</v>
      </c>
    </row>
    <row r="678" spans="1:20" ht="57" x14ac:dyDescent="0.4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t="str">
        <f t="shared" si="62"/>
        <v>technology</v>
      </c>
      <c r="R678" t="str">
        <f t="shared" si="63"/>
        <v>wearables</v>
      </c>
      <c r="S678" s="12">
        <f t="shared" si="64"/>
        <v>42012.559965277775</v>
      </c>
      <c r="T678" s="12">
        <f t="shared" si="65"/>
        <v>42042.559965277775</v>
      </c>
    </row>
    <row r="679" spans="1:20" ht="42.75" x14ac:dyDescent="0.4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6">
        <f t="shared" si="61"/>
        <v>133.25</v>
      </c>
      <c r="Q679" t="str">
        <f t="shared" si="62"/>
        <v>technology</v>
      </c>
      <c r="R679" t="str">
        <f t="shared" si="63"/>
        <v>wearables</v>
      </c>
      <c r="S679" s="12">
        <f t="shared" si="64"/>
        <v>42504.195543981477</v>
      </c>
      <c r="T679" s="12">
        <f t="shared" si="65"/>
        <v>42549.195543981477</v>
      </c>
    </row>
    <row r="680" spans="1:20" ht="42.75" x14ac:dyDescent="0.4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t="str">
        <f t="shared" si="62"/>
        <v>technology</v>
      </c>
      <c r="R680" t="str">
        <f t="shared" si="63"/>
        <v>wearables</v>
      </c>
      <c r="S680" s="12">
        <f t="shared" si="64"/>
        <v>42481.168263888881</v>
      </c>
      <c r="T680" s="12">
        <f t="shared" si="65"/>
        <v>42511.168263888881</v>
      </c>
    </row>
    <row r="681" spans="1:20" ht="42.75" x14ac:dyDescent="0.4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t="str">
        <f t="shared" si="62"/>
        <v>technology</v>
      </c>
      <c r="R681" t="str">
        <f t="shared" si="63"/>
        <v>wearables</v>
      </c>
      <c r="S681" s="12">
        <f t="shared" si="64"/>
        <v>42556.487372685187</v>
      </c>
      <c r="T681" s="12">
        <f t="shared" si="65"/>
        <v>42616.487372685187</v>
      </c>
    </row>
    <row r="682" spans="1:20" ht="42.75" x14ac:dyDescent="0.4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t="str">
        <f t="shared" si="62"/>
        <v>technology</v>
      </c>
      <c r="R682" t="str">
        <f t="shared" si="63"/>
        <v>wearables</v>
      </c>
      <c r="S682" s="12">
        <f t="shared" si="64"/>
        <v>41864.293182870366</v>
      </c>
      <c r="T682" s="12">
        <f t="shared" si="65"/>
        <v>41899.293182870366</v>
      </c>
    </row>
    <row r="683" spans="1:20" ht="42.75" x14ac:dyDescent="0.4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6">
        <f t="shared" si="61"/>
        <v>1</v>
      </c>
      <c r="Q683" t="str">
        <f t="shared" si="62"/>
        <v>technology</v>
      </c>
      <c r="R683" t="str">
        <f t="shared" si="63"/>
        <v>wearables</v>
      </c>
      <c r="S683" s="12">
        <f t="shared" si="64"/>
        <v>42639.597268518519</v>
      </c>
      <c r="T683" s="12">
        <f t="shared" si="65"/>
        <v>42669.597268518519</v>
      </c>
    </row>
    <row r="684" spans="1:20" ht="42.75" x14ac:dyDescent="0.4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6">
        <f t="shared" si="61"/>
        <v>13.25</v>
      </c>
      <c r="Q684" t="str">
        <f t="shared" si="62"/>
        <v>technology</v>
      </c>
      <c r="R684" t="str">
        <f t="shared" si="63"/>
        <v>wearables</v>
      </c>
      <c r="S684" s="12">
        <f t="shared" si="64"/>
        <v>42778.556967592587</v>
      </c>
      <c r="T684" s="12">
        <f t="shared" si="65"/>
        <v>42808.515300925923</v>
      </c>
    </row>
    <row r="685" spans="1:20" ht="42.75" x14ac:dyDescent="0.4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t="str">
        <f t="shared" si="62"/>
        <v>technology</v>
      </c>
      <c r="R685" t="str">
        <f t="shared" si="63"/>
        <v>wearables</v>
      </c>
      <c r="S685" s="12">
        <f t="shared" si="64"/>
        <v>42634.691712962966</v>
      </c>
      <c r="T685" s="12">
        <f t="shared" si="65"/>
        <v>42674.691712962966</v>
      </c>
    </row>
    <row r="686" spans="1:20" ht="28.5" x14ac:dyDescent="0.4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t="str">
        <f t="shared" si="62"/>
        <v>technology</v>
      </c>
      <c r="R686" t="str">
        <f t="shared" si="63"/>
        <v>wearables</v>
      </c>
      <c r="S686" s="12">
        <f t="shared" si="64"/>
        <v>41809.26494212963</v>
      </c>
      <c r="T686" s="12">
        <f t="shared" si="65"/>
        <v>41844.916666666664</v>
      </c>
    </row>
    <row r="687" spans="1:20" ht="42.75" x14ac:dyDescent="0.4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6">
        <f t="shared" si="61"/>
        <v>55.3</v>
      </c>
      <c r="Q687" t="str">
        <f t="shared" si="62"/>
        <v>technology</v>
      </c>
      <c r="R687" t="str">
        <f t="shared" si="63"/>
        <v>wearables</v>
      </c>
      <c r="S687" s="12">
        <f t="shared" si="64"/>
        <v>41971.658240740733</v>
      </c>
      <c r="T687" s="12">
        <f t="shared" si="65"/>
        <v>42016.658240740733</v>
      </c>
    </row>
    <row r="688" spans="1:20" ht="57" x14ac:dyDescent="0.4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f t="shared" si="61"/>
        <v>0</v>
      </c>
      <c r="Q688" t="str">
        <f t="shared" si="62"/>
        <v>technology</v>
      </c>
      <c r="R688" t="str">
        <f t="shared" si="63"/>
        <v>wearables</v>
      </c>
      <c r="S688" s="12">
        <f t="shared" si="64"/>
        <v>42189.464930555558</v>
      </c>
      <c r="T688" s="12">
        <f t="shared" si="65"/>
        <v>42219.464930555558</v>
      </c>
    </row>
    <row r="689" spans="1:20" ht="42.75" x14ac:dyDescent="0.4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t="str">
        <f t="shared" si="62"/>
        <v>technology</v>
      </c>
      <c r="R689" t="str">
        <f t="shared" si="63"/>
        <v>wearables</v>
      </c>
      <c r="S689" s="12">
        <f t="shared" si="64"/>
        <v>42711.542280092595</v>
      </c>
      <c r="T689" s="12">
        <f t="shared" si="65"/>
        <v>42771.542280092595</v>
      </c>
    </row>
    <row r="690" spans="1:20" ht="42.75" x14ac:dyDescent="0.4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6">
        <f t="shared" si="61"/>
        <v>405.5</v>
      </c>
      <c r="Q690" t="str">
        <f t="shared" si="62"/>
        <v>technology</v>
      </c>
      <c r="R690" t="str">
        <f t="shared" si="63"/>
        <v>wearables</v>
      </c>
      <c r="S690" s="12">
        <f t="shared" si="64"/>
        <v>42261.896446759252</v>
      </c>
      <c r="T690" s="12">
        <f t="shared" si="65"/>
        <v>42291.896446759252</v>
      </c>
    </row>
    <row r="691" spans="1:20" ht="42.75" x14ac:dyDescent="0.4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t="str">
        <f t="shared" si="62"/>
        <v>technology</v>
      </c>
      <c r="R691" t="str">
        <f t="shared" si="63"/>
        <v>wearables</v>
      </c>
      <c r="S691" s="12">
        <f t="shared" si="64"/>
        <v>42675.459456018514</v>
      </c>
      <c r="T691" s="12">
        <f t="shared" si="65"/>
        <v>42711.999305555553</v>
      </c>
    </row>
    <row r="692" spans="1:20" ht="28.5" x14ac:dyDescent="0.4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6">
        <f t="shared" si="61"/>
        <v>72.588235294117652</v>
      </c>
      <c r="Q692" t="str">
        <f t="shared" si="62"/>
        <v>technology</v>
      </c>
      <c r="R692" t="str">
        <f t="shared" si="63"/>
        <v>wearables</v>
      </c>
      <c r="S692" s="12">
        <f t="shared" si="64"/>
        <v>42579.426400462959</v>
      </c>
      <c r="T692" s="12">
        <f t="shared" si="65"/>
        <v>42622.041666666664</v>
      </c>
    </row>
    <row r="693" spans="1:20" ht="42.75" x14ac:dyDescent="0.4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6">
        <f t="shared" si="61"/>
        <v>26</v>
      </c>
      <c r="Q693" t="str">
        <f t="shared" si="62"/>
        <v>technology</v>
      </c>
      <c r="R693" t="str">
        <f t="shared" si="63"/>
        <v>wearables</v>
      </c>
      <c r="S693" s="12">
        <f t="shared" si="64"/>
        <v>42157.819976851846</v>
      </c>
      <c r="T693" s="12">
        <f t="shared" si="65"/>
        <v>42185.819976851846</v>
      </c>
    </row>
    <row r="694" spans="1:20" ht="42.75" x14ac:dyDescent="0.4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t="str">
        <f t="shared" si="62"/>
        <v>technology</v>
      </c>
      <c r="R694" t="str">
        <f t="shared" si="63"/>
        <v>wearables</v>
      </c>
      <c r="S694" s="12">
        <f t="shared" si="64"/>
        <v>42696.167395833334</v>
      </c>
      <c r="T694" s="12">
        <f t="shared" si="65"/>
        <v>42726.167395833334</v>
      </c>
    </row>
    <row r="695" spans="1:20" ht="28.5" x14ac:dyDescent="0.4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t="str">
        <f t="shared" si="62"/>
        <v>technology</v>
      </c>
      <c r="R695" t="str">
        <f t="shared" si="63"/>
        <v>wearables</v>
      </c>
      <c r="S695" s="12">
        <f t="shared" si="64"/>
        <v>42094.599849537037</v>
      </c>
      <c r="T695" s="12">
        <f t="shared" si="65"/>
        <v>42124.599849537037</v>
      </c>
    </row>
    <row r="696" spans="1:20" ht="42.75" x14ac:dyDescent="0.4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t="str">
        <f t="shared" si="62"/>
        <v>technology</v>
      </c>
      <c r="R696" t="str">
        <f t="shared" si="63"/>
        <v>wearables</v>
      </c>
      <c r="S696" s="12">
        <f t="shared" si="64"/>
        <v>42737.455543981479</v>
      </c>
      <c r="T696" s="12">
        <f t="shared" si="65"/>
        <v>42767.455543981479</v>
      </c>
    </row>
    <row r="697" spans="1:20" ht="42.75" x14ac:dyDescent="0.4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6">
        <f t="shared" si="61"/>
        <v>90.857142857142861</v>
      </c>
      <c r="Q697" t="str">
        <f t="shared" si="62"/>
        <v>technology</v>
      </c>
      <c r="R697" t="str">
        <f t="shared" si="63"/>
        <v>wearables</v>
      </c>
      <c r="S697" s="12">
        <f t="shared" si="64"/>
        <v>41913.312731481477</v>
      </c>
      <c r="T697" s="12">
        <f t="shared" si="65"/>
        <v>41943.312731481477</v>
      </c>
    </row>
    <row r="698" spans="1:20" ht="28.5" x14ac:dyDescent="0.4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6">
        <f t="shared" si="61"/>
        <v>1</v>
      </c>
      <c r="Q698" t="str">
        <f t="shared" si="62"/>
        <v>technology</v>
      </c>
      <c r="R698" t="str">
        <f t="shared" si="63"/>
        <v>wearables</v>
      </c>
      <c r="S698" s="12">
        <f t="shared" si="64"/>
        <v>41815.718773148146</v>
      </c>
      <c r="T698" s="12">
        <f t="shared" si="65"/>
        <v>41845.718773148146</v>
      </c>
    </row>
    <row r="699" spans="1:20" ht="42.75" x14ac:dyDescent="0.4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t="str">
        <f t="shared" si="62"/>
        <v>technology</v>
      </c>
      <c r="R699" t="str">
        <f t="shared" si="63"/>
        <v>wearables</v>
      </c>
      <c r="S699" s="12">
        <f t="shared" si="64"/>
        <v>42388.314687500002</v>
      </c>
      <c r="T699" s="12">
        <f t="shared" si="65"/>
        <v>42403.314687500002</v>
      </c>
    </row>
    <row r="700" spans="1:20" ht="42.75" x14ac:dyDescent="0.4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t="str">
        <f t="shared" si="62"/>
        <v>technology</v>
      </c>
      <c r="R700" t="str">
        <f t="shared" si="63"/>
        <v>wearables</v>
      </c>
      <c r="S700" s="12">
        <f t="shared" si="64"/>
        <v>41866.722743055558</v>
      </c>
      <c r="T700" s="12">
        <f t="shared" si="65"/>
        <v>41899.875</v>
      </c>
    </row>
    <row r="701" spans="1:20" ht="42.75" x14ac:dyDescent="0.4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t="str">
        <f t="shared" si="62"/>
        <v>technology</v>
      </c>
      <c r="R701" t="str">
        <f t="shared" si="63"/>
        <v>wearables</v>
      </c>
      <c r="S701" s="12">
        <f t="shared" si="64"/>
        <v>41563.277175925927</v>
      </c>
      <c r="T701" s="12">
        <f t="shared" si="65"/>
        <v>41600.458333333328</v>
      </c>
    </row>
    <row r="702" spans="1:20" ht="42.75" x14ac:dyDescent="0.4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6">
        <f t="shared" si="61"/>
        <v>13</v>
      </c>
      <c r="Q702" t="str">
        <f t="shared" si="62"/>
        <v>technology</v>
      </c>
      <c r="R702" t="str">
        <f t="shared" si="63"/>
        <v>wearables</v>
      </c>
      <c r="S702" s="12">
        <f t="shared" si="64"/>
        <v>42715.480104166665</v>
      </c>
      <c r="T702" s="12">
        <f t="shared" si="65"/>
        <v>42745.480104166665</v>
      </c>
    </row>
    <row r="703" spans="1:20" ht="42.75" x14ac:dyDescent="0.4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t="str">
        <f t="shared" si="62"/>
        <v>technology</v>
      </c>
      <c r="R703" t="str">
        <f t="shared" si="63"/>
        <v>wearables</v>
      </c>
      <c r="S703" s="12">
        <f t="shared" si="64"/>
        <v>41813.454629629625</v>
      </c>
      <c r="T703" s="12">
        <f t="shared" si="65"/>
        <v>41843.454629629625</v>
      </c>
    </row>
    <row r="704" spans="1:20" ht="42.75" x14ac:dyDescent="0.4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t="str">
        <f t="shared" si="62"/>
        <v>technology</v>
      </c>
      <c r="R704" t="str">
        <f t="shared" si="63"/>
        <v>wearables</v>
      </c>
      <c r="S704" s="12">
        <f t="shared" si="64"/>
        <v>42668.518368055556</v>
      </c>
      <c r="T704" s="12">
        <f t="shared" si="65"/>
        <v>42698.560034722221</v>
      </c>
    </row>
    <row r="705" spans="1:20" ht="42.75" x14ac:dyDescent="0.4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t="str">
        <f t="shared" si="62"/>
        <v>technology</v>
      </c>
      <c r="R705" t="str">
        <f t="shared" si="63"/>
        <v>wearables</v>
      </c>
      <c r="S705" s="12">
        <f t="shared" si="64"/>
        <v>42711.742465277777</v>
      </c>
      <c r="T705" s="12">
        <f t="shared" si="65"/>
        <v>42766.772222222215</v>
      </c>
    </row>
    <row r="706" spans="1:20" ht="42.75" x14ac:dyDescent="0.4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s="6">
        <f t="shared" si="61"/>
        <v>120.25</v>
      </c>
      <c r="Q706" t="str">
        <f t="shared" si="62"/>
        <v>technology</v>
      </c>
      <c r="R706" t="str">
        <f t="shared" si="63"/>
        <v>wearables</v>
      </c>
      <c r="S706" s="12">
        <f t="shared" si="64"/>
        <v>42725.984583333331</v>
      </c>
      <c r="T706" s="12">
        <f t="shared" si="65"/>
        <v>42785.984583333331</v>
      </c>
    </row>
    <row r="707" spans="1:20" ht="28.5" x14ac:dyDescent="0.4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s="6">
        <f t="shared" ref="P707:P770" si="67">IF(L707&gt;0,E707/L707,0)</f>
        <v>195.4</v>
      </c>
      <c r="Q707" t="str">
        <f t="shared" ref="Q707:Q770" si="68">LEFT(N707,SEARCH("/",N707,1)-1)</f>
        <v>technology</v>
      </c>
      <c r="R707" t="str">
        <f t="shared" ref="R707:R770" si="69">RIGHT(N707,LEN(N707)-SEARCH("/",N707,1))</f>
        <v>wearables</v>
      </c>
      <c r="S707" s="12">
        <f t="shared" ref="S707:S770" si="70">(J707/86400)+25569+(-5/24)</f>
        <v>42726.283310185179</v>
      </c>
      <c r="T707" s="12">
        <f t="shared" ref="T707:T770" si="71">(I707/86400)+25569+(-5/24)</f>
        <v>42756.283310185179</v>
      </c>
    </row>
    <row r="708" spans="1:20" ht="42.75" x14ac:dyDescent="0.4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f t="shared" si="67"/>
        <v>0</v>
      </c>
      <c r="Q708" t="str">
        <f t="shared" si="68"/>
        <v>technology</v>
      </c>
      <c r="R708" t="str">
        <f t="shared" si="69"/>
        <v>wearables</v>
      </c>
      <c r="S708" s="12">
        <f t="shared" si="70"/>
        <v>42676.786840277775</v>
      </c>
      <c r="T708" s="12">
        <f t="shared" si="71"/>
        <v>42718.568749999999</v>
      </c>
    </row>
    <row r="709" spans="1:20" ht="42.75" x14ac:dyDescent="0.4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t="str">
        <f t="shared" si="68"/>
        <v>technology</v>
      </c>
      <c r="R709" t="str">
        <f t="shared" si="69"/>
        <v>wearables</v>
      </c>
      <c r="S709" s="12">
        <f t="shared" si="70"/>
        <v>42696.45517361111</v>
      </c>
      <c r="T709" s="12">
        <f t="shared" si="71"/>
        <v>42736.45517361111</v>
      </c>
    </row>
    <row r="710" spans="1:20" ht="42.75" x14ac:dyDescent="0.4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t="str">
        <f t="shared" si="68"/>
        <v>technology</v>
      </c>
      <c r="R710" t="str">
        <f t="shared" si="69"/>
        <v>wearables</v>
      </c>
      <c r="S710" s="12">
        <f t="shared" si="70"/>
        <v>41835.372685185182</v>
      </c>
      <c r="T710" s="12">
        <f t="shared" si="71"/>
        <v>41895.372685185182</v>
      </c>
    </row>
    <row r="711" spans="1:20" ht="28.5" x14ac:dyDescent="0.4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6">
        <f t="shared" si="67"/>
        <v>30.5</v>
      </c>
      <c r="Q711" t="str">
        <f t="shared" si="68"/>
        <v>technology</v>
      </c>
      <c r="R711" t="str">
        <f t="shared" si="69"/>
        <v>wearables</v>
      </c>
      <c r="S711" s="12">
        <f t="shared" si="70"/>
        <v>41947.832858796297</v>
      </c>
      <c r="T711" s="12">
        <f t="shared" si="71"/>
        <v>41977.832858796297</v>
      </c>
    </row>
    <row r="712" spans="1:20" ht="28.5" x14ac:dyDescent="0.4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f t="shared" si="67"/>
        <v>0</v>
      </c>
      <c r="Q712" t="str">
        <f t="shared" si="68"/>
        <v>technology</v>
      </c>
      <c r="R712" t="str">
        <f t="shared" si="69"/>
        <v>wearables</v>
      </c>
      <c r="S712" s="12">
        <f t="shared" si="70"/>
        <v>41837.776643518519</v>
      </c>
      <c r="T712" s="12">
        <f t="shared" si="71"/>
        <v>41870.822222222218</v>
      </c>
    </row>
    <row r="713" spans="1:20" ht="42.75" x14ac:dyDescent="0.4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t="str">
        <f t="shared" si="68"/>
        <v>technology</v>
      </c>
      <c r="R713" t="str">
        <f t="shared" si="69"/>
        <v>wearables</v>
      </c>
      <c r="S713" s="12">
        <f t="shared" si="70"/>
        <v>42678.250787037039</v>
      </c>
      <c r="T713" s="12">
        <f t="shared" si="71"/>
        <v>42718.292453703696</v>
      </c>
    </row>
    <row r="714" spans="1:20" ht="42.75" x14ac:dyDescent="0.4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6">
        <f t="shared" si="67"/>
        <v>26.25</v>
      </c>
      <c r="Q714" t="str">
        <f t="shared" si="68"/>
        <v>technology</v>
      </c>
      <c r="R714" t="str">
        <f t="shared" si="69"/>
        <v>wearables</v>
      </c>
      <c r="S714" s="12">
        <f t="shared" si="70"/>
        <v>42384.472592592589</v>
      </c>
      <c r="T714" s="12">
        <f t="shared" si="71"/>
        <v>42414.472592592589</v>
      </c>
    </row>
    <row r="715" spans="1:20" ht="42.75" x14ac:dyDescent="0.4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6">
        <f t="shared" si="67"/>
        <v>199</v>
      </c>
      <c r="Q715" t="str">
        <f t="shared" si="68"/>
        <v>technology</v>
      </c>
      <c r="R715" t="str">
        <f t="shared" si="69"/>
        <v>wearables</v>
      </c>
      <c r="S715" s="12">
        <f t="shared" si="70"/>
        <v>42496.320972222216</v>
      </c>
      <c r="T715" s="12">
        <f t="shared" si="71"/>
        <v>42526.320972222216</v>
      </c>
    </row>
    <row r="716" spans="1:20" ht="42.75" x14ac:dyDescent="0.4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t="str">
        <f t="shared" si="68"/>
        <v>technology</v>
      </c>
      <c r="R716" t="str">
        <f t="shared" si="69"/>
        <v>wearables</v>
      </c>
      <c r="S716" s="12">
        <f t="shared" si="70"/>
        <v>42734.579652777778</v>
      </c>
      <c r="T716" s="12">
        <f t="shared" si="71"/>
        <v>42794.579652777778</v>
      </c>
    </row>
    <row r="717" spans="1:20" ht="42.75" x14ac:dyDescent="0.4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6">
        <f t="shared" si="67"/>
        <v>115.75</v>
      </c>
      <c r="Q717" t="str">
        <f t="shared" si="68"/>
        <v>technology</v>
      </c>
      <c r="R717" t="str">
        <f t="shared" si="69"/>
        <v>wearables</v>
      </c>
      <c r="S717" s="12">
        <f t="shared" si="70"/>
        <v>42272.8824074074</v>
      </c>
      <c r="T717" s="12">
        <f t="shared" si="71"/>
        <v>42312.924074074072</v>
      </c>
    </row>
    <row r="718" spans="1:20" ht="42.75" x14ac:dyDescent="0.4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6">
        <f t="shared" si="67"/>
        <v>44.6875</v>
      </c>
      <c r="Q718" t="str">
        <f t="shared" si="68"/>
        <v>technology</v>
      </c>
      <c r="R718" t="str">
        <f t="shared" si="69"/>
        <v>wearables</v>
      </c>
      <c r="S718" s="12">
        <f t="shared" si="70"/>
        <v>41940.450312499997</v>
      </c>
      <c r="T718" s="12">
        <f t="shared" si="71"/>
        <v>41973.791666666664</v>
      </c>
    </row>
    <row r="719" spans="1:20" x14ac:dyDescent="0.4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6">
        <f t="shared" si="67"/>
        <v>76.25</v>
      </c>
      <c r="Q719" t="str">
        <f t="shared" si="68"/>
        <v>technology</v>
      </c>
      <c r="R719" t="str">
        <f t="shared" si="69"/>
        <v>wearables</v>
      </c>
      <c r="S719" s="12">
        <f t="shared" si="70"/>
        <v>41857.645856481475</v>
      </c>
      <c r="T719" s="12">
        <f t="shared" si="71"/>
        <v>41887.645856481475</v>
      </c>
    </row>
    <row r="720" spans="1:20" ht="42.75" x14ac:dyDescent="0.4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6">
        <f t="shared" si="67"/>
        <v>22.5</v>
      </c>
      <c r="Q720" t="str">
        <f t="shared" si="68"/>
        <v>technology</v>
      </c>
      <c r="R720" t="str">
        <f t="shared" si="69"/>
        <v>wearables</v>
      </c>
      <c r="S720" s="12">
        <f t="shared" si="70"/>
        <v>42752.637118055551</v>
      </c>
      <c r="T720" s="12">
        <f t="shared" si="71"/>
        <v>42784.040972222218</v>
      </c>
    </row>
    <row r="721" spans="1:20" ht="42.75" x14ac:dyDescent="0.4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t="str">
        <f t="shared" si="68"/>
        <v>technology</v>
      </c>
      <c r="R721" t="str">
        <f t="shared" si="69"/>
        <v>wearables</v>
      </c>
      <c r="S721" s="12">
        <f t="shared" si="70"/>
        <v>42408.83189814815</v>
      </c>
      <c r="T721" s="12">
        <f t="shared" si="71"/>
        <v>42422.83189814815</v>
      </c>
    </row>
    <row r="722" spans="1:20" ht="42.75" x14ac:dyDescent="0.4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t="str">
        <f t="shared" si="68"/>
        <v>publishing</v>
      </c>
      <c r="R722" t="str">
        <f t="shared" si="69"/>
        <v>nonfiction</v>
      </c>
      <c r="S722" s="12">
        <f t="shared" si="70"/>
        <v>40909.440868055557</v>
      </c>
      <c r="T722" s="12">
        <f t="shared" si="71"/>
        <v>40937.440868055557</v>
      </c>
    </row>
    <row r="723" spans="1:20" ht="57" x14ac:dyDescent="0.4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t="str">
        <f t="shared" si="68"/>
        <v>publishing</v>
      </c>
      <c r="R723" t="str">
        <f t="shared" si="69"/>
        <v>nonfiction</v>
      </c>
      <c r="S723" s="12">
        <f t="shared" si="70"/>
        <v>41807.363506944443</v>
      </c>
      <c r="T723" s="12">
        <f t="shared" si="71"/>
        <v>41852.363506944443</v>
      </c>
    </row>
    <row r="724" spans="1:20" ht="42.75" x14ac:dyDescent="0.4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t="str">
        <f t="shared" si="68"/>
        <v>publishing</v>
      </c>
      <c r="R724" t="str">
        <f t="shared" si="69"/>
        <v>nonfiction</v>
      </c>
      <c r="S724" s="12">
        <f t="shared" si="70"/>
        <v>40977.596967592588</v>
      </c>
      <c r="T724" s="12">
        <f t="shared" si="71"/>
        <v>41007.555300925924</v>
      </c>
    </row>
    <row r="725" spans="1:20" ht="28.5" x14ac:dyDescent="0.4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t="str">
        <f t="shared" si="68"/>
        <v>publishing</v>
      </c>
      <c r="R725" t="str">
        <f t="shared" si="69"/>
        <v>nonfiction</v>
      </c>
      <c r="S725" s="12">
        <f t="shared" si="70"/>
        <v>42184.608206018514</v>
      </c>
      <c r="T725" s="12">
        <f t="shared" si="71"/>
        <v>42214.957638888889</v>
      </c>
    </row>
    <row r="726" spans="1:20" ht="42.75" x14ac:dyDescent="0.4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t="str">
        <f t="shared" si="68"/>
        <v>publishing</v>
      </c>
      <c r="R726" t="str">
        <f t="shared" si="69"/>
        <v>nonfiction</v>
      </c>
      <c r="S726" s="12">
        <f t="shared" si="70"/>
        <v>40694.430127314808</v>
      </c>
      <c r="T726" s="12">
        <f t="shared" si="71"/>
        <v>40724.430127314808</v>
      </c>
    </row>
    <row r="727" spans="1:20" ht="42.75" x14ac:dyDescent="0.4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t="str">
        <f t="shared" si="68"/>
        <v>publishing</v>
      </c>
      <c r="R727" t="str">
        <f t="shared" si="69"/>
        <v>nonfiction</v>
      </c>
      <c r="S727" s="12">
        <f t="shared" si="70"/>
        <v>42321.417962962958</v>
      </c>
      <c r="T727" s="12">
        <f t="shared" si="71"/>
        <v>42351.417962962958</v>
      </c>
    </row>
    <row r="728" spans="1:20" ht="42.75" x14ac:dyDescent="0.4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t="str">
        <f t="shared" si="68"/>
        <v>publishing</v>
      </c>
      <c r="R728" t="str">
        <f t="shared" si="69"/>
        <v>nonfiction</v>
      </c>
      <c r="S728" s="12">
        <f t="shared" si="70"/>
        <v>41345.834340277775</v>
      </c>
      <c r="T728" s="12">
        <f t="shared" si="71"/>
        <v>41375.834340277775</v>
      </c>
    </row>
    <row r="729" spans="1:20" ht="42.75" x14ac:dyDescent="0.4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t="str">
        <f t="shared" si="68"/>
        <v>publishing</v>
      </c>
      <c r="R729" t="str">
        <f t="shared" si="69"/>
        <v>nonfiction</v>
      </c>
      <c r="S729" s="12">
        <f t="shared" si="70"/>
        <v>41246.811909722222</v>
      </c>
      <c r="T729" s="12">
        <f t="shared" si="71"/>
        <v>41288.680555555555</v>
      </c>
    </row>
    <row r="730" spans="1:20" ht="42.75" x14ac:dyDescent="0.4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t="str">
        <f t="shared" si="68"/>
        <v>publishing</v>
      </c>
      <c r="R730" t="str">
        <f t="shared" si="69"/>
        <v>nonfiction</v>
      </c>
      <c r="S730" s="12">
        <f t="shared" si="70"/>
        <v>40731.629131944443</v>
      </c>
      <c r="T730" s="12">
        <f t="shared" si="71"/>
        <v>40776.629131944443</v>
      </c>
    </row>
    <row r="731" spans="1:20" ht="42.75" x14ac:dyDescent="0.4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t="str">
        <f t="shared" si="68"/>
        <v>publishing</v>
      </c>
      <c r="R731" t="str">
        <f t="shared" si="69"/>
        <v>nonfiction</v>
      </c>
      <c r="S731" s="12">
        <f t="shared" si="70"/>
        <v>41110.97755787037</v>
      </c>
      <c r="T731" s="12">
        <f t="shared" si="71"/>
        <v>41170.97755787037</v>
      </c>
    </row>
    <row r="732" spans="1:20" ht="28.5" x14ac:dyDescent="0.4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t="str">
        <f t="shared" si="68"/>
        <v>publishing</v>
      </c>
      <c r="R732" t="str">
        <f t="shared" si="69"/>
        <v>nonfiction</v>
      </c>
      <c r="S732" s="12">
        <f t="shared" si="70"/>
        <v>40854.536932870367</v>
      </c>
      <c r="T732" s="12">
        <f t="shared" si="71"/>
        <v>40884.536932870367</v>
      </c>
    </row>
    <row r="733" spans="1:20" ht="42.75" x14ac:dyDescent="0.4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t="str">
        <f t="shared" si="68"/>
        <v>publishing</v>
      </c>
      <c r="R733" t="str">
        <f t="shared" si="69"/>
        <v>nonfiction</v>
      </c>
      <c r="S733" s="12">
        <f t="shared" si="70"/>
        <v>40879.587349537032</v>
      </c>
      <c r="T733" s="12">
        <f t="shared" si="71"/>
        <v>40930.041666666664</v>
      </c>
    </row>
    <row r="734" spans="1:20" ht="42.75" x14ac:dyDescent="0.4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6">
        <f t="shared" si="67"/>
        <v>4.9230769230769234</v>
      </c>
      <c r="Q734" t="str">
        <f t="shared" si="68"/>
        <v>publishing</v>
      </c>
      <c r="R734" t="str">
        <f t="shared" si="69"/>
        <v>nonfiction</v>
      </c>
      <c r="S734" s="12">
        <f t="shared" si="70"/>
        <v>41486.21598379629</v>
      </c>
      <c r="T734" s="12">
        <f t="shared" si="71"/>
        <v>41546.21598379629</v>
      </c>
    </row>
    <row r="735" spans="1:20" ht="57" x14ac:dyDescent="0.4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t="str">
        <f t="shared" si="68"/>
        <v>publishing</v>
      </c>
      <c r="R735" t="str">
        <f t="shared" si="69"/>
        <v>nonfiction</v>
      </c>
      <c r="S735" s="12">
        <f t="shared" si="70"/>
        <v>41598.211712962962</v>
      </c>
      <c r="T735" s="12">
        <f t="shared" si="71"/>
        <v>41628.211712962962</v>
      </c>
    </row>
    <row r="736" spans="1:20" ht="28.5" x14ac:dyDescent="0.4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t="str">
        <f t="shared" si="68"/>
        <v>publishing</v>
      </c>
      <c r="R736" t="str">
        <f t="shared" si="69"/>
        <v>nonfiction</v>
      </c>
      <c r="S736" s="12">
        <f t="shared" si="70"/>
        <v>42101.956249999996</v>
      </c>
      <c r="T736" s="12">
        <f t="shared" si="71"/>
        <v>42132.999999999993</v>
      </c>
    </row>
    <row r="737" spans="1:20" ht="42.75" x14ac:dyDescent="0.4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t="str">
        <f t="shared" si="68"/>
        <v>publishing</v>
      </c>
      <c r="R737" t="str">
        <f t="shared" si="69"/>
        <v>nonfiction</v>
      </c>
      <c r="S737" s="12">
        <f t="shared" si="70"/>
        <v>41945.821134259255</v>
      </c>
      <c r="T737" s="12">
        <f t="shared" si="71"/>
        <v>41976.818749999999</v>
      </c>
    </row>
    <row r="738" spans="1:20" ht="42.75" x14ac:dyDescent="0.4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t="str">
        <f t="shared" si="68"/>
        <v>publishing</v>
      </c>
      <c r="R738" t="str">
        <f t="shared" si="69"/>
        <v>nonfiction</v>
      </c>
      <c r="S738" s="12">
        <f t="shared" si="70"/>
        <v>41579.525925925926</v>
      </c>
      <c r="T738" s="12">
        <f t="shared" si="71"/>
        <v>41598.999305555553</v>
      </c>
    </row>
    <row r="739" spans="1:20" ht="42.75" x14ac:dyDescent="0.4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56.666666666666664</v>
      </c>
      <c r="Q739" t="str">
        <f t="shared" si="68"/>
        <v>publishing</v>
      </c>
      <c r="R739" t="str">
        <f t="shared" si="69"/>
        <v>nonfiction</v>
      </c>
      <c r="S739" s="12">
        <f t="shared" si="70"/>
        <v>41667.066979166666</v>
      </c>
      <c r="T739" s="12">
        <f t="shared" si="71"/>
        <v>41684.625</v>
      </c>
    </row>
    <row r="740" spans="1:20" ht="28.5" x14ac:dyDescent="0.4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t="str">
        <f t="shared" si="68"/>
        <v>publishing</v>
      </c>
      <c r="R740" t="str">
        <f t="shared" si="69"/>
        <v>nonfiction</v>
      </c>
      <c r="S740" s="12">
        <f t="shared" si="70"/>
        <v>41943.39576388889</v>
      </c>
      <c r="T740" s="12">
        <f t="shared" si="71"/>
        <v>41973.999305555553</v>
      </c>
    </row>
    <row r="741" spans="1:20" ht="42.75" x14ac:dyDescent="0.4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t="str">
        <f t="shared" si="68"/>
        <v>publishing</v>
      </c>
      <c r="R741" t="str">
        <f t="shared" si="69"/>
        <v>nonfiction</v>
      </c>
      <c r="S741" s="12">
        <f t="shared" si="70"/>
        <v>41829.294317129628</v>
      </c>
      <c r="T741" s="12">
        <f t="shared" si="71"/>
        <v>41862.294317129628</v>
      </c>
    </row>
    <row r="742" spans="1:20" ht="42.75" x14ac:dyDescent="0.4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t="str">
        <f t="shared" si="68"/>
        <v>publishing</v>
      </c>
      <c r="R742" t="str">
        <f t="shared" si="69"/>
        <v>nonfiction</v>
      </c>
      <c r="S742" s="12">
        <f t="shared" si="70"/>
        <v>42161.93844907407</v>
      </c>
      <c r="T742" s="12">
        <f t="shared" si="71"/>
        <v>42175.93844907407</v>
      </c>
    </row>
    <row r="743" spans="1:20" ht="28.5" x14ac:dyDescent="0.4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141.42340425531913</v>
      </c>
      <c r="Q743" t="str">
        <f t="shared" si="68"/>
        <v>publishing</v>
      </c>
      <c r="R743" t="str">
        <f t="shared" si="69"/>
        <v>nonfiction</v>
      </c>
      <c r="S743" s="12">
        <f t="shared" si="70"/>
        <v>41401.439884259256</v>
      </c>
      <c r="T743" s="12">
        <f t="shared" si="71"/>
        <v>41436.439884259256</v>
      </c>
    </row>
    <row r="744" spans="1:20" ht="57" x14ac:dyDescent="0.4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t="str">
        <f t="shared" si="68"/>
        <v>publishing</v>
      </c>
      <c r="R744" t="str">
        <f t="shared" si="69"/>
        <v>nonfiction</v>
      </c>
      <c r="S744" s="12">
        <f t="shared" si="70"/>
        <v>41689.709629629629</v>
      </c>
      <c r="T744" s="12">
        <f t="shared" si="71"/>
        <v>41719.667962962958</v>
      </c>
    </row>
    <row r="745" spans="1:20" ht="42.75" x14ac:dyDescent="0.4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t="str">
        <f t="shared" si="68"/>
        <v>publishing</v>
      </c>
      <c r="R745" t="str">
        <f t="shared" si="69"/>
        <v>nonfiction</v>
      </c>
      <c r="S745" s="12">
        <f t="shared" si="70"/>
        <v>40990.500983796293</v>
      </c>
      <c r="T745" s="12">
        <f t="shared" si="71"/>
        <v>41015.666666666664</v>
      </c>
    </row>
    <row r="746" spans="1:20" ht="28.5" x14ac:dyDescent="0.4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t="str">
        <f t="shared" si="68"/>
        <v>publishing</v>
      </c>
      <c r="R746" t="str">
        <f t="shared" si="69"/>
        <v>nonfiction</v>
      </c>
      <c r="S746" s="12">
        <f t="shared" si="70"/>
        <v>41226.748877314814</v>
      </c>
      <c r="T746" s="12">
        <f t="shared" si="71"/>
        <v>41256.748877314814</v>
      </c>
    </row>
    <row r="747" spans="1:20" ht="42.75" x14ac:dyDescent="0.4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t="str">
        <f t="shared" si="68"/>
        <v>publishing</v>
      </c>
      <c r="R747" t="str">
        <f t="shared" si="69"/>
        <v>nonfiction</v>
      </c>
      <c r="S747" s="12">
        <f t="shared" si="70"/>
        <v>41367.363946759258</v>
      </c>
      <c r="T747" s="12">
        <f t="shared" si="71"/>
        <v>41397.363946759258</v>
      </c>
    </row>
    <row r="748" spans="1:20" x14ac:dyDescent="0.4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t="str">
        <f t="shared" si="68"/>
        <v>publishing</v>
      </c>
      <c r="R748" t="str">
        <f t="shared" si="69"/>
        <v>nonfiction</v>
      </c>
      <c r="S748" s="12">
        <f t="shared" si="70"/>
        <v>41156.834594907406</v>
      </c>
      <c r="T748" s="12">
        <f t="shared" si="71"/>
        <v>41174.957638888889</v>
      </c>
    </row>
    <row r="749" spans="1:20" ht="42.75" x14ac:dyDescent="0.4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t="str">
        <f t="shared" si="68"/>
        <v>publishing</v>
      </c>
      <c r="R749" t="str">
        <f t="shared" si="69"/>
        <v>nonfiction</v>
      </c>
      <c r="S749" s="12">
        <f t="shared" si="70"/>
        <v>41988.340497685182</v>
      </c>
      <c r="T749" s="12">
        <f t="shared" si="71"/>
        <v>42019.245833333327</v>
      </c>
    </row>
    <row r="750" spans="1:20" ht="42.75" x14ac:dyDescent="0.4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t="str">
        <f t="shared" si="68"/>
        <v>publishing</v>
      </c>
      <c r="R750" t="str">
        <f t="shared" si="69"/>
        <v>nonfiction</v>
      </c>
      <c r="S750" s="12">
        <f t="shared" si="70"/>
        <v>41831.638495370367</v>
      </c>
      <c r="T750" s="12">
        <f t="shared" si="71"/>
        <v>41861.638495370367</v>
      </c>
    </row>
    <row r="751" spans="1:20" ht="42.75" x14ac:dyDescent="0.4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t="str">
        <f t="shared" si="68"/>
        <v>publishing</v>
      </c>
      <c r="R751" t="str">
        <f t="shared" si="69"/>
        <v>nonfiction</v>
      </c>
      <c r="S751" s="12">
        <f t="shared" si="70"/>
        <v>42733.732986111114</v>
      </c>
      <c r="T751" s="12">
        <f t="shared" si="71"/>
        <v>42763.732986111114</v>
      </c>
    </row>
    <row r="752" spans="1:20" ht="42.75" x14ac:dyDescent="0.4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t="str">
        <f t="shared" si="68"/>
        <v>publishing</v>
      </c>
      <c r="R752" t="str">
        <f t="shared" si="69"/>
        <v>nonfiction</v>
      </c>
      <c r="S752" s="12">
        <f t="shared" si="70"/>
        <v>41299.669814814813</v>
      </c>
      <c r="T752" s="12">
        <f t="shared" si="71"/>
        <v>41329.669814814813</v>
      </c>
    </row>
    <row r="753" spans="1:20" ht="42.75" x14ac:dyDescent="0.4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t="str">
        <f t="shared" si="68"/>
        <v>publishing</v>
      </c>
      <c r="R753" t="str">
        <f t="shared" si="69"/>
        <v>nonfiction</v>
      </c>
      <c r="S753" s="12">
        <f t="shared" si="70"/>
        <v>40713.422164351847</v>
      </c>
      <c r="T753" s="12">
        <f t="shared" si="71"/>
        <v>40759.422164351847</v>
      </c>
    </row>
    <row r="754" spans="1:20" ht="42.75" x14ac:dyDescent="0.4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t="str">
        <f t="shared" si="68"/>
        <v>publishing</v>
      </c>
      <c r="R754" t="str">
        <f t="shared" si="69"/>
        <v>nonfiction</v>
      </c>
      <c r="S754" s="12">
        <f t="shared" si="70"/>
        <v>42639.213159722225</v>
      </c>
      <c r="T754" s="12">
        <f t="shared" si="71"/>
        <v>42659.249999999993</v>
      </c>
    </row>
    <row r="755" spans="1:20" ht="42.75" x14ac:dyDescent="0.4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t="str">
        <f t="shared" si="68"/>
        <v>publishing</v>
      </c>
      <c r="R755" t="str">
        <f t="shared" si="69"/>
        <v>nonfiction</v>
      </c>
      <c r="S755" s="12">
        <f t="shared" si="70"/>
        <v>42019.381840277776</v>
      </c>
      <c r="T755" s="12">
        <f t="shared" si="71"/>
        <v>42049.381840277776</v>
      </c>
    </row>
    <row r="756" spans="1:20" ht="42.75" x14ac:dyDescent="0.4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t="str">
        <f t="shared" si="68"/>
        <v>publishing</v>
      </c>
      <c r="R756" t="str">
        <f t="shared" si="69"/>
        <v>nonfiction</v>
      </c>
      <c r="S756" s="12">
        <f t="shared" si="70"/>
        <v>41249.54075231481</v>
      </c>
      <c r="T756" s="12">
        <f t="shared" si="71"/>
        <v>41279.54075231481</v>
      </c>
    </row>
    <row r="757" spans="1:20" ht="42.75" x14ac:dyDescent="0.4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t="str">
        <f t="shared" si="68"/>
        <v>publishing</v>
      </c>
      <c r="R757" t="str">
        <f t="shared" si="69"/>
        <v>nonfiction</v>
      </c>
      <c r="S757" s="12">
        <f t="shared" si="70"/>
        <v>41383.396724537037</v>
      </c>
      <c r="T757" s="12">
        <f t="shared" si="71"/>
        <v>41413.820138888885</v>
      </c>
    </row>
    <row r="758" spans="1:20" ht="42.75" x14ac:dyDescent="0.4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t="str">
        <f t="shared" si="68"/>
        <v>publishing</v>
      </c>
      <c r="R758" t="str">
        <f t="shared" si="69"/>
        <v>nonfiction</v>
      </c>
      <c r="S758" s="12">
        <f t="shared" si="70"/>
        <v>40590.558553240735</v>
      </c>
      <c r="T758" s="12">
        <f t="shared" si="71"/>
        <v>40651.516886574071</v>
      </c>
    </row>
    <row r="759" spans="1:20" ht="42.75" x14ac:dyDescent="0.4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t="str">
        <f t="shared" si="68"/>
        <v>publishing</v>
      </c>
      <c r="R759" t="str">
        <f t="shared" si="69"/>
        <v>nonfiction</v>
      </c>
      <c r="S759" s="12">
        <f t="shared" si="70"/>
        <v>41234.846226851849</v>
      </c>
      <c r="T759" s="12">
        <f t="shared" si="71"/>
        <v>41248.846226851849</v>
      </c>
    </row>
    <row r="760" spans="1:20" ht="28.5" x14ac:dyDescent="0.4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t="str">
        <f t="shared" si="68"/>
        <v>publishing</v>
      </c>
      <c r="R760" t="str">
        <f t="shared" si="69"/>
        <v>nonfiction</v>
      </c>
      <c r="S760" s="12">
        <f t="shared" si="70"/>
        <v>40429.628101851849</v>
      </c>
      <c r="T760" s="12">
        <f t="shared" si="71"/>
        <v>40459.628101851849</v>
      </c>
    </row>
    <row r="761" spans="1:20" ht="42.75" x14ac:dyDescent="0.4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t="str">
        <f t="shared" si="68"/>
        <v>publishing</v>
      </c>
      <c r="R761" t="str">
        <f t="shared" si="69"/>
        <v>nonfiction</v>
      </c>
      <c r="S761" s="12">
        <f t="shared" si="70"/>
        <v>41789.121979166666</v>
      </c>
      <c r="T761" s="12">
        <f t="shared" si="71"/>
        <v>41829.121979166666</v>
      </c>
    </row>
    <row r="762" spans="1:20" ht="42.75" x14ac:dyDescent="0.4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f t="shared" si="67"/>
        <v>0</v>
      </c>
      <c r="Q762" t="str">
        <f t="shared" si="68"/>
        <v>publishing</v>
      </c>
      <c r="R762" t="str">
        <f t="shared" si="69"/>
        <v>fiction</v>
      </c>
      <c r="S762" s="12">
        <f t="shared" si="70"/>
        <v>42670.555706018517</v>
      </c>
      <c r="T762" s="12">
        <f t="shared" si="71"/>
        <v>42700.597372685188</v>
      </c>
    </row>
    <row r="763" spans="1:20" ht="42.75" x14ac:dyDescent="0.4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6">
        <f t="shared" si="67"/>
        <v>39.166666666666664</v>
      </c>
      <c r="Q763" t="str">
        <f t="shared" si="68"/>
        <v>publishing</v>
      </c>
      <c r="R763" t="str">
        <f t="shared" si="69"/>
        <v>fiction</v>
      </c>
      <c r="S763" s="12">
        <f t="shared" si="70"/>
        <v>41642.543124999997</v>
      </c>
      <c r="T763" s="12">
        <f t="shared" si="71"/>
        <v>41672.543124999997</v>
      </c>
    </row>
    <row r="764" spans="1:20" ht="42.75" x14ac:dyDescent="0.4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f t="shared" si="67"/>
        <v>0</v>
      </c>
      <c r="Q764" t="str">
        <f t="shared" si="68"/>
        <v>publishing</v>
      </c>
      <c r="R764" t="str">
        <f t="shared" si="69"/>
        <v>fiction</v>
      </c>
      <c r="S764" s="12">
        <f t="shared" si="70"/>
        <v>42690.65011574074</v>
      </c>
      <c r="T764" s="12">
        <f t="shared" si="71"/>
        <v>42708.041666666664</v>
      </c>
    </row>
    <row r="765" spans="1:20" ht="42.75" x14ac:dyDescent="0.4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6">
        <f t="shared" si="67"/>
        <v>5</v>
      </c>
      <c r="Q765" t="str">
        <f t="shared" si="68"/>
        <v>publishing</v>
      </c>
      <c r="R765" t="str">
        <f t="shared" si="69"/>
        <v>fiction</v>
      </c>
      <c r="S765" s="12">
        <f t="shared" si="70"/>
        <v>41471.238518518519</v>
      </c>
      <c r="T765" s="12">
        <f t="shared" si="71"/>
        <v>41501.238518518519</v>
      </c>
    </row>
    <row r="766" spans="1:20" ht="42.75" x14ac:dyDescent="0.4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f t="shared" si="67"/>
        <v>0</v>
      </c>
      <c r="Q766" t="str">
        <f t="shared" si="68"/>
        <v>publishing</v>
      </c>
      <c r="R766" t="str">
        <f t="shared" si="69"/>
        <v>fiction</v>
      </c>
      <c r="S766" s="12">
        <f t="shared" si="70"/>
        <v>42226.964826388888</v>
      </c>
      <c r="T766" s="12">
        <f t="shared" si="71"/>
        <v>42256.964826388888</v>
      </c>
    </row>
    <row r="767" spans="1:20" ht="42.75" x14ac:dyDescent="0.4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t="str">
        <f t="shared" si="68"/>
        <v>publishing</v>
      </c>
      <c r="R767" t="str">
        <f t="shared" si="69"/>
        <v>fiction</v>
      </c>
      <c r="S767" s="12">
        <f t="shared" si="70"/>
        <v>41901.334305555552</v>
      </c>
      <c r="T767" s="12">
        <f t="shared" si="71"/>
        <v>41931.334305555552</v>
      </c>
    </row>
    <row r="768" spans="1:20" ht="42.75" x14ac:dyDescent="0.4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f t="shared" si="67"/>
        <v>0</v>
      </c>
      <c r="Q768" t="str">
        <f t="shared" si="68"/>
        <v>publishing</v>
      </c>
      <c r="R768" t="str">
        <f t="shared" si="69"/>
        <v>fiction</v>
      </c>
      <c r="S768" s="12">
        <f t="shared" si="70"/>
        <v>42021.57503472222</v>
      </c>
      <c r="T768" s="12">
        <f t="shared" si="71"/>
        <v>42051.57503472222</v>
      </c>
    </row>
    <row r="769" spans="1:20" ht="57" x14ac:dyDescent="0.4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6">
        <f t="shared" si="67"/>
        <v>59</v>
      </c>
      <c r="Q769" t="str">
        <f t="shared" si="68"/>
        <v>publishing</v>
      </c>
      <c r="R769" t="str">
        <f t="shared" si="69"/>
        <v>fiction</v>
      </c>
      <c r="S769" s="12">
        <f t="shared" si="70"/>
        <v>42114.935300925928</v>
      </c>
      <c r="T769" s="12">
        <f t="shared" si="71"/>
        <v>42144.935300925928</v>
      </c>
    </row>
    <row r="770" spans="1:20" ht="42.75" x14ac:dyDescent="0.4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6">
        <f t="shared" si="67"/>
        <v>0</v>
      </c>
      <c r="Q770" t="str">
        <f t="shared" si="68"/>
        <v>publishing</v>
      </c>
      <c r="R770" t="str">
        <f t="shared" si="69"/>
        <v>fiction</v>
      </c>
      <c r="S770" s="12">
        <f t="shared" si="70"/>
        <v>41593.998726851853</v>
      </c>
      <c r="T770" s="12">
        <f t="shared" si="71"/>
        <v>41623.998726851853</v>
      </c>
    </row>
    <row r="771" spans="1:20" ht="42.75" x14ac:dyDescent="0.4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s="6">
        <f t="shared" ref="P771:P834" si="73">IF(L771&gt;0,E771/L771,0)</f>
        <v>31.846153846153847</v>
      </c>
      <c r="Q771" t="str">
        <f t="shared" ref="Q771:Q834" si="74">LEFT(N771,SEARCH("/",N771,1)-1)</f>
        <v>publishing</v>
      </c>
      <c r="R771" t="str">
        <f t="shared" ref="R771:R834" si="75">RIGHT(N771,LEN(N771)-SEARCH("/",N771,1))</f>
        <v>fiction</v>
      </c>
      <c r="S771" s="12">
        <f t="shared" ref="S771:S834" si="76">(J771/86400)+25569+(-5/24)</f>
        <v>41604.788124999999</v>
      </c>
      <c r="T771" s="12">
        <f t="shared" ref="T771:T834" si="77">(I771/86400)+25569+(-5/24)</f>
        <v>41634.788124999999</v>
      </c>
    </row>
    <row r="772" spans="1:20" ht="42.75" x14ac:dyDescent="0.4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f t="shared" si="73"/>
        <v>0</v>
      </c>
      <c r="Q772" t="str">
        <f t="shared" si="74"/>
        <v>publishing</v>
      </c>
      <c r="R772" t="str">
        <f t="shared" si="75"/>
        <v>fiction</v>
      </c>
      <c r="S772" s="12">
        <f t="shared" si="76"/>
        <v>41289.791307870364</v>
      </c>
      <c r="T772" s="12">
        <f t="shared" si="77"/>
        <v>41329.791307870364</v>
      </c>
    </row>
    <row r="773" spans="1:20" ht="42.75" x14ac:dyDescent="0.4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6">
        <f t="shared" si="73"/>
        <v>10</v>
      </c>
      <c r="Q773" t="str">
        <f t="shared" si="74"/>
        <v>publishing</v>
      </c>
      <c r="R773" t="str">
        <f t="shared" si="75"/>
        <v>fiction</v>
      </c>
      <c r="S773" s="12">
        <f t="shared" si="76"/>
        <v>42349.615763888891</v>
      </c>
      <c r="T773" s="12">
        <f t="shared" si="77"/>
        <v>42399.615763888891</v>
      </c>
    </row>
    <row r="774" spans="1:20" ht="57" x14ac:dyDescent="0.4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6">
        <f t="shared" si="73"/>
        <v>50</v>
      </c>
      <c r="Q774" t="str">
        <f t="shared" si="74"/>
        <v>publishing</v>
      </c>
      <c r="R774" t="str">
        <f t="shared" si="75"/>
        <v>fiction</v>
      </c>
      <c r="S774" s="12">
        <f t="shared" si="76"/>
        <v>40067.848599537036</v>
      </c>
      <c r="T774" s="12">
        <f t="shared" si="77"/>
        <v>40117.957638888889</v>
      </c>
    </row>
    <row r="775" spans="1:20" ht="42.75" x14ac:dyDescent="0.4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6">
        <f t="shared" si="73"/>
        <v>16</v>
      </c>
      <c r="Q775" t="str">
        <f t="shared" si="74"/>
        <v>publishing</v>
      </c>
      <c r="R775" t="str">
        <f t="shared" si="75"/>
        <v>fiction</v>
      </c>
      <c r="S775" s="12">
        <f t="shared" si="76"/>
        <v>42100.527604166666</v>
      </c>
      <c r="T775" s="12">
        <f t="shared" si="77"/>
        <v>42134.750694444439</v>
      </c>
    </row>
    <row r="776" spans="1:20" ht="42.75" x14ac:dyDescent="0.4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6">
        <f t="shared" si="73"/>
        <v>39</v>
      </c>
      <c r="Q776" t="str">
        <f t="shared" si="74"/>
        <v>publishing</v>
      </c>
      <c r="R776" t="str">
        <f t="shared" si="75"/>
        <v>fiction</v>
      </c>
      <c r="S776" s="12">
        <f t="shared" si="76"/>
        <v>41663.571967592587</v>
      </c>
      <c r="T776" s="12">
        <f t="shared" si="77"/>
        <v>41693.571967592587</v>
      </c>
    </row>
    <row r="777" spans="1:20" ht="42.75" x14ac:dyDescent="0.4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6">
        <f t="shared" si="73"/>
        <v>34</v>
      </c>
      <c r="Q777" t="str">
        <f t="shared" si="74"/>
        <v>publishing</v>
      </c>
      <c r="R777" t="str">
        <f t="shared" si="75"/>
        <v>fiction</v>
      </c>
      <c r="S777" s="12">
        <f t="shared" si="76"/>
        <v>40862.851793981477</v>
      </c>
      <c r="T777" s="12">
        <f t="shared" si="77"/>
        <v>40892.851793981477</v>
      </c>
    </row>
    <row r="778" spans="1:20" ht="42.75" x14ac:dyDescent="0.4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t="str">
        <f t="shared" si="74"/>
        <v>publishing</v>
      </c>
      <c r="R778" t="str">
        <f t="shared" si="75"/>
        <v>fiction</v>
      </c>
      <c r="S778" s="12">
        <f t="shared" si="76"/>
        <v>42250.477372685178</v>
      </c>
      <c r="T778" s="12">
        <f t="shared" si="77"/>
        <v>42287.999999999993</v>
      </c>
    </row>
    <row r="779" spans="1:20" ht="42.75" x14ac:dyDescent="0.4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6">
        <f t="shared" si="73"/>
        <v>7</v>
      </c>
      <c r="Q779" t="str">
        <f t="shared" si="74"/>
        <v>publishing</v>
      </c>
      <c r="R779" t="str">
        <f t="shared" si="75"/>
        <v>fiction</v>
      </c>
      <c r="S779" s="12">
        <f t="shared" si="76"/>
        <v>41456.772881944438</v>
      </c>
      <c r="T779" s="12">
        <f t="shared" si="77"/>
        <v>41486.772881944438</v>
      </c>
    </row>
    <row r="780" spans="1:20" ht="42.75" x14ac:dyDescent="0.4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6">
        <f t="shared" si="73"/>
        <v>2</v>
      </c>
      <c r="Q780" t="str">
        <f t="shared" si="74"/>
        <v>publishing</v>
      </c>
      <c r="R780" t="str">
        <f t="shared" si="75"/>
        <v>fiction</v>
      </c>
      <c r="S780" s="12">
        <f t="shared" si="76"/>
        <v>41729.493981481479</v>
      </c>
      <c r="T780" s="12">
        <f t="shared" si="77"/>
        <v>41759.493981481479</v>
      </c>
    </row>
    <row r="781" spans="1:20" ht="42.75" x14ac:dyDescent="0.4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t="str">
        <f t="shared" si="74"/>
        <v>publishing</v>
      </c>
      <c r="R781" t="str">
        <f t="shared" si="75"/>
        <v>fiction</v>
      </c>
      <c r="S781" s="12">
        <f t="shared" si="76"/>
        <v>40436.475752314815</v>
      </c>
      <c r="T781" s="12">
        <f t="shared" si="77"/>
        <v>40465.958333333328</v>
      </c>
    </row>
    <row r="782" spans="1:20" ht="28.5" x14ac:dyDescent="0.4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t="str">
        <f t="shared" si="74"/>
        <v>music</v>
      </c>
      <c r="R782" t="str">
        <f t="shared" si="75"/>
        <v>rock</v>
      </c>
      <c r="S782" s="12">
        <f t="shared" si="76"/>
        <v>40636.465567129628</v>
      </c>
      <c r="T782" s="12">
        <f t="shared" si="77"/>
        <v>40666.465567129628</v>
      </c>
    </row>
    <row r="783" spans="1:20" ht="42.75" x14ac:dyDescent="0.4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t="str">
        <f t="shared" si="74"/>
        <v>music</v>
      </c>
      <c r="R783" t="str">
        <f t="shared" si="75"/>
        <v>rock</v>
      </c>
      <c r="S783" s="12">
        <f t="shared" si="76"/>
        <v>41402.792523148142</v>
      </c>
      <c r="T783" s="12">
        <f t="shared" si="77"/>
        <v>41432.792523148142</v>
      </c>
    </row>
    <row r="784" spans="1:20" ht="42.75" x14ac:dyDescent="0.4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6">
        <f t="shared" si="73"/>
        <v>50</v>
      </c>
      <c r="Q784" t="str">
        <f t="shared" si="74"/>
        <v>music</v>
      </c>
      <c r="R784" t="str">
        <f t="shared" si="75"/>
        <v>rock</v>
      </c>
      <c r="S784" s="12">
        <f t="shared" si="76"/>
        <v>41116.549791666665</v>
      </c>
      <c r="T784" s="12">
        <f t="shared" si="77"/>
        <v>41146.549791666665</v>
      </c>
    </row>
    <row r="785" spans="1:20" ht="42.75" x14ac:dyDescent="0.4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t="str">
        <f t="shared" si="74"/>
        <v>music</v>
      </c>
      <c r="R785" t="str">
        <f t="shared" si="75"/>
        <v>rock</v>
      </c>
      <c r="S785" s="12">
        <f t="shared" si="76"/>
        <v>40987.565381944441</v>
      </c>
      <c r="T785" s="12">
        <f t="shared" si="77"/>
        <v>41026.708333333328</v>
      </c>
    </row>
    <row r="786" spans="1:20" ht="42.75" x14ac:dyDescent="0.4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t="str">
        <f t="shared" si="74"/>
        <v>music</v>
      </c>
      <c r="R786" t="str">
        <f t="shared" si="75"/>
        <v>rock</v>
      </c>
      <c r="S786" s="12">
        <f t="shared" si="76"/>
        <v>41674.941192129627</v>
      </c>
      <c r="T786" s="12">
        <f t="shared" si="77"/>
        <v>41714.899525462963</v>
      </c>
    </row>
    <row r="787" spans="1:20" ht="42.75" x14ac:dyDescent="0.4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t="str">
        <f t="shared" si="74"/>
        <v>music</v>
      </c>
      <c r="R787" t="str">
        <f t="shared" si="75"/>
        <v>rock</v>
      </c>
      <c r="S787" s="12">
        <f t="shared" si="76"/>
        <v>41303.38559027778</v>
      </c>
      <c r="T787" s="12">
        <f t="shared" si="77"/>
        <v>41333.38559027778</v>
      </c>
    </row>
    <row r="788" spans="1:20" ht="42.75" x14ac:dyDescent="0.4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t="str">
        <f t="shared" si="74"/>
        <v>music</v>
      </c>
      <c r="R788" t="str">
        <f t="shared" si="75"/>
        <v>rock</v>
      </c>
      <c r="S788" s="12">
        <f t="shared" si="76"/>
        <v>40982.847615740735</v>
      </c>
      <c r="T788" s="12">
        <f t="shared" si="77"/>
        <v>41040.449305555558</v>
      </c>
    </row>
    <row r="789" spans="1:20" ht="42.75" x14ac:dyDescent="0.4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t="str">
        <f t="shared" si="74"/>
        <v>music</v>
      </c>
      <c r="R789" t="str">
        <f t="shared" si="75"/>
        <v>rock</v>
      </c>
      <c r="S789" s="12">
        <f t="shared" si="76"/>
        <v>41549.419282407405</v>
      </c>
      <c r="T789" s="12">
        <f t="shared" si="77"/>
        <v>41579.419282407405</v>
      </c>
    </row>
    <row r="790" spans="1:20" ht="42.75" x14ac:dyDescent="0.4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t="str">
        <f t="shared" si="74"/>
        <v>music</v>
      </c>
      <c r="R790" t="str">
        <f t="shared" si="75"/>
        <v>rock</v>
      </c>
      <c r="S790" s="12">
        <f t="shared" si="76"/>
        <v>41058.798472222217</v>
      </c>
      <c r="T790" s="12">
        <f t="shared" si="77"/>
        <v>41096.957638888889</v>
      </c>
    </row>
    <row r="791" spans="1:20" ht="42.75" x14ac:dyDescent="0.4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t="str">
        <f t="shared" si="74"/>
        <v>music</v>
      </c>
      <c r="R791" t="str">
        <f t="shared" si="75"/>
        <v>rock</v>
      </c>
      <c r="S791" s="12">
        <f t="shared" si="76"/>
        <v>41276.977777777771</v>
      </c>
      <c r="T791" s="12">
        <f t="shared" si="77"/>
        <v>41295.124305555553</v>
      </c>
    </row>
    <row r="792" spans="1:20" ht="42.75" x14ac:dyDescent="0.4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t="str">
        <f t="shared" si="74"/>
        <v>music</v>
      </c>
      <c r="R792" t="str">
        <f t="shared" si="75"/>
        <v>rock</v>
      </c>
      <c r="S792" s="12">
        <f t="shared" si="76"/>
        <v>41275.839571759258</v>
      </c>
      <c r="T792" s="12">
        <f t="shared" si="77"/>
        <v>41305.839571759258</v>
      </c>
    </row>
    <row r="793" spans="1:20" ht="42.75" x14ac:dyDescent="0.4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t="str">
        <f t="shared" si="74"/>
        <v>music</v>
      </c>
      <c r="R793" t="str">
        <f t="shared" si="75"/>
        <v>rock</v>
      </c>
      <c r="S793" s="12">
        <f t="shared" si="76"/>
        <v>41557.572291666664</v>
      </c>
      <c r="T793" s="12">
        <f t="shared" si="77"/>
        <v>41591.040972222218</v>
      </c>
    </row>
    <row r="794" spans="1:20" ht="28.5" x14ac:dyDescent="0.4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t="str">
        <f t="shared" si="74"/>
        <v>music</v>
      </c>
      <c r="R794" t="str">
        <f t="shared" si="75"/>
        <v>rock</v>
      </c>
      <c r="S794" s="12">
        <f t="shared" si="76"/>
        <v>41555.665312499994</v>
      </c>
      <c r="T794" s="12">
        <f t="shared" si="77"/>
        <v>41585.706979166665</v>
      </c>
    </row>
    <row r="795" spans="1:20" ht="42.75" x14ac:dyDescent="0.4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t="str">
        <f t="shared" si="74"/>
        <v>music</v>
      </c>
      <c r="R795" t="str">
        <f t="shared" si="75"/>
        <v>rock</v>
      </c>
      <c r="S795" s="12">
        <f t="shared" si="76"/>
        <v>41442.532916666663</v>
      </c>
      <c r="T795" s="12">
        <f t="shared" si="77"/>
        <v>41457.999305555553</v>
      </c>
    </row>
    <row r="796" spans="1:20" ht="42.75" x14ac:dyDescent="0.4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t="str">
        <f t="shared" si="74"/>
        <v>music</v>
      </c>
      <c r="R796" t="str">
        <f t="shared" si="75"/>
        <v>rock</v>
      </c>
      <c r="S796" s="12">
        <f t="shared" si="76"/>
        <v>40735.906678240739</v>
      </c>
      <c r="T796" s="12">
        <f t="shared" si="77"/>
        <v>40791.504166666666</v>
      </c>
    </row>
    <row r="797" spans="1:20" ht="42.75" x14ac:dyDescent="0.4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t="str">
        <f t="shared" si="74"/>
        <v>music</v>
      </c>
      <c r="R797" t="str">
        <f t="shared" si="75"/>
        <v>rock</v>
      </c>
      <c r="S797" s="12">
        <f t="shared" si="76"/>
        <v>40963.404699074068</v>
      </c>
      <c r="T797" s="12">
        <f t="shared" si="77"/>
        <v>41005.999305555553</v>
      </c>
    </row>
    <row r="798" spans="1:20" ht="57" x14ac:dyDescent="0.4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t="str">
        <f t="shared" si="74"/>
        <v>music</v>
      </c>
      <c r="R798" t="str">
        <f t="shared" si="75"/>
        <v>rock</v>
      </c>
      <c r="S798" s="12">
        <f t="shared" si="76"/>
        <v>41502.674594907403</v>
      </c>
      <c r="T798" s="12">
        <f t="shared" si="77"/>
        <v>41532.673611111109</v>
      </c>
    </row>
    <row r="799" spans="1:20" ht="42.75" x14ac:dyDescent="0.4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t="str">
        <f t="shared" si="74"/>
        <v>music</v>
      </c>
      <c r="R799" t="str">
        <f t="shared" si="75"/>
        <v>rock</v>
      </c>
      <c r="S799" s="12">
        <f t="shared" si="76"/>
        <v>40996.785740740735</v>
      </c>
      <c r="T799" s="12">
        <f t="shared" si="77"/>
        <v>41027.958333333328</v>
      </c>
    </row>
    <row r="800" spans="1:20" ht="42.75" x14ac:dyDescent="0.4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t="str">
        <f t="shared" si="74"/>
        <v>music</v>
      </c>
      <c r="R800" t="str">
        <f t="shared" si="75"/>
        <v>rock</v>
      </c>
      <c r="S800" s="12">
        <f t="shared" si="76"/>
        <v>41882.381793981483</v>
      </c>
      <c r="T800" s="12">
        <f t="shared" si="77"/>
        <v>41912.381793981483</v>
      </c>
    </row>
    <row r="801" spans="1:20" ht="42.75" x14ac:dyDescent="0.4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t="str">
        <f t="shared" si="74"/>
        <v>music</v>
      </c>
      <c r="R801" t="str">
        <f t="shared" si="75"/>
        <v>rock</v>
      </c>
      <c r="S801" s="12">
        <f t="shared" si="76"/>
        <v>40996.458865740737</v>
      </c>
      <c r="T801" s="12">
        <f t="shared" si="77"/>
        <v>41026.458865740737</v>
      </c>
    </row>
    <row r="802" spans="1:20" ht="42.75" x14ac:dyDescent="0.4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6">
        <f t="shared" si="73"/>
        <v>40.75</v>
      </c>
      <c r="Q802" t="str">
        <f t="shared" si="74"/>
        <v>music</v>
      </c>
      <c r="R802" t="str">
        <f t="shared" si="75"/>
        <v>rock</v>
      </c>
      <c r="S802" s="12">
        <f t="shared" si="76"/>
        <v>41863.225162037037</v>
      </c>
      <c r="T802" s="12">
        <f t="shared" si="77"/>
        <v>41893.225162037037</v>
      </c>
    </row>
    <row r="803" spans="1:20" ht="42.75" x14ac:dyDescent="0.4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t="str">
        <f t="shared" si="74"/>
        <v>music</v>
      </c>
      <c r="R803" t="str">
        <f t="shared" si="75"/>
        <v>rock</v>
      </c>
      <c r="S803" s="12">
        <f t="shared" si="76"/>
        <v>40695.587037037032</v>
      </c>
      <c r="T803" s="12">
        <f t="shared" si="77"/>
        <v>40725.587037037032</v>
      </c>
    </row>
    <row r="804" spans="1:20" ht="42.75" x14ac:dyDescent="0.4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t="str">
        <f t="shared" si="74"/>
        <v>music</v>
      </c>
      <c r="R804" t="str">
        <f t="shared" si="75"/>
        <v>rock</v>
      </c>
      <c r="S804" s="12">
        <f t="shared" si="76"/>
        <v>41122.813935185179</v>
      </c>
      <c r="T804" s="12">
        <f t="shared" si="77"/>
        <v>41168.961805555555</v>
      </c>
    </row>
    <row r="805" spans="1:20" ht="42.75" x14ac:dyDescent="0.4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t="str">
        <f t="shared" si="74"/>
        <v>music</v>
      </c>
      <c r="R805" t="str">
        <f t="shared" si="75"/>
        <v>rock</v>
      </c>
      <c r="S805" s="12">
        <f t="shared" si="76"/>
        <v>40665.741643518515</v>
      </c>
      <c r="T805" s="12">
        <f t="shared" si="77"/>
        <v>40691.833333333328</v>
      </c>
    </row>
    <row r="806" spans="1:20" ht="42.75" x14ac:dyDescent="0.4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6">
        <f t="shared" si="73"/>
        <v>305.55555555555554</v>
      </c>
      <c r="Q806" t="str">
        <f t="shared" si="74"/>
        <v>music</v>
      </c>
      <c r="R806" t="str">
        <f t="shared" si="75"/>
        <v>rock</v>
      </c>
      <c r="S806" s="12">
        <f t="shared" si="76"/>
        <v>40729.897291666661</v>
      </c>
      <c r="T806" s="12">
        <f t="shared" si="77"/>
        <v>40746.957638888889</v>
      </c>
    </row>
    <row r="807" spans="1:20" ht="42.75" x14ac:dyDescent="0.4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t="str">
        <f t="shared" si="74"/>
        <v>music</v>
      </c>
      <c r="R807" t="str">
        <f t="shared" si="75"/>
        <v>rock</v>
      </c>
      <c r="S807" s="12">
        <f t="shared" si="76"/>
        <v>40690.614722222221</v>
      </c>
      <c r="T807" s="12">
        <f t="shared" si="77"/>
        <v>40740.75</v>
      </c>
    </row>
    <row r="808" spans="1:20" x14ac:dyDescent="0.4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t="str">
        <f t="shared" si="74"/>
        <v>music</v>
      </c>
      <c r="R808" t="str">
        <f t="shared" si="75"/>
        <v>rock</v>
      </c>
      <c r="S808" s="12">
        <f t="shared" si="76"/>
        <v>40763.483090277776</v>
      </c>
      <c r="T808" s="12">
        <f t="shared" si="77"/>
        <v>40793.483090277776</v>
      </c>
    </row>
    <row r="809" spans="1:20" ht="28.5" x14ac:dyDescent="0.4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t="str">
        <f t="shared" si="74"/>
        <v>music</v>
      </c>
      <c r="R809" t="str">
        <f t="shared" si="75"/>
        <v>rock</v>
      </c>
      <c r="S809" s="12">
        <f t="shared" si="76"/>
        <v>42759.420266203706</v>
      </c>
      <c r="T809" s="12">
        <f t="shared" si="77"/>
        <v>42794.874999999993</v>
      </c>
    </row>
    <row r="810" spans="1:20" ht="42.75" x14ac:dyDescent="0.4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6">
        <f t="shared" si="73"/>
        <v>104.65116279069767</v>
      </c>
      <c r="Q810" t="str">
        <f t="shared" si="74"/>
        <v>music</v>
      </c>
      <c r="R810" t="str">
        <f t="shared" si="75"/>
        <v>rock</v>
      </c>
      <c r="S810" s="12">
        <f t="shared" si="76"/>
        <v>41961.892199074071</v>
      </c>
      <c r="T810" s="12">
        <f t="shared" si="77"/>
        <v>41994.999305555553</v>
      </c>
    </row>
    <row r="811" spans="1:20" ht="42.75" x14ac:dyDescent="0.4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6">
        <f t="shared" si="73"/>
        <v>79.82692307692308</v>
      </c>
      <c r="Q811" t="str">
        <f t="shared" si="74"/>
        <v>music</v>
      </c>
      <c r="R811" t="str">
        <f t="shared" si="75"/>
        <v>rock</v>
      </c>
      <c r="S811" s="12">
        <f t="shared" si="76"/>
        <v>41628.625347222223</v>
      </c>
      <c r="T811" s="12">
        <f t="shared" si="77"/>
        <v>41658.625347222223</v>
      </c>
    </row>
    <row r="812" spans="1:20" ht="42.75" x14ac:dyDescent="0.4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t="str">
        <f t="shared" si="74"/>
        <v>music</v>
      </c>
      <c r="R812" t="str">
        <f t="shared" si="75"/>
        <v>rock</v>
      </c>
      <c r="S812" s="12">
        <f t="shared" si="76"/>
        <v>41122.847939814812</v>
      </c>
      <c r="T812" s="12">
        <f t="shared" si="77"/>
        <v>41152.847939814812</v>
      </c>
    </row>
    <row r="813" spans="1:20" ht="28.5" x14ac:dyDescent="0.4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t="str">
        <f t="shared" si="74"/>
        <v>music</v>
      </c>
      <c r="R813" t="str">
        <f t="shared" si="75"/>
        <v>rock</v>
      </c>
      <c r="S813" s="12">
        <f t="shared" si="76"/>
        <v>41443.435208333329</v>
      </c>
      <c r="T813" s="12">
        <f t="shared" si="77"/>
        <v>41465.494444444441</v>
      </c>
    </row>
    <row r="814" spans="1:20" ht="42.75" x14ac:dyDescent="0.4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t="str">
        <f t="shared" si="74"/>
        <v>music</v>
      </c>
      <c r="R814" t="str">
        <f t="shared" si="75"/>
        <v>rock</v>
      </c>
      <c r="S814" s="12">
        <f t="shared" si="76"/>
        <v>41281.809629629628</v>
      </c>
      <c r="T814" s="12">
        <f t="shared" si="77"/>
        <v>41334.373611111107</v>
      </c>
    </row>
    <row r="815" spans="1:20" ht="28.5" x14ac:dyDescent="0.4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t="str">
        <f t="shared" si="74"/>
        <v>music</v>
      </c>
      <c r="R815" t="str">
        <f t="shared" si="75"/>
        <v>rock</v>
      </c>
      <c r="S815" s="12">
        <f t="shared" si="76"/>
        <v>41080.751909722218</v>
      </c>
      <c r="T815" s="12">
        <f t="shared" si="77"/>
        <v>41110.751909722218</v>
      </c>
    </row>
    <row r="816" spans="1:20" ht="42.75" x14ac:dyDescent="0.4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t="str">
        <f t="shared" si="74"/>
        <v>music</v>
      </c>
      <c r="R816" t="str">
        <f t="shared" si="75"/>
        <v>rock</v>
      </c>
      <c r="S816" s="12">
        <f t="shared" si="76"/>
        <v>40679.534733796296</v>
      </c>
      <c r="T816" s="12">
        <f t="shared" si="77"/>
        <v>40694.544444444444</v>
      </c>
    </row>
    <row r="817" spans="1:20" ht="28.5" x14ac:dyDescent="0.4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t="str">
        <f t="shared" si="74"/>
        <v>music</v>
      </c>
      <c r="R817" t="str">
        <f t="shared" si="75"/>
        <v>rock</v>
      </c>
      <c r="S817" s="12">
        <f t="shared" si="76"/>
        <v>41914.70952546296</v>
      </c>
      <c r="T817" s="12">
        <f t="shared" si="77"/>
        <v>41944.70952546296</v>
      </c>
    </row>
    <row r="818" spans="1:20" ht="28.5" x14ac:dyDescent="0.4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t="str">
        <f t="shared" si="74"/>
        <v>music</v>
      </c>
      <c r="R818" t="str">
        <f t="shared" si="75"/>
        <v>rock</v>
      </c>
      <c r="S818" s="12">
        <f t="shared" si="76"/>
        <v>41341.662534722222</v>
      </c>
      <c r="T818" s="12">
        <f t="shared" si="77"/>
        <v>41373.0625</v>
      </c>
    </row>
    <row r="819" spans="1:20" ht="42.75" x14ac:dyDescent="0.4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t="str">
        <f t="shared" si="74"/>
        <v>music</v>
      </c>
      <c r="R819" t="str">
        <f t="shared" si="75"/>
        <v>rock</v>
      </c>
      <c r="S819" s="12">
        <f t="shared" si="76"/>
        <v>40925.391331018516</v>
      </c>
      <c r="T819" s="12">
        <f t="shared" si="77"/>
        <v>40978.999305555553</v>
      </c>
    </row>
    <row r="820" spans="1:20" ht="42.75" x14ac:dyDescent="0.4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t="str">
        <f t="shared" si="74"/>
        <v>music</v>
      </c>
      <c r="R820" t="str">
        <f t="shared" si="75"/>
        <v>rock</v>
      </c>
      <c r="S820" s="12">
        <f t="shared" si="76"/>
        <v>41120.67454861111</v>
      </c>
      <c r="T820" s="12">
        <f t="shared" si="77"/>
        <v>41128.500694444439</v>
      </c>
    </row>
    <row r="821" spans="1:20" ht="28.5" x14ac:dyDescent="0.4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t="str">
        <f t="shared" si="74"/>
        <v>music</v>
      </c>
      <c r="R821" t="str">
        <f t="shared" si="75"/>
        <v>rock</v>
      </c>
      <c r="S821" s="12">
        <f t="shared" si="76"/>
        <v>41619.789976851847</v>
      </c>
      <c r="T821" s="12">
        <f t="shared" si="77"/>
        <v>41628.988888888889</v>
      </c>
    </row>
    <row r="822" spans="1:20" ht="42.75" x14ac:dyDescent="0.4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6">
        <f t="shared" si="73"/>
        <v>70.55263157894737</v>
      </c>
      <c r="Q822" t="str">
        <f t="shared" si="74"/>
        <v>music</v>
      </c>
      <c r="R822" t="str">
        <f t="shared" si="75"/>
        <v>rock</v>
      </c>
      <c r="S822" s="12">
        <f t="shared" si="76"/>
        <v>41768.633587962962</v>
      </c>
      <c r="T822" s="12">
        <f t="shared" si="77"/>
        <v>41799</v>
      </c>
    </row>
    <row r="823" spans="1:20" ht="42.75" x14ac:dyDescent="0.4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6">
        <f t="shared" si="73"/>
        <v>224.12820512820514</v>
      </c>
      <c r="Q823" t="str">
        <f t="shared" si="74"/>
        <v>music</v>
      </c>
      <c r="R823" t="str">
        <f t="shared" si="75"/>
        <v>rock</v>
      </c>
      <c r="S823" s="12">
        <f t="shared" si="76"/>
        <v>42093.71371527778</v>
      </c>
      <c r="T823" s="12">
        <f t="shared" si="77"/>
        <v>42127.959027777775</v>
      </c>
    </row>
    <row r="824" spans="1:20" ht="28.5" x14ac:dyDescent="0.4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t="str">
        <f t="shared" si="74"/>
        <v>music</v>
      </c>
      <c r="R824" t="str">
        <f t="shared" si="75"/>
        <v>rock</v>
      </c>
      <c r="S824" s="12">
        <f t="shared" si="76"/>
        <v>41157.739004629628</v>
      </c>
      <c r="T824" s="12">
        <f t="shared" si="77"/>
        <v>41187.739004629628</v>
      </c>
    </row>
    <row r="825" spans="1:20" ht="42.75" x14ac:dyDescent="0.4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t="str">
        <f t="shared" si="74"/>
        <v>music</v>
      </c>
      <c r="R825" t="str">
        <f t="shared" si="75"/>
        <v>rock</v>
      </c>
      <c r="S825" s="12">
        <f t="shared" si="76"/>
        <v>42055.764490740738</v>
      </c>
      <c r="T825" s="12">
        <f t="shared" si="77"/>
        <v>42085.722824074073</v>
      </c>
    </row>
    <row r="826" spans="1:20" ht="42.75" x14ac:dyDescent="0.4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t="str">
        <f t="shared" si="74"/>
        <v>music</v>
      </c>
      <c r="R826" t="str">
        <f t="shared" si="75"/>
        <v>rock</v>
      </c>
      <c r="S826" s="12">
        <f t="shared" si="76"/>
        <v>40250.033773148149</v>
      </c>
      <c r="T826" s="12">
        <f t="shared" si="77"/>
        <v>40286.082638888889</v>
      </c>
    </row>
    <row r="827" spans="1:20" ht="28.5" x14ac:dyDescent="0.4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t="str">
        <f t="shared" si="74"/>
        <v>music</v>
      </c>
      <c r="R827" t="str">
        <f t="shared" si="75"/>
        <v>rock</v>
      </c>
      <c r="S827" s="12">
        <f t="shared" si="76"/>
        <v>41186.098194444443</v>
      </c>
      <c r="T827" s="12">
        <f t="shared" si="77"/>
        <v>41211.098194444443</v>
      </c>
    </row>
    <row r="828" spans="1:20" ht="42.75" x14ac:dyDescent="0.4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t="str">
        <f t="shared" si="74"/>
        <v>music</v>
      </c>
      <c r="R828" t="str">
        <f t="shared" si="75"/>
        <v>rock</v>
      </c>
      <c r="S828" s="12">
        <f t="shared" si="76"/>
        <v>40972.830208333333</v>
      </c>
      <c r="T828" s="12">
        <f t="shared" si="77"/>
        <v>40993.788541666661</v>
      </c>
    </row>
    <row r="829" spans="1:20" ht="42.75" x14ac:dyDescent="0.4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t="str">
        <f t="shared" si="74"/>
        <v>music</v>
      </c>
      <c r="R829" t="str">
        <f t="shared" si="75"/>
        <v>rock</v>
      </c>
      <c r="S829" s="12">
        <f t="shared" si="76"/>
        <v>40927.265127314815</v>
      </c>
      <c r="T829" s="12">
        <f t="shared" si="77"/>
        <v>40953.617361111108</v>
      </c>
    </row>
    <row r="830" spans="1:20" ht="42.75" x14ac:dyDescent="0.4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t="str">
        <f t="shared" si="74"/>
        <v>music</v>
      </c>
      <c r="R830" t="str">
        <f t="shared" si="75"/>
        <v>rock</v>
      </c>
      <c r="S830" s="12">
        <f t="shared" si="76"/>
        <v>41072.842384259253</v>
      </c>
      <c r="T830" s="12">
        <f t="shared" si="77"/>
        <v>41085.474999999999</v>
      </c>
    </row>
    <row r="831" spans="1:20" ht="42.75" x14ac:dyDescent="0.4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t="str">
        <f t="shared" si="74"/>
        <v>music</v>
      </c>
      <c r="R831" t="str">
        <f t="shared" si="75"/>
        <v>rock</v>
      </c>
      <c r="S831" s="12">
        <f t="shared" si="76"/>
        <v>42504.593055555553</v>
      </c>
      <c r="T831" s="12">
        <f t="shared" si="77"/>
        <v>42564.593055555553</v>
      </c>
    </row>
    <row r="832" spans="1:20" ht="42.75" x14ac:dyDescent="0.4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t="str">
        <f t="shared" si="74"/>
        <v>music</v>
      </c>
      <c r="R832" t="str">
        <f t="shared" si="75"/>
        <v>rock</v>
      </c>
      <c r="S832" s="12">
        <f t="shared" si="76"/>
        <v>41325.317418981482</v>
      </c>
      <c r="T832" s="12">
        <f t="shared" si="77"/>
        <v>41355.27575231481</v>
      </c>
    </row>
    <row r="833" spans="1:20" ht="28.5" x14ac:dyDescent="0.4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6">
        <f t="shared" si="73"/>
        <v>175</v>
      </c>
      <c r="Q833" t="str">
        <f t="shared" si="74"/>
        <v>music</v>
      </c>
      <c r="R833" t="str">
        <f t="shared" si="75"/>
        <v>rock</v>
      </c>
      <c r="S833" s="12">
        <f t="shared" si="76"/>
        <v>40996.438587962963</v>
      </c>
      <c r="T833" s="12">
        <f t="shared" si="77"/>
        <v>41026.438587962963</v>
      </c>
    </row>
    <row r="834" spans="1:20" ht="42.75" x14ac:dyDescent="0.4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s="6">
        <f t="shared" si="73"/>
        <v>97.993896103896105</v>
      </c>
      <c r="Q834" t="str">
        <f t="shared" si="74"/>
        <v>music</v>
      </c>
      <c r="R834" t="str">
        <f t="shared" si="75"/>
        <v>rock</v>
      </c>
      <c r="S834" s="12">
        <f t="shared" si="76"/>
        <v>40869.466840277775</v>
      </c>
      <c r="T834" s="12">
        <f t="shared" si="77"/>
        <v>40929.134027777771</v>
      </c>
    </row>
    <row r="835" spans="1:20" x14ac:dyDescent="0.4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s="6">
        <f t="shared" ref="P835:P898" si="79">IF(L835&gt;0,E835/L835,0)</f>
        <v>148.78048780487805</v>
      </c>
      <c r="Q835" t="str">
        <f t="shared" ref="Q835:Q898" si="80">LEFT(N835,SEARCH("/",N835,1)-1)</f>
        <v>music</v>
      </c>
      <c r="R835" t="str">
        <f t="shared" ref="R835:R898" si="81">RIGHT(N835,LEN(N835)-SEARCH("/",N835,1))</f>
        <v>rock</v>
      </c>
      <c r="S835" s="12">
        <f t="shared" ref="S835:S898" si="82">(J835/86400)+25569+(-5/24)</f>
        <v>41718.669849537036</v>
      </c>
      <c r="T835" s="12">
        <f t="shared" ref="T835:T898" si="83">(I835/86400)+25569+(-5/24)</f>
        <v>41748.669849537036</v>
      </c>
    </row>
    <row r="836" spans="1:20" ht="42.75" x14ac:dyDescent="0.4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6">
        <f t="shared" si="79"/>
        <v>96.08</v>
      </c>
      <c r="Q836" t="str">
        <f t="shared" si="80"/>
        <v>music</v>
      </c>
      <c r="R836" t="str">
        <f t="shared" si="81"/>
        <v>rock</v>
      </c>
      <c r="S836" s="12">
        <f t="shared" si="82"/>
        <v>41422.614490740736</v>
      </c>
      <c r="T836" s="12">
        <f t="shared" si="83"/>
        <v>41455.957638888889</v>
      </c>
    </row>
    <row r="837" spans="1:20" ht="42.75" x14ac:dyDescent="0.4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t="str">
        <f t="shared" si="80"/>
        <v>music</v>
      </c>
      <c r="R837" t="str">
        <f t="shared" si="81"/>
        <v>rock</v>
      </c>
      <c r="S837" s="12">
        <f t="shared" si="82"/>
        <v>41005.249513888884</v>
      </c>
      <c r="T837" s="12">
        <f t="shared" si="83"/>
        <v>41047.916666666664</v>
      </c>
    </row>
    <row r="838" spans="1:20" x14ac:dyDescent="0.4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t="str">
        <f t="shared" si="80"/>
        <v>music</v>
      </c>
      <c r="R838" t="str">
        <f t="shared" si="81"/>
        <v>rock</v>
      </c>
      <c r="S838" s="12">
        <f t="shared" si="82"/>
        <v>41523.848587962959</v>
      </c>
      <c r="T838" s="12">
        <f t="shared" si="83"/>
        <v>41553.848587962959</v>
      </c>
    </row>
    <row r="839" spans="1:20" ht="28.5" x14ac:dyDescent="0.4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t="str">
        <f t="shared" si="80"/>
        <v>music</v>
      </c>
      <c r="R839" t="str">
        <f t="shared" si="81"/>
        <v>rock</v>
      </c>
      <c r="S839" s="12">
        <f t="shared" si="82"/>
        <v>41730.79006944444</v>
      </c>
      <c r="T839" s="12">
        <f t="shared" si="83"/>
        <v>41760.79006944444</v>
      </c>
    </row>
    <row r="840" spans="1:20" ht="42.75" x14ac:dyDescent="0.4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t="str">
        <f t="shared" si="80"/>
        <v>music</v>
      </c>
      <c r="R840" t="str">
        <f t="shared" si="81"/>
        <v>rock</v>
      </c>
      <c r="S840" s="12">
        <f t="shared" si="82"/>
        <v>40895.689641203702</v>
      </c>
      <c r="T840" s="12">
        <f t="shared" si="83"/>
        <v>40925.689641203702</v>
      </c>
    </row>
    <row r="841" spans="1:20" ht="42.75" x14ac:dyDescent="0.4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t="str">
        <f t="shared" si="80"/>
        <v>music</v>
      </c>
      <c r="R841" t="str">
        <f t="shared" si="81"/>
        <v>rock</v>
      </c>
      <c r="S841" s="12">
        <f t="shared" si="82"/>
        <v>41144.555046296293</v>
      </c>
      <c r="T841" s="12">
        <f t="shared" si="83"/>
        <v>41174.555046296293</v>
      </c>
    </row>
    <row r="842" spans="1:20" ht="42.75" x14ac:dyDescent="0.4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t="str">
        <f t="shared" si="80"/>
        <v>music</v>
      </c>
      <c r="R842" t="str">
        <f t="shared" si="81"/>
        <v>metal</v>
      </c>
      <c r="S842" s="12">
        <f t="shared" si="82"/>
        <v>42607.018368055556</v>
      </c>
      <c r="T842" s="12">
        <f t="shared" si="83"/>
        <v>42637.018368055556</v>
      </c>
    </row>
    <row r="843" spans="1:20" ht="42.75" x14ac:dyDescent="0.4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t="str">
        <f t="shared" si="80"/>
        <v>music</v>
      </c>
      <c r="R843" t="str">
        <f t="shared" si="81"/>
        <v>metal</v>
      </c>
      <c r="S843" s="12">
        <f t="shared" si="82"/>
        <v>41923.630358796298</v>
      </c>
      <c r="T843" s="12">
        <f t="shared" si="83"/>
        <v>41953.672025462962</v>
      </c>
    </row>
    <row r="844" spans="1:20" ht="42.75" x14ac:dyDescent="0.4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t="str">
        <f t="shared" si="80"/>
        <v>music</v>
      </c>
      <c r="R844" t="str">
        <f t="shared" si="81"/>
        <v>metal</v>
      </c>
      <c r="S844" s="12">
        <f t="shared" si="82"/>
        <v>41526.384062499994</v>
      </c>
      <c r="T844" s="12">
        <f t="shared" si="83"/>
        <v>41560.957638888889</v>
      </c>
    </row>
    <row r="845" spans="1:20" ht="42.75" x14ac:dyDescent="0.4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t="str">
        <f t="shared" si="80"/>
        <v>music</v>
      </c>
      <c r="R845" t="str">
        <f t="shared" si="81"/>
        <v>metal</v>
      </c>
      <c r="S845" s="12">
        <f t="shared" si="82"/>
        <v>42695.049537037034</v>
      </c>
      <c r="T845" s="12">
        <f t="shared" si="83"/>
        <v>42712.124999999993</v>
      </c>
    </row>
    <row r="846" spans="1:20" ht="42.75" x14ac:dyDescent="0.4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t="str">
        <f t="shared" si="80"/>
        <v>music</v>
      </c>
      <c r="R846" t="str">
        <f t="shared" si="81"/>
        <v>metal</v>
      </c>
      <c r="S846" s="12">
        <f t="shared" si="82"/>
        <v>41905.476296296292</v>
      </c>
      <c r="T846" s="12">
        <f t="shared" si="83"/>
        <v>41943.999305555553</v>
      </c>
    </row>
    <row r="847" spans="1:20" ht="42.75" x14ac:dyDescent="0.4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t="str">
        <f t="shared" si="80"/>
        <v>music</v>
      </c>
      <c r="R847" t="str">
        <f t="shared" si="81"/>
        <v>metal</v>
      </c>
      <c r="S847" s="12">
        <f t="shared" si="82"/>
        <v>42577.997638888883</v>
      </c>
      <c r="T847" s="12">
        <f t="shared" si="83"/>
        <v>42617.957638888889</v>
      </c>
    </row>
    <row r="848" spans="1:20" ht="42.75" x14ac:dyDescent="0.4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t="str">
        <f t="shared" si="80"/>
        <v>music</v>
      </c>
      <c r="R848" t="str">
        <f t="shared" si="81"/>
        <v>metal</v>
      </c>
      <c r="S848" s="12">
        <f t="shared" si="82"/>
        <v>41694.183506944442</v>
      </c>
      <c r="T848" s="12">
        <f t="shared" si="83"/>
        <v>41708.375</v>
      </c>
    </row>
    <row r="849" spans="1:20" ht="28.5" x14ac:dyDescent="0.4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6">
        <f t="shared" si="79"/>
        <v>10</v>
      </c>
      <c r="Q849" t="str">
        <f t="shared" si="80"/>
        <v>music</v>
      </c>
      <c r="R849" t="str">
        <f t="shared" si="81"/>
        <v>metal</v>
      </c>
      <c r="S849" s="12">
        <f t="shared" si="82"/>
        <v>42165.59</v>
      </c>
      <c r="T849" s="12">
        <f t="shared" si="83"/>
        <v>42195.59</v>
      </c>
    </row>
    <row r="850" spans="1:20" ht="42.75" x14ac:dyDescent="0.4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6">
        <f t="shared" si="79"/>
        <v>18.75</v>
      </c>
      <c r="Q850" t="str">
        <f t="shared" si="80"/>
        <v>music</v>
      </c>
      <c r="R850" t="str">
        <f t="shared" si="81"/>
        <v>metal</v>
      </c>
      <c r="S850" s="12">
        <f t="shared" si="82"/>
        <v>42078.583715277775</v>
      </c>
      <c r="T850" s="12">
        <f t="shared" si="83"/>
        <v>42108.583715277775</v>
      </c>
    </row>
    <row r="851" spans="1:20" ht="57" x14ac:dyDescent="0.4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t="str">
        <f t="shared" si="80"/>
        <v>music</v>
      </c>
      <c r="R851" t="str">
        <f t="shared" si="81"/>
        <v>metal</v>
      </c>
      <c r="S851" s="12">
        <f t="shared" si="82"/>
        <v>42050.94055555555</v>
      </c>
      <c r="T851" s="12">
        <f t="shared" si="83"/>
        <v>42078.898888888885</v>
      </c>
    </row>
    <row r="852" spans="1:20" ht="42.75" x14ac:dyDescent="0.4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6">
        <f t="shared" si="79"/>
        <v>46.669172932330824</v>
      </c>
      <c r="Q852" t="str">
        <f t="shared" si="80"/>
        <v>music</v>
      </c>
      <c r="R852" t="str">
        <f t="shared" si="81"/>
        <v>metal</v>
      </c>
      <c r="S852" s="12">
        <f t="shared" si="82"/>
        <v>42452.619409722225</v>
      </c>
      <c r="T852" s="12">
        <f t="shared" si="83"/>
        <v>42484.999305555553</v>
      </c>
    </row>
    <row r="853" spans="1:20" ht="42.75" x14ac:dyDescent="0.4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6">
        <f t="shared" si="79"/>
        <v>37.271428571428572</v>
      </c>
      <c r="Q853" t="str">
        <f t="shared" si="80"/>
        <v>music</v>
      </c>
      <c r="R853" t="str">
        <f t="shared" si="81"/>
        <v>metal</v>
      </c>
      <c r="S853" s="12">
        <f t="shared" si="82"/>
        <v>42522.671909722216</v>
      </c>
      <c r="T853" s="12">
        <f t="shared" si="83"/>
        <v>42582.614583333336</v>
      </c>
    </row>
    <row r="854" spans="1:20" ht="28.5" x14ac:dyDescent="0.4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t="str">
        <f t="shared" si="80"/>
        <v>music</v>
      </c>
      <c r="R854" t="str">
        <f t="shared" si="81"/>
        <v>metal</v>
      </c>
      <c r="S854" s="12">
        <f t="shared" si="82"/>
        <v>42656.59716435185</v>
      </c>
      <c r="T854" s="12">
        <f t="shared" si="83"/>
        <v>42667.666666666664</v>
      </c>
    </row>
    <row r="855" spans="1:20" ht="42.75" x14ac:dyDescent="0.4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6">
        <f t="shared" si="79"/>
        <v>30</v>
      </c>
      <c r="Q855" t="str">
        <f t="shared" si="80"/>
        <v>music</v>
      </c>
      <c r="R855" t="str">
        <f t="shared" si="81"/>
        <v>metal</v>
      </c>
      <c r="S855" s="12">
        <f t="shared" si="82"/>
        <v>42021.62394675926</v>
      </c>
      <c r="T855" s="12">
        <f t="shared" si="83"/>
        <v>42051.62394675926</v>
      </c>
    </row>
    <row r="856" spans="1:20" ht="42.75" x14ac:dyDescent="0.4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t="str">
        <f t="shared" si="80"/>
        <v>music</v>
      </c>
      <c r="R856" t="str">
        <f t="shared" si="81"/>
        <v>metal</v>
      </c>
      <c r="S856" s="12">
        <f t="shared" si="82"/>
        <v>42702.004004629627</v>
      </c>
      <c r="T856" s="12">
        <f t="shared" si="83"/>
        <v>42732.004004629627</v>
      </c>
    </row>
    <row r="857" spans="1:20" ht="28.5" x14ac:dyDescent="0.4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t="str">
        <f t="shared" si="80"/>
        <v>music</v>
      </c>
      <c r="R857" t="str">
        <f t="shared" si="81"/>
        <v>metal</v>
      </c>
      <c r="S857" s="12">
        <f t="shared" si="82"/>
        <v>42544.916863425919</v>
      </c>
      <c r="T857" s="12">
        <f t="shared" si="83"/>
        <v>42574.916863425919</v>
      </c>
    </row>
    <row r="858" spans="1:20" ht="42.75" x14ac:dyDescent="0.4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t="str">
        <f t="shared" si="80"/>
        <v>music</v>
      </c>
      <c r="R858" t="str">
        <f t="shared" si="81"/>
        <v>metal</v>
      </c>
      <c r="S858" s="12">
        <f t="shared" si="82"/>
        <v>42609.103657407402</v>
      </c>
      <c r="T858" s="12">
        <f t="shared" si="83"/>
        <v>42668.583333333336</v>
      </c>
    </row>
    <row r="859" spans="1:20" ht="28.5" x14ac:dyDescent="0.4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6">
        <f t="shared" si="79"/>
        <v>50</v>
      </c>
      <c r="Q859" t="str">
        <f t="shared" si="80"/>
        <v>music</v>
      </c>
      <c r="R859" t="str">
        <f t="shared" si="81"/>
        <v>metal</v>
      </c>
      <c r="S859" s="12">
        <f t="shared" si="82"/>
        <v>42291.373043981475</v>
      </c>
      <c r="T859" s="12">
        <f t="shared" si="83"/>
        <v>42333.414710648147</v>
      </c>
    </row>
    <row r="860" spans="1:20" ht="42.75" x14ac:dyDescent="0.4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t="str">
        <f t="shared" si="80"/>
        <v>music</v>
      </c>
      <c r="R860" t="str">
        <f t="shared" si="81"/>
        <v>metal</v>
      </c>
      <c r="S860" s="12">
        <f t="shared" si="82"/>
        <v>42079.537245370368</v>
      </c>
      <c r="T860" s="12">
        <f t="shared" si="83"/>
        <v>42109.749305555553</v>
      </c>
    </row>
    <row r="861" spans="1:20" ht="42.75" x14ac:dyDescent="0.4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t="str">
        <f t="shared" si="80"/>
        <v>music</v>
      </c>
      <c r="R861" t="str">
        <f t="shared" si="81"/>
        <v>metal</v>
      </c>
      <c r="S861" s="12">
        <f t="shared" si="82"/>
        <v>42128.611898148149</v>
      </c>
      <c r="T861" s="12">
        <f t="shared" si="83"/>
        <v>42158.791666666664</v>
      </c>
    </row>
    <row r="862" spans="1:20" ht="42.75" x14ac:dyDescent="0.4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t="str">
        <f t="shared" si="80"/>
        <v>music</v>
      </c>
      <c r="R862" t="str">
        <f t="shared" si="81"/>
        <v>jazz</v>
      </c>
      <c r="S862" s="12">
        <f t="shared" si="82"/>
        <v>41570.274456018517</v>
      </c>
      <c r="T862" s="12">
        <f t="shared" si="83"/>
        <v>41600.316122685181</v>
      </c>
    </row>
    <row r="863" spans="1:20" ht="42.75" x14ac:dyDescent="0.4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6">
        <f t="shared" si="79"/>
        <v>50.5</v>
      </c>
      <c r="Q863" t="str">
        <f t="shared" si="80"/>
        <v>music</v>
      </c>
      <c r="R863" t="str">
        <f t="shared" si="81"/>
        <v>jazz</v>
      </c>
      <c r="S863" s="12">
        <f t="shared" si="82"/>
        <v>42599.756990740738</v>
      </c>
      <c r="T863" s="12">
        <f t="shared" si="83"/>
        <v>42629.756990740738</v>
      </c>
    </row>
    <row r="864" spans="1:20" ht="42.75" x14ac:dyDescent="0.4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6">
        <f t="shared" si="79"/>
        <v>42.5</v>
      </c>
      <c r="Q864" t="str">
        <f t="shared" si="80"/>
        <v>music</v>
      </c>
      <c r="R864" t="str">
        <f t="shared" si="81"/>
        <v>jazz</v>
      </c>
      <c r="S864" s="12">
        <f t="shared" si="82"/>
        <v>41559.346620370365</v>
      </c>
      <c r="T864" s="12">
        <f t="shared" si="83"/>
        <v>41589.388287037036</v>
      </c>
    </row>
    <row r="865" spans="1:20" ht="42.75" x14ac:dyDescent="0.4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6">
        <f t="shared" si="79"/>
        <v>18</v>
      </c>
      <c r="Q865" t="str">
        <f t="shared" si="80"/>
        <v>music</v>
      </c>
      <c r="R865" t="str">
        <f t="shared" si="81"/>
        <v>jazz</v>
      </c>
      <c r="S865" s="12">
        <f t="shared" si="82"/>
        <v>40920.909328703703</v>
      </c>
      <c r="T865" s="12">
        <f t="shared" si="83"/>
        <v>40950.909328703703</v>
      </c>
    </row>
    <row r="866" spans="1:20" ht="42.75" x14ac:dyDescent="0.4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t="str">
        <f t="shared" si="80"/>
        <v>music</v>
      </c>
      <c r="R866" t="str">
        <f t="shared" si="81"/>
        <v>jazz</v>
      </c>
      <c r="S866" s="12">
        <f t="shared" si="82"/>
        <v>41540.898587962962</v>
      </c>
      <c r="T866" s="12">
        <f t="shared" si="83"/>
        <v>41563.207638888889</v>
      </c>
    </row>
    <row r="867" spans="1:20" ht="42.75" x14ac:dyDescent="0.4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6">
        <f t="shared" si="79"/>
        <v>22.5</v>
      </c>
      <c r="Q867" t="str">
        <f t="shared" si="80"/>
        <v>music</v>
      </c>
      <c r="R867" t="str">
        <f t="shared" si="81"/>
        <v>jazz</v>
      </c>
      <c r="S867" s="12">
        <f t="shared" si="82"/>
        <v>41230.564780092587</v>
      </c>
      <c r="T867" s="12">
        <f t="shared" si="83"/>
        <v>41290.564780092587</v>
      </c>
    </row>
    <row r="868" spans="1:20" ht="42.75" x14ac:dyDescent="0.4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t="str">
        <f t="shared" si="80"/>
        <v>music</v>
      </c>
      <c r="R868" t="str">
        <f t="shared" si="81"/>
        <v>jazz</v>
      </c>
      <c r="S868" s="12">
        <f t="shared" si="82"/>
        <v>42025.429606481477</v>
      </c>
      <c r="T868" s="12">
        <f t="shared" si="83"/>
        <v>42063.423611111109</v>
      </c>
    </row>
    <row r="869" spans="1:20" ht="42.75" x14ac:dyDescent="0.4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6">
        <f t="shared" si="79"/>
        <v>109.18181818181819</v>
      </c>
      <c r="Q869" t="str">
        <f t="shared" si="80"/>
        <v>music</v>
      </c>
      <c r="R869" t="str">
        <f t="shared" si="81"/>
        <v>jazz</v>
      </c>
      <c r="S869" s="12">
        <f t="shared" si="82"/>
        <v>40087.897060185183</v>
      </c>
      <c r="T869" s="12">
        <f t="shared" si="83"/>
        <v>40147.999305555553</v>
      </c>
    </row>
    <row r="870" spans="1:20" ht="57" x14ac:dyDescent="0.4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6">
        <f t="shared" si="79"/>
        <v>50</v>
      </c>
      <c r="Q870" t="str">
        <f t="shared" si="80"/>
        <v>music</v>
      </c>
      <c r="R870" t="str">
        <f t="shared" si="81"/>
        <v>jazz</v>
      </c>
      <c r="S870" s="12">
        <f t="shared" si="82"/>
        <v>41615.819421296292</v>
      </c>
      <c r="T870" s="12">
        <f t="shared" si="83"/>
        <v>41645.819421296292</v>
      </c>
    </row>
    <row r="871" spans="1:20" ht="57" x14ac:dyDescent="0.4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t="str">
        <f t="shared" si="80"/>
        <v>music</v>
      </c>
      <c r="R871" t="str">
        <f t="shared" si="81"/>
        <v>jazz</v>
      </c>
      <c r="S871" s="12">
        <f t="shared" si="82"/>
        <v>41342.637233796289</v>
      </c>
      <c r="T871" s="12">
        <f t="shared" si="83"/>
        <v>41372.595567129625</v>
      </c>
    </row>
    <row r="872" spans="1:20" ht="42.75" x14ac:dyDescent="0.4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6">
        <f t="shared" si="79"/>
        <v>12.4</v>
      </c>
      <c r="Q872" t="str">
        <f t="shared" si="80"/>
        <v>music</v>
      </c>
      <c r="R872" t="str">
        <f t="shared" si="81"/>
        <v>jazz</v>
      </c>
      <c r="S872" s="12">
        <f t="shared" si="82"/>
        <v>41487.813923611109</v>
      </c>
      <c r="T872" s="12">
        <f t="shared" si="83"/>
        <v>41517.813923611109</v>
      </c>
    </row>
    <row r="873" spans="1:20" ht="42.75" x14ac:dyDescent="0.4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t="str">
        <f t="shared" si="80"/>
        <v>music</v>
      </c>
      <c r="R873" t="str">
        <f t="shared" si="81"/>
        <v>jazz</v>
      </c>
      <c r="S873" s="12">
        <f t="shared" si="82"/>
        <v>41577.352951388886</v>
      </c>
      <c r="T873" s="12">
        <f t="shared" si="83"/>
        <v>41607.394618055558</v>
      </c>
    </row>
    <row r="874" spans="1:20" ht="42.75" x14ac:dyDescent="0.4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6">
        <f t="shared" si="79"/>
        <v>32.5</v>
      </c>
      <c r="Q874" t="str">
        <f t="shared" si="80"/>
        <v>music</v>
      </c>
      <c r="R874" t="str">
        <f t="shared" si="81"/>
        <v>jazz</v>
      </c>
      <c r="S874" s="12">
        <f t="shared" si="82"/>
        <v>40567.617210648146</v>
      </c>
      <c r="T874" s="12">
        <f t="shared" si="83"/>
        <v>40612.617210648146</v>
      </c>
    </row>
    <row r="875" spans="1:20" ht="28.5" x14ac:dyDescent="0.4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6">
        <f t="shared" si="79"/>
        <v>9</v>
      </c>
      <c r="Q875" t="str">
        <f t="shared" si="80"/>
        <v>music</v>
      </c>
      <c r="R875" t="str">
        <f t="shared" si="81"/>
        <v>jazz</v>
      </c>
      <c r="S875" s="12">
        <f t="shared" si="82"/>
        <v>41183.958796296291</v>
      </c>
      <c r="T875" s="12">
        <f t="shared" si="83"/>
        <v>41224.000462962962</v>
      </c>
    </row>
    <row r="876" spans="1:20" ht="57" x14ac:dyDescent="0.4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t="str">
        <f t="shared" si="80"/>
        <v>music</v>
      </c>
      <c r="R876" t="str">
        <f t="shared" si="81"/>
        <v>jazz</v>
      </c>
      <c r="S876" s="12">
        <f t="shared" si="82"/>
        <v>41368.375393518516</v>
      </c>
      <c r="T876" s="12">
        <f t="shared" si="83"/>
        <v>41398.375393518516</v>
      </c>
    </row>
    <row r="877" spans="1:20" ht="57" x14ac:dyDescent="0.4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f t="shared" si="79"/>
        <v>0</v>
      </c>
      <c r="Q877" t="str">
        <f t="shared" si="80"/>
        <v>music</v>
      </c>
      <c r="R877" t="str">
        <f t="shared" si="81"/>
        <v>jazz</v>
      </c>
      <c r="S877" s="12">
        <f t="shared" si="82"/>
        <v>42248.515405092585</v>
      </c>
      <c r="T877" s="12">
        <f t="shared" si="83"/>
        <v>42268.515405092585</v>
      </c>
    </row>
    <row r="878" spans="1:20" ht="28.5" x14ac:dyDescent="0.4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t="str">
        <f t="shared" si="80"/>
        <v>music</v>
      </c>
      <c r="R878" t="str">
        <f t="shared" si="81"/>
        <v>jazz</v>
      </c>
      <c r="S878" s="12">
        <f t="shared" si="82"/>
        <v>41276.288506944438</v>
      </c>
      <c r="T878" s="12">
        <f t="shared" si="83"/>
        <v>41309.288506944438</v>
      </c>
    </row>
    <row r="879" spans="1:20" ht="42.75" x14ac:dyDescent="0.4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t="str">
        <f t="shared" si="80"/>
        <v>music</v>
      </c>
      <c r="R879" t="str">
        <f t="shared" si="81"/>
        <v>jazz</v>
      </c>
      <c r="S879" s="12">
        <f t="shared" si="82"/>
        <v>41597.580555555549</v>
      </c>
      <c r="T879" s="12">
        <f t="shared" si="83"/>
        <v>41627.580555555549</v>
      </c>
    </row>
    <row r="880" spans="1:20" ht="42.75" x14ac:dyDescent="0.4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6">
        <f t="shared" si="79"/>
        <v>32.5</v>
      </c>
      <c r="Q880" t="str">
        <f t="shared" si="80"/>
        <v>music</v>
      </c>
      <c r="R880" t="str">
        <f t="shared" si="81"/>
        <v>jazz</v>
      </c>
      <c r="S880" s="12">
        <f t="shared" si="82"/>
        <v>40505.024583333332</v>
      </c>
      <c r="T880" s="12">
        <f t="shared" si="83"/>
        <v>40535.024583333332</v>
      </c>
    </row>
    <row r="881" spans="1:20" ht="42.75" x14ac:dyDescent="0.4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t="str">
        <f t="shared" si="80"/>
        <v>music</v>
      </c>
      <c r="R881" t="str">
        <f t="shared" si="81"/>
        <v>jazz</v>
      </c>
      <c r="S881" s="12">
        <f t="shared" si="82"/>
        <v>41037.621585648143</v>
      </c>
      <c r="T881" s="12">
        <f t="shared" si="83"/>
        <v>41058.621585648143</v>
      </c>
    </row>
    <row r="882" spans="1:20" ht="42.75" x14ac:dyDescent="0.4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6">
        <f t="shared" si="79"/>
        <v>14.125</v>
      </c>
      <c r="Q882" t="str">
        <f t="shared" si="80"/>
        <v>music</v>
      </c>
      <c r="R882" t="str">
        <f t="shared" si="81"/>
        <v>indie rock</v>
      </c>
      <c r="S882" s="12">
        <f t="shared" si="82"/>
        <v>41179.112708333334</v>
      </c>
      <c r="T882" s="12">
        <f t="shared" si="83"/>
        <v>41212.112708333334</v>
      </c>
    </row>
    <row r="883" spans="1:20" ht="42.75" x14ac:dyDescent="0.4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6">
        <f t="shared" si="79"/>
        <v>30</v>
      </c>
      <c r="Q883" t="str">
        <f t="shared" si="80"/>
        <v>music</v>
      </c>
      <c r="R883" t="str">
        <f t="shared" si="81"/>
        <v>indie rock</v>
      </c>
      <c r="S883" s="12">
        <f t="shared" si="82"/>
        <v>40877.042662037034</v>
      </c>
      <c r="T883" s="12">
        <f t="shared" si="83"/>
        <v>40922.042662037034</v>
      </c>
    </row>
    <row r="884" spans="1:20" ht="42.75" x14ac:dyDescent="0.4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t="str">
        <f t="shared" si="80"/>
        <v>music</v>
      </c>
      <c r="R884" t="str">
        <f t="shared" si="81"/>
        <v>indie rock</v>
      </c>
      <c r="S884" s="12">
        <f t="shared" si="82"/>
        <v>40759.652199074073</v>
      </c>
      <c r="T884" s="12">
        <f t="shared" si="83"/>
        <v>40792.652199074073</v>
      </c>
    </row>
    <row r="885" spans="1:20" ht="42.75" x14ac:dyDescent="0.4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6">
        <f t="shared" si="79"/>
        <v>83.375</v>
      </c>
      <c r="Q885" t="str">
        <f t="shared" si="80"/>
        <v>music</v>
      </c>
      <c r="R885" t="str">
        <f t="shared" si="81"/>
        <v>indie rock</v>
      </c>
      <c r="S885" s="12">
        <f t="shared" si="82"/>
        <v>42371.727256944439</v>
      </c>
      <c r="T885" s="12">
        <f t="shared" si="83"/>
        <v>42431.727256944439</v>
      </c>
    </row>
    <row r="886" spans="1:20" ht="42.75" x14ac:dyDescent="0.4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6">
        <f t="shared" si="79"/>
        <v>10</v>
      </c>
      <c r="Q886" t="str">
        <f t="shared" si="80"/>
        <v>music</v>
      </c>
      <c r="R886" t="str">
        <f t="shared" si="81"/>
        <v>indie rock</v>
      </c>
      <c r="S886" s="12">
        <f t="shared" si="82"/>
        <v>40981.594282407408</v>
      </c>
      <c r="T886" s="12">
        <f t="shared" si="83"/>
        <v>41040.896527777775</v>
      </c>
    </row>
    <row r="887" spans="1:20" ht="42.75" x14ac:dyDescent="0.4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6">
        <f t="shared" si="79"/>
        <v>35.714285714285715</v>
      </c>
      <c r="Q887" t="str">
        <f t="shared" si="80"/>
        <v>music</v>
      </c>
      <c r="R887" t="str">
        <f t="shared" si="81"/>
        <v>indie rock</v>
      </c>
      <c r="S887" s="12">
        <f t="shared" si="82"/>
        <v>42713.732766203706</v>
      </c>
      <c r="T887" s="12">
        <f t="shared" si="83"/>
        <v>42734.732766203706</v>
      </c>
    </row>
    <row r="888" spans="1:20" ht="42.75" x14ac:dyDescent="0.4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6">
        <f t="shared" si="79"/>
        <v>29.285714285714285</v>
      </c>
      <c r="Q888" t="str">
        <f t="shared" si="80"/>
        <v>music</v>
      </c>
      <c r="R888" t="str">
        <f t="shared" si="81"/>
        <v>indie rock</v>
      </c>
      <c r="S888" s="12">
        <f t="shared" si="82"/>
        <v>42603.662187499998</v>
      </c>
      <c r="T888" s="12">
        <f t="shared" si="83"/>
        <v>42628.662187499998</v>
      </c>
    </row>
    <row r="889" spans="1:20" ht="42.75" x14ac:dyDescent="0.4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f t="shared" si="79"/>
        <v>0</v>
      </c>
      <c r="Q889" t="str">
        <f t="shared" si="80"/>
        <v>music</v>
      </c>
      <c r="R889" t="str">
        <f t="shared" si="81"/>
        <v>indie rock</v>
      </c>
      <c r="S889" s="12">
        <f t="shared" si="82"/>
        <v>41026.75063657407</v>
      </c>
      <c r="T889" s="12">
        <f t="shared" si="83"/>
        <v>41056.75063657407</v>
      </c>
    </row>
    <row r="890" spans="1:20" ht="57" x14ac:dyDescent="0.4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6">
        <f t="shared" si="79"/>
        <v>18</v>
      </c>
      <c r="Q890" t="str">
        <f t="shared" si="80"/>
        <v>music</v>
      </c>
      <c r="R890" t="str">
        <f t="shared" si="81"/>
        <v>indie rock</v>
      </c>
      <c r="S890" s="12">
        <f t="shared" si="82"/>
        <v>40751.544965277775</v>
      </c>
      <c r="T890" s="12">
        <f t="shared" si="83"/>
        <v>40787.041666666664</v>
      </c>
    </row>
    <row r="891" spans="1:20" ht="42.75" x14ac:dyDescent="0.4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t="str">
        <f t="shared" si="80"/>
        <v>music</v>
      </c>
      <c r="R891" t="str">
        <f t="shared" si="81"/>
        <v>indie rock</v>
      </c>
      <c r="S891" s="12">
        <f t="shared" si="82"/>
        <v>41887.575729166667</v>
      </c>
      <c r="T891" s="12">
        <f t="shared" si="83"/>
        <v>41917.575729166667</v>
      </c>
    </row>
    <row r="892" spans="1:20" ht="42.75" x14ac:dyDescent="0.4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6">
        <f t="shared" si="79"/>
        <v>31.25</v>
      </c>
      <c r="Q892" t="str">
        <f t="shared" si="80"/>
        <v>music</v>
      </c>
      <c r="R892" t="str">
        <f t="shared" si="81"/>
        <v>indie rock</v>
      </c>
      <c r="S892" s="12">
        <f t="shared" si="82"/>
        <v>41569.490497685183</v>
      </c>
      <c r="T892" s="12">
        <f t="shared" si="83"/>
        <v>41599.532164351847</v>
      </c>
    </row>
    <row r="893" spans="1:20" ht="42.75" x14ac:dyDescent="0.4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t="str">
        <f t="shared" si="80"/>
        <v>music</v>
      </c>
      <c r="R893" t="str">
        <f t="shared" si="81"/>
        <v>indie rock</v>
      </c>
      <c r="S893" s="12">
        <f t="shared" si="82"/>
        <v>41841.823263888888</v>
      </c>
      <c r="T893" s="12">
        <f t="shared" si="83"/>
        <v>41871.823263888888</v>
      </c>
    </row>
    <row r="894" spans="1:20" ht="42.75" x14ac:dyDescent="0.4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t="str">
        <f t="shared" si="80"/>
        <v>music</v>
      </c>
      <c r="R894" t="str">
        <f t="shared" si="81"/>
        <v>indie rock</v>
      </c>
      <c r="S894" s="12">
        <f t="shared" si="82"/>
        <v>40303.991701388884</v>
      </c>
      <c r="T894" s="12">
        <f t="shared" si="83"/>
        <v>40390.958333333328</v>
      </c>
    </row>
    <row r="895" spans="1:20" ht="42.75" x14ac:dyDescent="0.4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6">
        <f t="shared" si="79"/>
        <v>40</v>
      </c>
      <c r="Q895" t="str">
        <f t="shared" si="80"/>
        <v>music</v>
      </c>
      <c r="R895" t="str">
        <f t="shared" si="81"/>
        <v>indie rock</v>
      </c>
      <c r="S895" s="12">
        <f t="shared" si="82"/>
        <v>42065.689386574071</v>
      </c>
      <c r="T895" s="12">
        <f t="shared" si="83"/>
        <v>42095.647719907407</v>
      </c>
    </row>
    <row r="896" spans="1:20" ht="42.75" x14ac:dyDescent="0.4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t="str">
        <f t="shared" si="80"/>
        <v>music</v>
      </c>
      <c r="R896" t="str">
        <f t="shared" si="81"/>
        <v>indie rock</v>
      </c>
      <c r="S896" s="12">
        <f t="shared" si="82"/>
        <v>42496.773263888885</v>
      </c>
      <c r="T896" s="12">
        <f t="shared" si="83"/>
        <v>42526.773263888885</v>
      </c>
    </row>
    <row r="897" spans="1:20" ht="42.75" x14ac:dyDescent="0.4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t="str">
        <f t="shared" si="80"/>
        <v>music</v>
      </c>
      <c r="R897" t="str">
        <f t="shared" si="81"/>
        <v>indie rock</v>
      </c>
      <c r="S897" s="12">
        <f t="shared" si="82"/>
        <v>40430.919317129628</v>
      </c>
      <c r="T897" s="12">
        <f t="shared" si="83"/>
        <v>40475.919317129628</v>
      </c>
    </row>
    <row r="898" spans="1:20" ht="42.75" x14ac:dyDescent="0.4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6">
        <f t="shared" si="79"/>
        <v>44.444444444444443</v>
      </c>
      <c r="Q898" t="str">
        <f t="shared" si="80"/>
        <v>music</v>
      </c>
      <c r="R898" t="str">
        <f t="shared" si="81"/>
        <v>indie rock</v>
      </c>
      <c r="S898" s="12">
        <f t="shared" si="82"/>
        <v>42218.66465277777</v>
      </c>
      <c r="T898" s="12">
        <f t="shared" si="83"/>
        <v>42243.958333333336</v>
      </c>
    </row>
    <row r="899" spans="1:20" ht="42.75" x14ac:dyDescent="0.4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s="6">
        <f t="shared" ref="P899:P962" si="85">IF(L899&gt;0,E899/L899,0)</f>
        <v>0</v>
      </c>
      <c r="Q899" t="str">
        <f t="shared" ref="Q899:Q962" si="86">LEFT(N899,SEARCH("/",N899,1)-1)</f>
        <v>music</v>
      </c>
      <c r="R899" t="str">
        <f t="shared" ref="R899:R962" si="87">RIGHT(N899,LEN(N899)-SEARCH("/",N899,1))</f>
        <v>indie rock</v>
      </c>
      <c r="S899" s="12">
        <f t="shared" ref="S899:S962" si="88">(J899/86400)+25569+(-5/24)</f>
        <v>41211.480416666665</v>
      </c>
      <c r="T899" s="12">
        <f t="shared" ref="T899:T962" si="89">(I899/86400)+25569+(-5/24)</f>
        <v>41241.52208333333</v>
      </c>
    </row>
    <row r="900" spans="1:20" ht="42.75" x14ac:dyDescent="0.4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6">
        <f t="shared" si="85"/>
        <v>35</v>
      </c>
      <c r="Q900" t="str">
        <f t="shared" si="86"/>
        <v>music</v>
      </c>
      <c r="R900" t="str">
        <f t="shared" si="87"/>
        <v>indie rock</v>
      </c>
      <c r="S900" s="12">
        <f t="shared" si="88"/>
        <v>40878.549884259257</v>
      </c>
      <c r="T900" s="12">
        <f t="shared" si="89"/>
        <v>40923.549884259257</v>
      </c>
    </row>
    <row r="901" spans="1:20" ht="42.75" x14ac:dyDescent="0.4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6">
        <f t="shared" si="85"/>
        <v>35</v>
      </c>
      <c r="Q901" t="str">
        <f t="shared" si="86"/>
        <v>music</v>
      </c>
      <c r="R901" t="str">
        <f t="shared" si="87"/>
        <v>indie rock</v>
      </c>
      <c r="S901" s="12">
        <f t="shared" si="88"/>
        <v>40645.890763888885</v>
      </c>
      <c r="T901" s="12">
        <f t="shared" si="89"/>
        <v>40690.890763888885</v>
      </c>
    </row>
    <row r="902" spans="1:20" ht="28.5" x14ac:dyDescent="0.4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6">
        <f t="shared" si="85"/>
        <v>10.5</v>
      </c>
      <c r="Q902" t="str">
        <f t="shared" si="86"/>
        <v>music</v>
      </c>
      <c r="R902" t="str">
        <f t="shared" si="87"/>
        <v>jazz</v>
      </c>
      <c r="S902" s="12">
        <f t="shared" si="88"/>
        <v>42429.641226851854</v>
      </c>
      <c r="T902" s="12">
        <f t="shared" si="89"/>
        <v>42459.599560185183</v>
      </c>
    </row>
    <row r="903" spans="1:20" ht="57" x14ac:dyDescent="0.4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f t="shared" si="85"/>
        <v>0</v>
      </c>
      <c r="Q903" t="str">
        <f t="shared" si="86"/>
        <v>music</v>
      </c>
      <c r="R903" t="str">
        <f t="shared" si="87"/>
        <v>jazz</v>
      </c>
      <c r="S903" s="12">
        <f t="shared" si="88"/>
        <v>40291.603171296294</v>
      </c>
      <c r="T903" s="12">
        <f t="shared" si="89"/>
        <v>40337.59097222222</v>
      </c>
    </row>
    <row r="904" spans="1:20" ht="57" x14ac:dyDescent="0.4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6">
        <f t="shared" si="85"/>
        <v>30</v>
      </c>
      <c r="Q904" t="str">
        <f t="shared" si="86"/>
        <v>music</v>
      </c>
      <c r="R904" t="str">
        <f t="shared" si="87"/>
        <v>jazz</v>
      </c>
      <c r="S904" s="12">
        <f t="shared" si="88"/>
        <v>41829.757199074069</v>
      </c>
      <c r="T904" s="12">
        <f t="shared" si="89"/>
        <v>41881.4375</v>
      </c>
    </row>
    <row r="905" spans="1:20" ht="42.75" x14ac:dyDescent="0.4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6">
        <f t="shared" si="85"/>
        <v>40</v>
      </c>
      <c r="Q905" t="str">
        <f t="shared" si="86"/>
        <v>music</v>
      </c>
      <c r="R905" t="str">
        <f t="shared" si="87"/>
        <v>jazz</v>
      </c>
      <c r="S905" s="12">
        <f t="shared" si="88"/>
        <v>41149.587731481479</v>
      </c>
      <c r="T905" s="12">
        <f t="shared" si="89"/>
        <v>41174.892361111109</v>
      </c>
    </row>
    <row r="906" spans="1:20" ht="42.75" x14ac:dyDescent="0.4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t="str">
        <f t="shared" si="86"/>
        <v>music</v>
      </c>
      <c r="R906" t="str">
        <f t="shared" si="87"/>
        <v>jazz</v>
      </c>
      <c r="S906" s="12">
        <f t="shared" si="88"/>
        <v>42341.87195601852</v>
      </c>
      <c r="T906" s="12">
        <f t="shared" si="89"/>
        <v>42371.87195601852</v>
      </c>
    </row>
    <row r="907" spans="1:20" ht="42.75" x14ac:dyDescent="0.4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t="str">
        <f t="shared" si="86"/>
        <v>music</v>
      </c>
      <c r="R907" t="str">
        <f t="shared" si="87"/>
        <v>jazz</v>
      </c>
      <c r="S907" s="12">
        <f t="shared" si="88"/>
        <v>40507.031550925924</v>
      </c>
      <c r="T907" s="12">
        <f t="shared" si="89"/>
        <v>40567.031550925924</v>
      </c>
    </row>
    <row r="908" spans="1:20" ht="28.5" x14ac:dyDescent="0.4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f t="shared" si="85"/>
        <v>0</v>
      </c>
      <c r="Q908" t="str">
        <f t="shared" si="86"/>
        <v>music</v>
      </c>
      <c r="R908" t="str">
        <f t="shared" si="87"/>
        <v>jazz</v>
      </c>
      <c r="S908" s="12">
        <f t="shared" si="88"/>
        <v>41680.981365740736</v>
      </c>
      <c r="T908" s="12">
        <f t="shared" si="89"/>
        <v>41710.939699074072</v>
      </c>
    </row>
    <row r="909" spans="1:20" ht="28.5" x14ac:dyDescent="0.4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f t="shared" si="85"/>
        <v>0</v>
      </c>
      <c r="Q909" t="str">
        <f t="shared" si="86"/>
        <v>music</v>
      </c>
      <c r="R909" t="str">
        <f t="shared" si="87"/>
        <v>jazz</v>
      </c>
      <c r="S909" s="12">
        <f t="shared" si="88"/>
        <v>40766.9840625</v>
      </c>
      <c r="T909" s="12">
        <f t="shared" si="89"/>
        <v>40796.9840625</v>
      </c>
    </row>
    <row r="910" spans="1:20" ht="42.75" x14ac:dyDescent="0.4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f t="shared" si="85"/>
        <v>0</v>
      </c>
      <c r="Q910" t="str">
        <f t="shared" si="86"/>
        <v>music</v>
      </c>
      <c r="R910" t="str">
        <f t="shared" si="87"/>
        <v>jazz</v>
      </c>
      <c r="S910" s="12">
        <f t="shared" si="88"/>
        <v>40340.593229166661</v>
      </c>
      <c r="T910" s="12">
        <f t="shared" si="89"/>
        <v>40385.999305555553</v>
      </c>
    </row>
    <row r="911" spans="1:20" ht="57" x14ac:dyDescent="0.4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6">
        <f t="shared" si="85"/>
        <v>65</v>
      </c>
      <c r="Q911" t="str">
        <f t="shared" si="86"/>
        <v>music</v>
      </c>
      <c r="R911" t="str">
        <f t="shared" si="87"/>
        <v>jazz</v>
      </c>
      <c r="S911" s="12">
        <f t="shared" si="88"/>
        <v>41081.481944444444</v>
      </c>
      <c r="T911" s="12">
        <f t="shared" si="89"/>
        <v>41112.958333333328</v>
      </c>
    </row>
    <row r="912" spans="1:20" ht="42.75" x14ac:dyDescent="0.4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6">
        <f t="shared" si="85"/>
        <v>24.6</v>
      </c>
      <c r="Q912" t="str">
        <f t="shared" si="86"/>
        <v>music</v>
      </c>
      <c r="R912" t="str">
        <f t="shared" si="87"/>
        <v>jazz</v>
      </c>
      <c r="S912" s="12">
        <f t="shared" si="88"/>
        <v>42737.337025462963</v>
      </c>
      <c r="T912" s="12">
        <f t="shared" si="89"/>
        <v>42797.337025462963</v>
      </c>
    </row>
    <row r="913" spans="1:20" ht="42.75" x14ac:dyDescent="0.4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f t="shared" si="85"/>
        <v>0</v>
      </c>
      <c r="Q913" t="str">
        <f t="shared" si="86"/>
        <v>music</v>
      </c>
      <c r="R913" t="str">
        <f t="shared" si="87"/>
        <v>jazz</v>
      </c>
      <c r="S913" s="12">
        <f t="shared" si="88"/>
        <v>41641.796817129631</v>
      </c>
      <c r="T913" s="12">
        <f t="shared" si="89"/>
        <v>41662.796817129631</v>
      </c>
    </row>
    <row r="914" spans="1:20" ht="42.75" x14ac:dyDescent="0.4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6">
        <f t="shared" si="85"/>
        <v>15</v>
      </c>
      <c r="Q914" t="str">
        <f t="shared" si="86"/>
        <v>music</v>
      </c>
      <c r="R914" t="str">
        <f t="shared" si="87"/>
        <v>jazz</v>
      </c>
      <c r="S914" s="12">
        <f t="shared" si="88"/>
        <v>41193.901006944441</v>
      </c>
      <c r="T914" s="12">
        <f t="shared" si="89"/>
        <v>41253.942673611113</v>
      </c>
    </row>
    <row r="915" spans="1:20" ht="42.75" x14ac:dyDescent="0.4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t="str">
        <f t="shared" si="86"/>
        <v>music</v>
      </c>
      <c r="R915" t="str">
        <f t="shared" si="87"/>
        <v>jazz</v>
      </c>
      <c r="S915" s="12">
        <f t="shared" si="88"/>
        <v>41003.930775462963</v>
      </c>
      <c r="T915" s="12">
        <f t="shared" si="89"/>
        <v>41033.930775462963</v>
      </c>
    </row>
    <row r="916" spans="1:20" ht="42.75" x14ac:dyDescent="0.4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f t="shared" si="85"/>
        <v>0</v>
      </c>
      <c r="Q916" t="str">
        <f t="shared" si="86"/>
        <v>music</v>
      </c>
      <c r="R916" t="str">
        <f t="shared" si="87"/>
        <v>jazz</v>
      </c>
      <c r="S916" s="12">
        <f t="shared" si="88"/>
        <v>41116.554942129624</v>
      </c>
      <c r="T916" s="12">
        <f t="shared" si="89"/>
        <v>41146.554942129624</v>
      </c>
    </row>
    <row r="917" spans="1:20" ht="42.75" x14ac:dyDescent="0.4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t="str">
        <f t="shared" si="86"/>
        <v>music</v>
      </c>
      <c r="R917" t="str">
        <f t="shared" si="87"/>
        <v>jazz</v>
      </c>
      <c r="S917" s="12">
        <f t="shared" si="88"/>
        <v>40937.471226851849</v>
      </c>
      <c r="T917" s="12">
        <f t="shared" si="89"/>
        <v>40968.999305555553</v>
      </c>
    </row>
    <row r="918" spans="1:20" ht="42.75" x14ac:dyDescent="0.4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f t="shared" si="85"/>
        <v>0</v>
      </c>
      <c r="Q918" t="str">
        <f t="shared" si="86"/>
        <v>music</v>
      </c>
      <c r="R918" t="str">
        <f t="shared" si="87"/>
        <v>jazz</v>
      </c>
      <c r="S918" s="12">
        <f t="shared" si="88"/>
        <v>40434.645069444443</v>
      </c>
      <c r="T918" s="12">
        <f t="shared" si="89"/>
        <v>40473</v>
      </c>
    </row>
    <row r="919" spans="1:20" ht="42.75" x14ac:dyDescent="0.4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6">
        <f t="shared" si="85"/>
        <v>30</v>
      </c>
      <c r="Q919" t="str">
        <f t="shared" si="86"/>
        <v>music</v>
      </c>
      <c r="R919" t="str">
        <f t="shared" si="87"/>
        <v>jazz</v>
      </c>
      <c r="S919" s="12">
        <f t="shared" si="88"/>
        <v>41802.735300925924</v>
      </c>
      <c r="T919" s="12">
        <f t="shared" si="89"/>
        <v>41833.895833333328</v>
      </c>
    </row>
    <row r="920" spans="1:20" ht="42.75" x14ac:dyDescent="0.4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t="str">
        <f t="shared" si="86"/>
        <v>music</v>
      </c>
      <c r="R920" t="str">
        <f t="shared" si="87"/>
        <v>jazz</v>
      </c>
      <c r="S920" s="12">
        <f t="shared" si="88"/>
        <v>41944.707881944443</v>
      </c>
      <c r="T920" s="12">
        <f t="shared" si="89"/>
        <v>41974.749548611107</v>
      </c>
    </row>
    <row r="921" spans="1:20" x14ac:dyDescent="0.4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6">
        <f t="shared" si="85"/>
        <v>100</v>
      </c>
      <c r="Q921" t="str">
        <f t="shared" si="86"/>
        <v>music</v>
      </c>
      <c r="R921" t="str">
        <f t="shared" si="87"/>
        <v>jazz</v>
      </c>
      <c r="S921" s="12">
        <f t="shared" si="88"/>
        <v>41227.433391203704</v>
      </c>
      <c r="T921" s="12">
        <f t="shared" si="89"/>
        <v>41262.433391203704</v>
      </c>
    </row>
    <row r="922" spans="1:20" ht="42.75" x14ac:dyDescent="0.4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f t="shared" si="85"/>
        <v>0</v>
      </c>
      <c r="Q922" t="str">
        <f t="shared" si="86"/>
        <v>music</v>
      </c>
      <c r="R922" t="str">
        <f t="shared" si="87"/>
        <v>jazz</v>
      </c>
      <c r="S922" s="12">
        <f t="shared" si="88"/>
        <v>41562.463217592587</v>
      </c>
      <c r="T922" s="12">
        <f t="shared" si="89"/>
        <v>41592.504884259259</v>
      </c>
    </row>
    <row r="923" spans="1:20" ht="42.75" x14ac:dyDescent="0.4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6">
        <f t="shared" si="85"/>
        <v>231.75</v>
      </c>
      <c r="Q923" t="str">
        <f t="shared" si="86"/>
        <v>music</v>
      </c>
      <c r="R923" t="str">
        <f t="shared" si="87"/>
        <v>jazz</v>
      </c>
      <c r="S923" s="12">
        <f t="shared" si="88"/>
        <v>40846.962685185186</v>
      </c>
      <c r="T923" s="12">
        <f t="shared" si="89"/>
        <v>40889.004351851851</v>
      </c>
    </row>
    <row r="924" spans="1:20" ht="42.75" x14ac:dyDescent="0.4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t="str">
        <f t="shared" si="86"/>
        <v>music</v>
      </c>
      <c r="R924" t="str">
        <f t="shared" si="87"/>
        <v>jazz</v>
      </c>
      <c r="S924" s="12">
        <f t="shared" si="88"/>
        <v>41878.32167824074</v>
      </c>
      <c r="T924" s="12">
        <f t="shared" si="89"/>
        <v>41913.32167824074</v>
      </c>
    </row>
    <row r="925" spans="1:20" ht="42.75" x14ac:dyDescent="0.4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6">
        <f t="shared" si="85"/>
        <v>55</v>
      </c>
      <c r="Q925" t="str">
        <f t="shared" si="86"/>
        <v>music</v>
      </c>
      <c r="R925" t="str">
        <f t="shared" si="87"/>
        <v>jazz</v>
      </c>
      <c r="S925" s="12">
        <f t="shared" si="88"/>
        <v>41934.751423611109</v>
      </c>
      <c r="T925" s="12">
        <f t="shared" si="89"/>
        <v>41964.793090277781</v>
      </c>
    </row>
    <row r="926" spans="1:20" ht="42.75" x14ac:dyDescent="0.4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6">
        <f t="shared" si="85"/>
        <v>21.8</v>
      </c>
      <c r="Q926" t="str">
        <f t="shared" si="86"/>
        <v>music</v>
      </c>
      <c r="R926" t="str">
        <f t="shared" si="87"/>
        <v>jazz</v>
      </c>
      <c r="S926" s="12">
        <f t="shared" si="88"/>
        <v>41288.734594907401</v>
      </c>
      <c r="T926" s="12">
        <f t="shared" si="89"/>
        <v>41318.734594907401</v>
      </c>
    </row>
    <row r="927" spans="1:20" ht="42.75" x14ac:dyDescent="0.4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6">
        <f t="shared" si="85"/>
        <v>32</v>
      </c>
      <c r="Q927" t="str">
        <f t="shared" si="86"/>
        <v>music</v>
      </c>
      <c r="R927" t="str">
        <f t="shared" si="87"/>
        <v>jazz</v>
      </c>
      <c r="S927" s="12">
        <f t="shared" si="88"/>
        <v>41575.672581018516</v>
      </c>
      <c r="T927" s="12">
        <f t="shared" si="89"/>
        <v>41605.71424768518</v>
      </c>
    </row>
    <row r="928" spans="1:20" ht="57" x14ac:dyDescent="0.4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f t="shared" si="85"/>
        <v>0</v>
      </c>
      <c r="Q928" t="str">
        <f t="shared" si="86"/>
        <v>music</v>
      </c>
      <c r="R928" t="str">
        <f t="shared" si="87"/>
        <v>jazz</v>
      </c>
      <c r="S928" s="12">
        <f t="shared" si="88"/>
        <v>40337.811689814815</v>
      </c>
      <c r="T928" s="12">
        <f t="shared" si="89"/>
        <v>40367.736111111109</v>
      </c>
    </row>
    <row r="929" spans="1:20" ht="28.5" x14ac:dyDescent="0.4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f t="shared" si="85"/>
        <v>0</v>
      </c>
      <c r="Q929" t="str">
        <f t="shared" si="86"/>
        <v>music</v>
      </c>
      <c r="R929" t="str">
        <f t="shared" si="87"/>
        <v>jazz</v>
      </c>
      <c r="S929" s="12">
        <f t="shared" si="88"/>
        <v>41013.614525462959</v>
      </c>
      <c r="T929" s="12">
        <f t="shared" si="89"/>
        <v>41043.614525462959</v>
      </c>
    </row>
    <row r="930" spans="1:20" ht="42.75" x14ac:dyDescent="0.4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6">
        <f t="shared" si="85"/>
        <v>56.25</v>
      </c>
      <c r="Q930" t="str">
        <f t="shared" si="86"/>
        <v>music</v>
      </c>
      <c r="R930" t="str">
        <f t="shared" si="87"/>
        <v>jazz</v>
      </c>
      <c r="S930" s="12">
        <f t="shared" si="88"/>
        <v>41180.654085648144</v>
      </c>
      <c r="T930" s="12">
        <f t="shared" si="89"/>
        <v>41230.791666666664</v>
      </c>
    </row>
    <row r="931" spans="1:20" ht="42.75" x14ac:dyDescent="0.4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f t="shared" si="85"/>
        <v>0</v>
      </c>
      <c r="Q931" t="str">
        <f t="shared" si="86"/>
        <v>music</v>
      </c>
      <c r="R931" t="str">
        <f t="shared" si="87"/>
        <v>jazz</v>
      </c>
      <c r="S931" s="12">
        <f t="shared" si="88"/>
        <v>40978.029733796291</v>
      </c>
      <c r="T931" s="12">
        <f t="shared" si="89"/>
        <v>41007.988067129627</v>
      </c>
    </row>
    <row r="932" spans="1:20" ht="57" x14ac:dyDescent="0.4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6">
        <f t="shared" si="85"/>
        <v>69</v>
      </c>
      <c r="Q932" t="str">
        <f t="shared" si="86"/>
        <v>music</v>
      </c>
      <c r="R932" t="str">
        <f t="shared" si="87"/>
        <v>jazz</v>
      </c>
      <c r="S932" s="12">
        <f t="shared" si="88"/>
        <v>40312.707245370366</v>
      </c>
      <c r="T932" s="12">
        <f t="shared" si="89"/>
        <v>40354.688888888886</v>
      </c>
    </row>
    <row r="933" spans="1:20" ht="42.75" x14ac:dyDescent="0.4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t="str">
        <f t="shared" si="86"/>
        <v>music</v>
      </c>
      <c r="R933" t="str">
        <f t="shared" si="87"/>
        <v>jazz</v>
      </c>
      <c r="S933" s="12">
        <f t="shared" si="88"/>
        <v>41680.151643518519</v>
      </c>
      <c r="T933" s="12">
        <f t="shared" si="89"/>
        <v>41714.708333333328</v>
      </c>
    </row>
    <row r="934" spans="1:20" ht="28.5" x14ac:dyDescent="0.4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t="str">
        <f t="shared" si="86"/>
        <v>music</v>
      </c>
      <c r="R934" t="str">
        <f t="shared" si="87"/>
        <v>jazz</v>
      </c>
      <c r="S934" s="12">
        <f t="shared" si="88"/>
        <v>41310.760937499996</v>
      </c>
      <c r="T934" s="12">
        <f t="shared" si="89"/>
        <v>41355.719270833331</v>
      </c>
    </row>
    <row r="935" spans="1:20" ht="42.75" x14ac:dyDescent="0.4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6">
        <f t="shared" si="85"/>
        <v>60</v>
      </c>
      <c r="Q935" t="str">
        <f t="shared" si="86"/>
        <v>music</v>
      </c>
      <c r="R935" t="str">
        <f t="shared" si="87"/>
        <v>jazz</v>
      </c>
      <c r="S935" s="12">
        <f t="shared" si="88"/>
        <v>41710.960752314808</v>
      </c>
      <c r="T935" s="12">
        <f t="shared" si="89"/>
        <v>41770.960752314808</v>
      </c>
    </row>
    <row r="936" spans="1:20" ht="42.75" x14ac:dyDescent="0.4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t="str">
        <f t="shared" si="86"/>
        <v>music</v>
      </c>
      <c r="R936" t="str">
        <f t="shared" si="87"/>
        <v>jazz</v>
      </c>
      <c r="S936" s="12">
        <f t="shared" si="88"/>
        <v>41733.528749999998</v>
      </c>
      <c r="T936" s="12">
        <f t="shared" si="89"/>
        <v>41763.041666666664</v>
      </c>
    </row>
    <row r="937" spans="1:20" ht="42.75" x14ac:dyDescent="0.4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6">
        <f t="shared" si="85"/>
        <v>25</v>
      </c>
      <c r="Q937" t="str">
        <f t="shared" si="86"/>
        <v>music</v>
      </c>
      <c r="R937" t="str">
        <f t="shared" si="87"/>
        <v>jazz</v>
      </c>
      <c r="S937" s="12">
        <f t="shared" si="88"/>
        <v>42368.125335648147</v>
      </c>
      <c r="T937" s="12">
        <f t="shared" si="89"/>
        <v>42398.125335648147</v>
      </c>
    </row>
    <row r="938" spans="1:20" ht="42.75" x14ac:dyDescent="0.4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f t="shared" si="85"/>
        <v>0</v>
      </c>
      <c r="Q938" t="str">
        <f t="shared" si="86"/>
        <v>music</v>
      </c>
      <c r="R938" t="str">
        <f t="shared" si="87"/>
        <v>jazz</v>
      </c>
      <c r="S938" s="12">
        <f t="shared" si="88"/>
        <v>40882.815844907404</v>
      </c>
      <c r="T938" s="12">
        <f t="shared" si="89"/>
        <v>40926.625</v>
      </c>
    </row>
    <row r="939" spans="1:20" ht="42.75" x14ac:dyDescent="0.4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6">
        <f t="shared" si="85"/>
        <v>20</v>
      </c>
      <c r="Q939" t="str">
        <f t="shared" si="86"/>
        <v>music</v>
      </c>
      <c r="R939" t="str">
        <f t="shared" si="87"/>
        <v>jazz</v>
      </c>
      <c r="S939" s="12">
        <f t="shared" si="88"/>
        <v>41551.589780092589</v>
      </c>
      <c r="T939" s="12">
        <f t="shared" si="89"/>
        <v>41581.631446759253</v>
      </c>
    </row>
    <row r="940" spans="1:20" ht="42.75" x14ac:dyDescent="0.4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6">
        <f t="shared" si="85"/>
        <v>25</v>
      </c>
      <c r="Q940" t="str">
        <f t="shared" si="86"/>
        <v>music</v>
      </c>
      <c r="R940" t="str">
        <f t="shared" si="87"/>
        <v>jazz</v>
      </c>
      <c r="S940" s="12">
        <f t="shared" si="88"/>
        <v>41124.27138888889</v>
      </c>
      <c r="T940" s="12">
        <f t="shared" si="89"/>
        <v>41154.27138888889</v>
      </c>
    </row>
    <row r="941" spans="1:20" ht="42.75" x14ac:dyDescent="0.4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6">
        <f t="shared" si="85"/>
        <v>20</v>
      </c>
      <c r="Q941" t="str">
        <f t="shared" si="86"/>
        <v>music</v>
      </c>
      <c r="R941" t="str">
        <f t="shared" si="87"/>
        <v>jazz</v>
      </c>
      <c r="S941" s="12">
        <f t="shared" si="88"/>
        <v>41416.554837962962</v>
      </c>
      <c r="T941" s="12">
        <f t="shared" si="89"/>
        <v>41455.623611111107</v>
      </c>
    </row>
    <row r="942" spans="1:20" ht="42.75" x14ac:dyDescent="0.4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t="str">
        <f t="shared" si="86"/>
        <v>technology</v>
      </c>
      <c r="R942" t="str">
        <f t="shared" si="87"/>
        <v>wearables</v>
      </c>
      <c r="S942" s="12">
        <f t="shared" si="88"/>
        <v>42181.800069444442</v>
      </c>
      <c r="T942" s="12">
        <f t="shared" si="89"/>
        <v>42226.800069444442</v>
      </c>
    </row>
    <row r="943" spans="1:20" ht="57" x14ac:dyDescent="0.4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t="str">
        <f t="shared" si="86"/>
        <v>technology</v>
      </c>
      <c r="R943" t="str">
        <f t="shared" si="87"/>
        <v>wearables</v>
      </c>
      <c r="S943" s="12">
        <f t="shared" si="88"/>
        <v>42745.888252314813</v>
      </c>
      <c r="T943" s="12">
        <f t="shared" si="89"/>
        <v>42775.888252314813</v>
      </c>
    </row>
    <row r="944" spans="1:20" ht="42.75" x14ac:dyDescent="0.4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6">
        <f t="shared" si="85"/>
        <v>41.75</v>
      </c>
      <c r="Q944" t="str">
        <f t="shared" si="86"/>
        <v>technology</v>
      </c>
      <c r="R944" t="str">
        <f t="shared" si="87"/>
        <v>wearables</v>
      </c>
      <c r="S944" s="12">
        <f t="shared" si="88"/>
        <v>42382.634953703702</v>
      </c>
      <c r="T944" s="12">
        <f t="shared" si="89"/>
        <v>42418.634953703702</v>
      </c>
    </row>
    <row r="945" spans="1:20" ht="28.5" x14ac:dyDescent="0.4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t="str">
        <f t="shared" si="86"/>
        <v>technology</v>
      </c>
      <c r="R945" t="str">
        <f t="shared" si="87"/>
        <v>wearables</v>
      </c>
      <c r="S945" s="12">
        <f t="shared" si="88"/>
        <v>42673.459548611114</v>
      </c>
      <c r="T945" s="12">
        <f t="shared" si="89"/>
        <v>42703.501215277771</v>
      </c>
    </row>
    <row r="946" spans="1:20" ht="42.75" x14ac:dyDescent="0.4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t="str">
        <f t="shared" si="86"/>
        <v>technology</v>
      </c>
      <c r="R946" t="str">
        <f t="shared" si="87"/>
        <v>wearables</v>
      </c>
      <c r="S946" s="12">
        <f t="shared" si="88"/>
        <v>42444.375578703701</v>
      </c>
      <c r="T946" s="12">
        <f t="shared" si="89"/>
        <v>42478.374999999993</v>
      </c>
    </row>
    <row r="947" spans="1:20" ht="42.75" x14ac:dyDescent="0.4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6">
        <f t="shared" si="85"/>
        <v>155.25</v>
      </c>
      <c r="Q947" t="str">
        <f t="shared" si="86"/>
        <v>technology</v>
      </c>
      <c r="R947" t="str">
        <f t="shared" si="87"/>
        <v>wearables</v>
      </c>
      <c r="S947" s="12">
        <f t="shared" si="88"/>
        <v>42732.66465277777</v>
      </c>
      <c r="T947" s="12">
        <f t="shared" si="89"/>
        <v>42784.790972222218</v>
      </c>
    </row>
    <row r="948" spans="1:20" ht="28.5" x14ac:dyDescent="0.4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6">
        <f t="shared" si="85"/>
        <v>57.2</v>
      </c>
      <c r="Q948" t="str">
        <f t="shared" si="86"/>
        <v>technology</v>
      </c>
      <c r="R948" t="str">
        <f t="shared" si="87"/>
        <v>wearables</v>
      </c>
      <c r="S948" s="12">
        <f t="shared" si="88"/>
        <v>42592.542222222219</v>
      </c>
      <c r="T948" s="12">
        <f t="shared" si="89"/>
        <v>42622.542222222219</v>
      </c>
    </row>
    <row r="949" spans="1:20" ht="42.75" x14ac:dyDescent="0.4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f t="shared" si="85"/>
        <v>0</v>
      </c>
      <c r="Q949" t="str">
        <f t="shared" si="86"/>
        <v>technology</v>
      </c>
      <c r="R949" t="str">
        <f t="shared" si="87"/>
        <v>wearables</v>
      </c>
      <c r="S949" s="12">
        <f t="shared" si="88"/>
        <v>42491.57298611111</v>
      </c>
      <c r="T949" s="12">
        <f t="shared" si="89"/>
        <v>42551.57298611111</v>
      </c>
    </row>
    <row r="950" spans="1:20" ht="57" x14ac:dyDescent="0.4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6">
        <f t="shared" si="85"/>
        <v>60</v>
      </c>
      <c r="Q950" t="str">
        <f t="shared" si="86"/>
        <v>technology</v>
      </c>
      <c r="R950" t="str">
        <f t="shared" si="87"/>
        <v>wearables</v>
      </c>
      <c r="S950" s="12">
        <f t="shared" si="88"/>
        <v>42411.619953703703</v>
      </c>
      <c r="T950" s="12">
        <f t="shared" si="89"/>
        <v>42441.619953703703</v>
      </c>
    </row>
    <row r="951" spans="1:20" ht="42.75" x14ac:dyDescent="0.4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6">
        <f t="shared" si="85"/>
        <v>39</v>
      </c>
      <c r="Q951" t="str">
        <f t="shared" si="86"/>
        <v>technology</v>
      </c>
      <c r="R951" t="str">
        <f t="shared" si="87"/>
        <v>wearables</v>
      </c>
      <c r="S951" s="12">
        <f t="shared" si="88"/>
        <v>42360.835370370369</v>
      </c>
      <c r="T951" s="12">
        <f t="shared" si="89"/>
        <v>42420.835370370369</v>
      </c>
    </row>
    <row r="952" spans="1:20" ht="42.75" x14ac:dyDescent="0.4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t="str">
        <f t="shared" si="86"/>
        <v>technology</v>
      </c>
      <c r="R952" t="str">
        <f t="shared" si="87"/>
        <v>wearables</v>
      </c>
      <c r="S952" s="12">
        <f t="shared" si="88"/>
        <v>42356.54237268518</v>
      </c>
      <c r="T952" s="12">
        <f t="shared" si="89"/>
        <v>42386.54237268518</v>
      </c>
    </row>
    <row r="953" spans="1:20" x14ac:dyDescent="0.4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t="str">
        <f t="shared" si="86"/>
        <v>technology</v>
      </c>
      <c r="R953" t="str">
        <f t="shared" si="87"/>
        <v>wearables</v>
      </c>
      <c r="S953" s="12">
        <f t="shared" si="88"/>
        <v>42480.445277777777</v>
      </c>
      <c r="T953" s="12">
        <f t="shared" si="89"/>
        <v>42525.445277777777</v>
      </c>
    </row>
    <row r="954" spans="1:20" ht="28.5" x14ac:dyDescent="0.4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t="str">
        <f t="shared" si="86"/>
        <v>technology</v>
      </c>
      <c r="R954" t="str">
        <f t="shared" si="87"/>
        <v>wearables</v>
      </c>
      <c r="S954" s="12">
        <f t="shared" si="88"/>
        <v>42662.405231481483</v>
      </c>
      <c r="T954" s="12">
        <f t="shared" si="89"/>
        <v>42692.44689814814</v>
      </c>
    </row>
    <row r="955" spans="1:20" ht="42.75" x14ac:dyDescent="0.4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6">
        <f t="shared" si="85"/>
        <v>25.2</v>
      </c>
      <c r="Q955" t="str">
        <f t="shared" si="86"/>
        <v>technology</v>
      </c>
      <c r="R955" t="str">
        <f t="shared" si="87"/>
        <v>wearables</v>
      </c>
      <c r="S955" s="12">
        <f t="shared" si="88"/>
        <v>41998.956006944441</v>
      </c>
      <c r="T955" s="12">
        <f t="shared" si="89"/>
        <v>42028.956006944441</v>
      </c>
    </row>
    <row r="956" spans="1:20" ht="42.75" x14ac:dyDescent="0.4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t="str">
        <f t="shared" si="86"/>
        <v>technology</v>
      </c>
      <c r="R956" t="str">
        <f t="shared" si="87"/>
        <v>wearables</v>
      </c>
      <c r="S956" s="12">
        <f t="shared" si="88"/>
        <v>42194.625451388885</v>
      </c>
      <c r="T956" s="12">
        <f t="shared" si="89"/>
        <v>42236.625451388885</v>
      </c>
    </row>
    <row r="957" spans="1:20" ht="42.75" x14ac:dyDescent="0.4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t="str">
        <f t="shared" si="86"/>
        <v>technology</v>
      </c>
      <c r="R957" t="str">
        <f t="shared" si="87"/>
        <v>wearables</v>
      </c>
      <c r="S957" s="12">
        <f t="shared" si="88"/>
        <v>42586.086805555555</v>
      </c>
      <c r="T957" s="12">
        <f t="shared" si="89"/>
        <v>42626.086805555555</v>
      </c>
    </row>
    <row r="958" spans="1:20" ht="57" x14ac:dyDescent="0.4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t="str">
        <f t="shared" si="86"/>
        <v>technology</v>
      </c>
      <c r="R958" t="str">
        <f t="shared" si="87"/>
        <v>wearables</v>
      </c>
      <c r="S958" s="12">
        <f t="shared" si="88"/>
        <v>42060.705543981479</v>
      </c>
      <c r="T958" s="12">
        <f t="shared" si="89"/>
        <v>42120.663877314808</v>
      </c>
    </row>
    <row r="959" spans="1:20" ht="28.5" x14ac:dyDescent="0.4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t="str">
        <f t="shared" si="86"/>
        <v>technology</v>
      </c>
      <c r="R959" t="str">
        <f t="shared" si="87"/>
        <v>wearables</v>
      </c>
      <c r="S959" s="12">
        <f t="shared" si="88"/>
        <v>42660.344131944446</v>
      </c>
      <c r="T959" s="12">
        <f t="shared" si="89"/>
        <v>42691.385798611103</v>
      </c>
    </row>
    <row r="960" spans="1:20" ht="42.75" x14ac:dyDescent="0.4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t="str">
        <f t="shared" si="86"/>
        <v>technology</v>
      </c>
      <c r="R960" t="str">
        <f t="shared" si="87"/>
        <v>wearables</v>
      </c>
      <c r="S960" s="12">
        <f t="shared" si="88"/>
        <v>42082.594479166662</v>
      </c>
      <c r="T960" s="12">
        <f t="shared" si="89"/>
        <v>42103.999305555553</v>
      </c>
    </row>
    <row r="961" spans="1:20" ht="42.75" x14ac:dyDescent="0.4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6">
        <f t="shared" si="85"/>
        <v>113.62573099415205</v>
      </c>
      <c r="Q961" t="str">
        <f t="shared" si="86"/>
        <v>technology</v>
      </c>
      <c r="R961" t="str">
        <f t="shared" si="87"/>
        <v>wearables</v>
      </c>
      <c r="S961" s="12">
        <f t="shared" si="88"/>
        <v>41992.96603009259</v>
      </c>
      <c r="T961" s="12">
        <f t="shared" si="89"/>
        <v>42022.96603009259</v>
      </c>
    </row>
    <row r="962" spans="1:20" ht="42.75" x14ac:dyDescent="0.4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s="6">
        <f t="shared" si="85"/>
        <v>136.46276595744681</v>
      </c>
      <c r="Q962" t="str">
        <f t="shared" si="86"/>
        <v>technology</v>
      </c>
      <c r="R962" t="str">
        <f t="shared" si="87"/>
        <v>wearables</v>
      </c>
      <c r="S962" s="12">
        <f t="shared" si="88"/>
        <v>42766.41846064815</v>
      </c>
      <c r="T962" s="12">
        <f t="shared" si="89"/>
        <v>42808.376793981479</v>
      </c>
    </row>
    <row r="963" spans="1:20" ht="42.75" x14ac:dyDescent="0.4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s="6">
        <f t="shared" ref="P963:P1026" si="91">IF(L963&gt;0,E963/L963,0)</f>
        <v>364.35454545454547</v>
      </c>
      <c r="Q963" t="str">
        <f t="shared" ref="Q963:Q1026" si="92">LEFT(N963,SEARCH("/",N963,1)-1)</f>
        <v>technology</v>
      </c>
      <c r="R963" t="str">
        <f t="shared" ref="R963:R1026" si="93">RIGHT(N963,LEN(N963)-SEARCH("/",N963,1))</f>
        <v>wearables</v>
      </c>
      <c r="S963" s="12">
        <f t="shared" ref="S963:S1026" si="94">(J963/86400)+25569+(-5/24)</f>
        <v>42740.485358796293</v>
      </c>
      <c r="T963" s="12">
        <f t="shared" ref="T963:T1026" si="95">(I963/86400)+25569+(-5/24)</f>
        <v>42786.583333333336</v>
      </c>
    </row>
    <row r="964" spans="1:20" ht="42.75" x14ac:dyDescent="0.4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6">
        <f t="shared" si="91"/>
        <v>19.243243243243242</v>
      </c>
      <c r="Q964" t="str">
        <f t="shared" si="92"/>
        <v>technology</v>
      </c>
      <c r="R964" t="str">
        <f t="shared" si="93"/>
        <v>wearables</v>
      </c>
      <c r="S964" s="12">
        <f t="shared" si="94"/>
        <v>42373.504085648143</v>
      </c>
      <c r="T964" s="12">
        <f t="shared" si="95"/>
        <v>42411.504085648143</v>
      </c>
    </row>
    <row r="965" spans="1:20" ht="28.5" x14ac:dyDescent="0.4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t="str">
        <f t="shared" si="92"/>
        <v>technology</v>
      </c>
      <c r="R965" t="str">
        <f t="shared" si="93"/>
        <v>wearables</v>
      </c>
      <c r="S965" s="12">
        <f t="shared" si="94"/>
        <v>42625.427303240744</v>
      </c>
      <c r="T965" s="12">
        <f t="shared" si="95"/>
        <v>42660.427303240744</v>
      </c>
    </row>
    <row r="966" spans="1:20" ht="42.75" x14ac:dyDescent="0.4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t="str">
        <f t="shared" si="92"/>
        <v>technology</v>
      </c>
      <c r="R966" t="str">
        <f t="shared" si="93"/>
        <v>wearables</v>
      </c>
      <c r="S966" s="12">
        <f t="shared" si="94"/>
        <v>42208.420358796291</v>
      </c>
      <c r="T966" s="12">
        <f t="shared" si="95"/>
        <v>42248.420358796291</v>
      </c>
    </row>
    <row r="967" spans="1:20" ht="42.75" x14ac:dyDescent="0.4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6">
        <f t="shared" si="91"/>
        <v>49.666666666666664</v>
      </c>
      <c r="Q967" t="str">
        <f t="shared" si="92"/>
        <v>technology</v>
      </c>
      <c r="R967" t="str">
        <f t="shared" si="93"/>
        <v>wearables</v>
      </c>
      <c r="S967" s="12">
        <f t="shared" si="94"/>
        <v>42636.808402777773</v>
      </c>
      <c r="T967" s="12">
        <f t="shared" si="95"/>
        <v>42668.957638888889</v>
      </c>
    </row>
    <row r="968" spans="1:20" ht="42.75" x14ac:dyDescent="0.4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6">
        <f t="shared" si="91"/>
        <v>59.2</v>
      </c>
      <c r="Q968" t="str">
        <f t="shared" si="92"/>
        <v>technology</v>
      </c>
      <c r="R968" t="str">
        <f t="shared" si="93"/>
        <v>wearables</v>
      </c>
      <c r="S968" s="12">
        <f t="shared" si="94"/>
        <v>42619.427453703705</v>
      </c>
      <c r="T968" s="12">
        <f t="shared" si="95"/>
        <v>42649.427453703705</v>
      </c>
    </row>
    <row r="969" spans="1:20" ht="42.75" x14ac:dyDescent="0.4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t="str">
        <f t="shared" si="92"/>
        <v>technology</v>
      </c>
      <c r="R969" t="str">
        <f t="shared" si="93"/>
        <v>wearables</v>
      </c>
      <c r="S969" s="12">
        <f t="shared" si="94"/>
        <v>42422.045995370368</v>
      </c>
      <c r="T969" s="12">
        <f t="shared" si="95"/>
        <v>42482.004328703704</v>
      </c>
    </row>
    <row r="970" spans="1:20" ht="42.75" x14ac:dyDescent="0.4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6">
        <f t="shared" si="91"/>
        <v>26.5</v>
      </c>
      <c r="Q970" t="str">
        <f t="shared" si="92"/>
        <v>technology</v>
      </c>
      <c r="R970" t="str">
        <f t="shared" si="93"/>
        <v>wearables</v>
      </c>
      <c r="S970" s="12">
        <f t="shared" si="94"/>
        <v>41836.639282407406</v>
      </c>
      <c r="T970" s="12">
        <f t="shared" si="95"/>
        <v>41866.639282407406</v>
      </c>
    </row>
    <row r="971" spans="1:20" ht="28.5" x14ac:dyDescent="0.4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t="str">
        <f t="shared" si="92"/>
        <v>technology</v>
      </c>
      <c r="R971" t="str">
        <f t="shared" si="93"/>
        <v>wearables</v>
      </c>
      <c r="S971" s="12">
        <f t="shared" si="94"/>
        <v>42742.094988425924</v>
      </c>
      <c r="T971" s="12">
        <f t="shared" si="95"/>
        <v>42775.094988425924</v>
      </c>
    </row>
    <row r="972" spans="1:20" ht="42.75" x14ac:dyDescent="0.4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6">
        <f t="shared" si="91"/>
        <v>164</v>
      </c>
      <c r="Q972" t="str">
        <f t="shared" si="92"/>
        <v>technology</v>
      </c>
      <c r="R972" t="str">
        <f t="shared" si="93"/>
        <v>wearables</v>
      </c>
      <c r="S972" s="12">
        <f t="shared" si="94"/>
        <v>42721.012187499997</v>
      </c>
      <c r="T972" s="12">
        <f t="shared" si="95"/>
        <v>42757.999305555553</v>
      </c>
    </row>
    <row r="973" spans="1:20" ht="42.75" x14ac:dyDescent="0.4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6">
        <f t="shared" si="91"/>
        <v>45.2</v>
      </c>
      <c r="Q973" t="str">
        <f t="shared" si="92"/>
        <v>technology</v>
      </c>
      <c r="R973" t="str">
        <f t="shared" si="93"/>
        <v>wearables</v>
      </c>
      <c r="S973" s="12">
        <f t="shared" si="94"/>
        <v>42111.500694444439</v>
      </c>
      <c r="T973" s="12">
        <f t="shared" si="95"/>
        <v>42156.500694444439</v>
      </c>
    </row>
    <row r="974" spans="1:20" ht="42.75" x14ac:dyDescent="0.4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6">
        <f t="shared" si="91"/>
        <v>153.88888888888889</v>
      </c>
      <c r="Q974" t="str">
        <f t="shared" si="92"/>
        <v>technology</v>
      </c>
      <c r="R974" t="str">
        <f t="shared" si="93"/>
        <v>wearables</v>
      </c>
      <c r="S974" s="12">
        <f t="shared" si="94"/>
        <v>41856.657384259255</v>
      </c>
      <c r="T974" s="12">
        <f t="shared" si="95"/>
        <v>41886.082638888889</v>
      </c>
    </row>
    <row r="975" spans="1:20" ht="42.75" x14ac:dyDescent="0.4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6">
        <f t="shared" si="91"/>
        <v>51.375</v>
      </c>
      <c r="Q975" t="str">
        <f t="shared" si="92"/>
        <v>technology</v>
      </c>
      <c r="R975" t="str">
        <f t="shared" si="93"/>
        <v>wearables</v>
      </c>
      <c r="S975" s="12">
        <f t="shared" si="94"/>
        <v>42256.806631944441</v>
      </c>
      <c r="T975" s="12">
        <f t="shared" si="95"/>
        <v>42316.848298611112</v>
      </c>
    </row>
    <row r="976" spans="1:20" ht="42.75" x14ac:dyDescent="0.4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t="str">
        <f t="shared" si="92"/>
        <v>technology</v>
      </c>
      <c r="R976" t="str">
        <f t="shared" si="93"/>
        <v>wearables</v>
      </c>
      <c r="S976" s="12">
        <f t="shared" si="94"/>
        <v>42424.541157407402</v>
      </c>
      <c r="T976" s="12">
        <f t="shared" si="95"/>
        <v>42454.499490740738</v>
      </c>
    </row>
    <row r="977" spans="1:20" ht="42.75" x14ac:dyDescent="0.4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t="str">
        <f t="shared" si="92"/>
        <v>technology</v>
      </c>
      <c r="R977" t="str">
        <f t="shared" si="93"/>
        <v>wearables</v>
      </c>
      <c r="S977" s="12">
        <f t="shared" si="94"/>
        <v>42489.488252314812</v>
      </c>
      <c r="T977" s="12">
        <f t="shared" si="95"/>
        <v>42549.488252314812</v>
      </c>
    </row>
    <row r="978" spans="1:20" ht="42.75" x14ac:dyDescent="0.4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6">
        <f t="shared" si="91"/>
        <v>160.5</v>
      </c>
      <c r="Q978" t="str">
        <f t="shared" si="92"/>
        <v>technology</v>
      </c>
      <c r="R978" t="str">
        <f t="shared" si="93"/>
        <v>wearables</v>
      </c>
      <c r="S978" s="12">
        <f t="shared" si="94"/>
        <v>42184.850659722222</v>
      </c>
      <c r="T978" s="12">
        <f t="shared" si="95"/>
        <v>42229.850659722222</v>
      </c>
    </row>
    <row r="979" spans="1:20" ht="42.75" x14ac:dyDescent="0.4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6">
        <f t="shared" si="91"/>
        <v>75.75</v>
      </c>
      <c r="Q979" t="str">
        <f t="shared" si="92"/>
        <v>technology</v>
      </c>
      <c r="R979" t="str">
        <f t="shared" si="93"/>
        <v>wearables</v>
      </c>
      <c r="S979" s="12">
        <f t="shared" si="94"/>
        <v>42391.733761574076</v>
      </c>
      <c r="T979" s="12">
        <f t="shared" si="95"/>
        <v>42421.733761574076</v>
      </c>
    </row>
    <row r="980" spans="1:20" ht="42.75" x14ac:dyDescent="0.4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t="str">
        <f t="shared" si="92"/>
        <v>technology</v>
      </c>
      <c r="R980" t="str">
        <f t="shared" si="93"/>
        <v>wearables</v>
      </c>
      <c r="S980" s="12">
        <f t="shared" si="94"/>
        <v>42395.100706018515</v>
      </c>
      <c r="T980" s="12">
        <f t="shared" si="95"/>
        <v>42425.100706018515</v>
      </c>
    </row>
    <row r="981" spans="1:20" ht="42.75" x14ac:dyDescent="0.4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t="str">
        <f t="shared" si="92"/>
        <v>technology</v>
      </c>
      <c r="R981" t="str">
        <f t="shared" si="93"/>
        <v>wearables</v>
      </c>
      <c r="S981" s="12">
        <f t="shared" si="94"/>
        <v>42506.208657407406</v>
      </c>
      <c r="T981" s="12">
        <f t="shared" si="95"/>
        <v>42541.582638888889</v>
      </c>
    </row>
    <row r="982" spans="1:20" ht="42.75" x14ac:dyDescent="0.4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t="str">
        <f t="shared" si="92"/>
        <v>technology</v>
      </c>
      <c r="R982" t="str">
        <f t="shared" si="93"/>
        <v>wearables</v>
      </c>
      <c r="S982" s="12">
        <f t="shared" si="94"/>
        <v>41928.695856481478</v>
      </c>
      <c r="T982" s="12">
        <f t="shared" si="95"/>
        <v>41973.737523148149</v>
      </c>
    </row>
    <row r="983" spans="1:20" ht="42.75" x14ac:dyDescent="0.4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6">
        <f t="shared" si="91"/>
        <v>2.75</v>
      </c>
      <c r="Q983" t="str">
        <f t="shared" si="92"/>
        <v>technology</v>
      </c>
      <c r="R983" t="str">
        <f t="shared" si="93"/>
        <v>wearables</v>
      </c>
      <c r="S983" s="12">
        <f t="shared" si="94"/>
        <v>41830.738680555551</v>
      </c>
      <c r="T983" s="12">
        <f t="shared" si="95"/>
        <v>41860.738680555551</v>
      </c>
    </row>
    <row r="984" spans="1:20" ht="28.5" x14ac:dyDescent="0.4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6">
        <f t="shared" si="91"/>
        <v>1</v>
      </c>
      <c r="Q984" t="str">
        <f t="shared" si="92"/>
        <v>technology</v>
      </c>
      <c r="R984" t="str">
        <f t="shared" si="93"/>
        <v>wearables</v>
      </c>
      <c r="S984" s="12">
        <f t="shared" si="94"/>
        <v>42615.544976851852</v>
      </c>
      <c r="T984" s="12">
        <f t="shared" si="95"/>
        <v>42645.544976851852</v>
      </c>
    </row>
    <row r="985" spans="1:20" ht="57" x14ac:dyDescent="0.4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t="str">
        <f t="shared" si="92"/>
        <v>technology</v>
      </c>
      <c r="R985" t="str">
        <f t="shared" si="93"/>
        <v>wearables</v>
      </c>
      <c r="S985" s="12">
        <f t="shared" si="94"/>
        <v>42574.459317129622</v>
      </c>
      <c r="T985" s="12">
        <f t="shared" si="95"/>
        <v>42605.662499999999</v>
      </c>
    </row>
    <row r="986" spans="1:20" ht="71.25" x14ac:dyDescent="0.4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6">
        <f t="shared" si="91"/>
        <v>35.333333333333336</v>
      </c>
      <c r="Q986" t="str">
        <f t="shared" si="92"/>
        <v>technology</v>
      </c>
      <c r="R986" t="str">
        <f t="shared" si="93"/>
        <v>wearables</v>
      </c>
      <c r="S986" s="12">
        <f t="shared" si="94"/>
        <v>42060.907499999994</v>
      </c>
      <c r="T986" s="12">
        <f t="shared" si="95"/>
        <v>42090.86583333333</v>
      </c>
    </row>
    <row r="987" spans="1:20" ht="42.75" x14ac:dyDescent="0.4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t="str">
        <f t="shared" si="92"/>
        <v>technology</v>
      </c>
      <c r="R987" t="str">
        <f t="shared" si="93"/>
        <v>wearables</v>
      </c>
      <c r="S987" s="12">
        <f t="shared" si="94"/>
        <v>42339.759375000001</v>
      </c>
      <c r="T987" s="12">
        <f t="shared" si="95"/>
        <v>42369.749999999993</v>
      </c>
    </row>
    <row r="988" spans="1:20" ht="42.75" x14ac:dyDescent="0.4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6">
        <f t="shared" si="91"/>
        <v>110.8695652173913</v>
      </c>
      <c r="Q988" t="str">
        <f t="shared" si="92"/>
        <v>technology</v>
      </c>
      <c r="R988" t="str">
        <f t="shared" si="93"/>
        <v>wearables</v>
      </c>
      <c r="S988" s="12">
        <f t="shared" si="94"/>
        <v>42324.559027777774</v>
      </c>
      <c r="T988" s="12">
        <f t="shared" si="95"/>
        <v>42378.791666666664</v>
      </c>
    </row>
    <row r="989" spans="1:20" ht="42.75" x14ac:dyDescent="0.4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t="str">
        <f t="shared" si="92"/>
        <v>technology</v>
      </c>
      <c r="R989" t="str">
        <f t="shared" si="93"/>
        <v>wearables</v>
      </c>
      <c r="S989" s="12">
        <f t="shared" si="94"/>
        <v>41773.086226851847</v>
      </c>
      <c r="T989" s="12">
        <f t="shared" si="95"/>
        <v>41813.086226851847</v>
      </c>
    </row>
    <row r="990" spans="1:20" ht="57" x14ac:dyDescent="0.4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f t="shared" si="91"/>
        <v>0</v>
      </c>
      <c r="Q990" t="str">
        <f t="shared" si="92"/>
        <v>technology</v>
      </c>
      <c r="R990" t="str">
        <f t="shared" si="93"/>
        <v>wearables</v>
      </c>
      <c r="S990" s="12">
        <f t="shared" si="94"/>
        <v>42614.148437499993</v>
      </c>
      <c r="T990" s="12">
        <f t="shared" si="95"/>
        <v>42644.148437499993</v>
      </c>
    </row>
    <row r="991" spans="1:20" x14ac:dyDescent="0.4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t="str">
        <f t="shared" si="92"/>
        <v>technology</v>
      </c>
      <c r="R991" t="str">
        <f t="shared" si="93"/>
        <v>wearables</v>
      </c>
      <c r="S991" s="12">
        <f t="shared" si="94"/>
        <v>42611.725636574069</v>
      </c>
      <c r="T991" s="12">
        <f t="shared" si="95"/>
        <v>42641.725636574069</v>
      </c>
    </row>
    <row r="992" spans="1:20" ht="42.75" x14ac:dyDescent="0.4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6">
        <f t="shared" si="91"/>
        <v>13</v>
      </c>
      <c r="Q992" t="str">
        <f t="shared" si="92"/>
        <v>technology</v>
      </c>
      <c r="R992" t="str">
        <f t="shared" si="93"/>
        <v>wearables</v>
      </c>
      <c r="S992" s="12">
        <f t="shared" si="94"/>
        <v>41855.575972222221</v>
      </c>
      <c r="T992" s="12">
        <f t="shared" si="95"/>
        <v>41885.575972222221</v>
      </c>
    </row>
    <row r="993" spans="1:20" ht="71.25" x14ac:dyDescent="0.4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6">
        <f t="shared" si="91"/>
        <v>30.285714285714285</v>
      </c>
      <c r="Q993" t="str">
        <f t="shared" si="92"/>
        <v>technology</v>
      </c>
      <c r="R993" t="str">
        <f t="shared" si="93"/>
        <v>wearables</v>
      </c>
      <c r="S993" s="12">
        <f t="shared" si="94"/>
        <v>42538.548472222225</v>
      </c>
      <c r="T993" s="12">
        <f t="shared" si="95"/>
        <v>42563.57708333333</v>
      </c>
    </row>
    <row r="994" spans="1:20" ht="42.75" x14ac:dyDescent="0.4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6">
        <f t="shared" si="91"/>
        <v>116.75</v>
      </c>
      <c r="Q994" t="str">
        <f t="shared" si="92"/>
        <v>technology</v>
      </c>
      <c r="R994" t="str">
        <f t="shared" si="93"/>
        <v>wearables</v>
      </c>
      <c r="S994" s="12">
        <f t="shared" si="94"/>
        <v>42437.71665509259</v>
      </c>
      <c r="T994" s="12">
        <f t="shared" si="95"/>
        <v>42497.674988425926</v>
      </c>
    </row>
    <row r="995" spans="1:20" ht="42.75" x14ac:dyDescent="0.4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t="str">
        <f t="shared" si="92"/>
        <v>technology</v>
      </c>
      <c r="R995" t="str">
        <f t="shared" si="93"/>
        <v>wearables</v>
      </c>
      <c r="S995" s="12">
        <f t="shared" si="94"/>
        <v>42652.756574074076</v>
      </c>
      <c r="T995" s="12">
        <f t="shared" si="95"/>
        <v>42685.999999999993</v>
      </c>
    </row>
    <row r="996" spans="1:20" ht="57" x14ac:dyDescent="0.4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t="str">
        <f t="shared" si="92"/>
        <v>technology</v>
      </c>
      <c r="R996" t="str">
        <f t="shared" si="93"/>
        <v>wearables</v>
      </c>
      <c r="S996" s="12">
        <f t="shared" si="94"/>
        <v>41921.054745370369</v>
      </c>
      <c r="T996" s="12">
        <f t="shared" si="95"/>
        <v>41973.749305555553</v>
      </c>
    </row>
    <row r="997" spans="1:20" ht="42.75" x14ac:dyDescent="0.4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t="str">
        <f t="shared" si="92"/>
        <v>technology</v>
      </c>
      <c r="R997" t="str">
        <f t="shared" si="93"/>
        <v>wearables</v>
      </c>
      <c r="S997" s="12">
        <f t="shared" si="94"/>
        <v>41947.732407407406</v>
      </c>
      <c r="T997" s="12">
        <f t="shared" si="95"/>
        <v>41972.458333333336</v>
      </c>
    </row>
    <row r="998" spans="1:20" ht="28.5" x14ac:dyDescent="0.4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6">
        <f t="shared" si="91"/>
        <v>13</v>
      </c>
      <c r="Q998" t="str">
        <f t="shared" si="92"/>
        <v>technology</v>
      </c>
      <c r="R998" t="str">
        <f t="shared" si="93"/>
        <v>wearables</v>
      </c>
      <c r="S998" s="12">
        <f t="shared" si="94"/>
        <v>41817.658101851848</v>
      </c>
      <c r="T998" s="12">
        <f t="shared" si="95"/>
        <v>41847.435416666667</v>
      </c>
    </row>
    <row r="999" spans="1:20" ht="28.5" x14ac:dyDescent="0.4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6">
        <f t="shared" si="91"/>
        <v>8.125</v>
      </c>
      <c r="Q999" t="str">
        <f t="shared" si="92"/>
        <v>technology</v>
      </c>
      <c r="R999" t="str">
        <f t="shared" si="93"/>
        <v>wearables</v>
      </c>
      <c r="S999" s="12">
        <f t="shared" si="94"/>
        <v>41940.894641203704</v>
      </c>
      <c r="T999" s="12">
        <f t="shared" si="95"/>
        <v>41970.936307870368</v>
      </c>
    </row>
    <row r="1000" spans="1:20" ht="42.75" x14ac:dyDescent="0.4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t="str">
        <f t="shared" si="92"/>
        <v>technology</v>
      </c>
      <c r="R1000" t="str">
        <f t="shared" si="93"/>
        <v>wearables</v>
      </c>
      <c r="S1000" s="12">
        <f t="shared" si="94"/>
        <v>42281.960659722223</v>
      </c>
      <c r="T1000" s="12">
        <f t="shared" si="95"/>
        <v>42327.002326388887</v>
      </c>
    </row>
    <row r="1001" spans="1:20" ht="42.75" x14ac:dyDescent="0.4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t="str">
        <f t="shared" si="92"/>
        <v>technology</v>
      </c>
      <c r="R1001" t="str">
        <f t="shared" si="93"/>
        <v>wearables</v>
      </c>
      <c r="S1001" s="12">
        <f t="shared" si="94"/>
        <v>41926.091319444444</v>
      </c>
      <c r="T1001" s="12">
        <f t="shared" si="95"/>
        <v>41956.126388888886</v>
      </c>
    </row>
    <row r="1002" spans="1:20" ht="42.75" x14ac:dyDescent="0.4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t="str">
        <f t="shared" si="92"/>
        <v>technology</v>
      </c>
      <c r="R1002" t="str">
        <f t="shared" si="93"/>
        <v>wearables</v>
      </c>
      <c r="S1002" s="12">
        <f t="shared" si="94"/>
        <v>42748.851388888885</v>
      </c>
      <c r="T1002" s="12">
        <f t="shared" si="95"/>
        <v>42808.80972222222</v>
      </c>
    </row>
    <row r="1003" spans="1:20" ht="42.75" x14ac:dyDescent="0.4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t="str">
        <f t="shared" si="92"/>
        <v>technology</v>
      </c>
      <c r="R1003" t="str">
        <f t="shared" si="93"/>
        <v>wearables</v>
      </c>
      <c r="S1003" s="12">
        <f t="shared" si="94"/>
        <v>42720.511724537035</v>
      </c>
      <c r="T1003" s="12">
        <f t="shared" si="95"/>
        <v>42765.511724537035</v>
      </c>
    </row>
    <row r="1004" spans="1:20" ht="42.75" x14ac:dyDescent="0.4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t="str">
        <f t="shared" si="92"/>
        <v>technology</v>
      </c>
      <c r="R1004" t="str">
        <f t="shared" si="93"/>
        <v>wearables</v>
      </c>
      <c r="S1004" s="12">
        <f t="shared" si="94"/>
        <v>42325.475856481477</v>
      </c>
      <c r="T1004" s="12">
        <f t="shared" si="95"/>
        <v>42355.040972222218</v>
      </c>
    </row>
    <row r="1005" spans="1:20" ht="42.75" x14ac:dyDescent="0.4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t="str">
        <f t="shared" si="92"/>
        <v>technology</v>
      </c>
      <c r="R1005" t="str">
        <f t="shared" si="93"/>
        <v>wearables</v>
      </c>
      <c r="S1005" s="12">
        <f t="shared" si="94"/>
        <v>42780.500706018516</v>
      </c>
      <c r="T1005" s="12">
        <f t="shared" si="95"/>
        <v>42810.459039351852</v>
      </c>
    </row>
    <row r="1006" spans="1:20" ht="28.5" x14ac:dyDescent="0.4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t="str">
        <f t="shared" si="92"/>
        <v>technology</v>
      </c>
      <c r="R1006" t="str">
        <f t="shared" si="93"/>
        <v>wearables</v>
      </c>
      <c r="S1006" s="12">
        <f t="shared" si="94"/>
        <v>42388.5003125</v>
      </c>
      <c r="T1006" s="12">
        <f t="shared" si="95"/>
        <v>42418.5003125</v>
      </c>
    </row>
    <row r="1007" spans="1:20" ht="28.5" x14ac:dyDescent="0.4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t="str">
        <f t="shared" si="92"/>
        <v>technology</v>
      </c>
      <c r="R1007" t="str">
        <f t="shared" si="93"/>
        <v>wearables</v>
      </c>
      <c r="S1007" s="12">
        <f t="shared" si="94"/>
        <v>42276.41646990741</v>
      </c>
      <c r="T1007" s="12">
        <f t="shared" si="95"/>
        <v>42307.41646990741</v>
      </c>
    </row>
    <row r="1008" spans="1:20" ht="42.75" x14ac:dyDescent="0.4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t="str">
        <f t="shared" si="92"/>
        <v>technology</v>
      </c>
      <c r="R1008" t="str">
        <f t="shared" si="93"/>
        <v>wearables</v>
      </c>
      <c r="S1008" s="12">
        <f t="shared" si="94"/>
        <v>41976.83185185185</v>
      </c>
      <c r="T1008" s="12">
        <f t="shared" si="95"/>
        <v>41985.09097222222</v>
      </c>
    </row>
    <row r="1009" spans="1:20" ht="42.75" x14ac:dyDescent="0.4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t="str">
        <f t="shared" si="92"/>
        <v>technology</v>
      </c>
      <c r="R1009" t="str">
        <f t="shared" si="93"/>
        <v>wearables</v>
      </c>
      <c r="S1009" s="12">
        <f t="shared" si="94"/>
        <v>42676.3752662037</v>
      </c>
      <c r="T1009" s="12">
        <f t="shared" si="95"/>
        <v>42718.416932870365</v>
      </c>
    </row>
    <row r="1010" spans="1:20" ht="42.75" x14ac:dyDescent="0.4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t="str">
        <f t="shared" si="92"/>
        <v>technology</v>
      </c>
      <c r="R1010" t="str">
        <f t="shared" si="93"/>
        <v>wearables</v>
      </c>
      <c r="S1010" s="12">
        <f t="shared" si="94"/>
        <v>42702.600868055553</v>
      </c>
      <c r="T1010" s="12">
        <f t="shared" si="95"/>
        <v>42732.600868055553</v>
      </c>
    </row>
    <row r="1011" spans="1:20" ht="42.75" x14ac:dyDescent="0.4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6">
        <f t="shared" si="91"/>
        <v>65</v>
      </c>
      <c r="Q1011" t="str">
        <f t="shared" si="92"/>
        <v>technology</v>
      </c>
      <c r="R1011" t="str">
        <f t="shared" si="93"/>
        <v>wearables</v>
      </c>
      <c r="S1011" s="12">
        <f t="shared" si="94"/>
        <v>42510.396365740737</v>
      </c>
      <c r="T1011" s="12">
        <f t="shared" si="95"/>
        <v>42540.396365740737</v>
      </c>
    </row>
    <row r="1012" spans="1:20" ht="42.75" x14ac:dyDescent="0.4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t="str">
        <f t="shared" si="92"/>
        <v>technology</v>
      </c>
      <c r="R1012" t="str">
        <f t="shared" si="93"/>
        <v>wearables</v>
      </c>
      <c r="S1012" s="12">
        <f t="shared" si="94"/>
        <v>42561.621087962958</v>
      </c>
      <c r="T1012" s="12">
        <f t="shared" si="95"/>
        <v>42617.915972222218</v>
      </c>
    </row>
    <row r="1013" spans="1:20" ht="42.75" x14ac:dyDescent="0.4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t="str">
        <f t="shared" si="92"/>
        <v>technology</v>
      </c>
      <c r="R1013" t="str">
        <f t="shared" si="93"/>
        <v>wearables</v>
      </c>
      <c r="S1013" s="12">
        <f t="shared" si="94"/>
        <v>41946.689756944441</v>
      </c>
      <c r="T1013" s="12">
        <f t="shared" si="95"/>
        <v>41991.689756944441</v>
      </c>
    </row>
    <row r="1014" spans="1:20" ht="57" x14ac:dyDescent="0.4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t="str">
        <f t="shared" si="92"/>
        <v>technology</v>
      </c>
      <c r="R1014" t="str">
        <f t="shared" si="93"/>
        <v>wearables</v>
      </c>
      <c r="S1014" s="12">
        <f t="shared" si="94"/>
        <v>42714.232083333329</v>
      </c>
      <c r="T1014" s="12">
        <f t="shared" si="95"/>
        <v>42759.232083333329</v>
      </c>
    </row>
    <row r="1015" spans="1:20" ht="42.75" x14ac:dyDescent="0.4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t="str">
        <f t="shared" si="92"/>
        <v>technology</v>
      </c>
      <c r="R1015" t="str">
        <f t="shared" si="93"/>
        <v>wearables</v>
      </c>
      <c r="S1015" s="12">
        <f t="shared" si="94"/>
        <v>42339.625648148147</v>
      </c>
      <c r="T1015" s="12">
        <f t="shared" si="95"/>
        <v>42367.624999999993</v>
      </c>
    </row>
    <row r="1016" spans="1:20" ht="28.5" x14ac:dyDescent="0.4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t="str">
        <f t="shared" si="92"/>
        <v>technology</v>
      </c>
      <c r="R1016" t="str">
        <f t="shared" si="93"/>
        <v>wearables</v>
      </c>
      <c r="S1016" s="12">
        <f t="shared" si="94"/>
        <v>41954.79415509259</v>
      </c>
      <c r="T1016" s="12">
        <f t="shared" si="95"/>
        <v>42004.79415509259</v>
      </c>
    </row>
    <row r="1017" spans="1:20" ht="28.5" x14ac:dyDescent="0.4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t="str">
        <f t="shared" si="92"/>
        <v>technology</v>
      </c>
      <c r="R1017" t="str">
        <f t="shared" si="93"/>
        <v>wearables</v>
      </c>
      <c r="S1017" s="12">
        <f t="shared" si="94"/>
        <v>42303.670081018521</v>
      </c>
      <c r="T1017" s="12">
        <f t="shared" si="95"/>
        <v>42333.711747685178</v>
      </c>
    </row>
    <row r="1018" spans="1:20" ht="42.75" x14ac:dyDescent="0.4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t="str">
        <f t="shared" si="92"/>
        <v>technology</v>
      </c>
      <c r="R1018" t="str">
        <f t="shared" si="93"/>
        <v>wearables</v>
      </c>
      <c r="S1018" s="12">
        <f t="shared" si="94"/>
        <v>42421.898796296293</v>
      </c>
      <c r="T1018" s="12">
        <f t="shared" si="95"/>
        <v>42466.857129629629</v>
      </c>
    </row>
    <row r="1019" spans="1:20" ht="42.75" x14ac:dyDescent="0.4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t="str">
        <f t="shared" si="92"/>
        <v>technology</v>
      </c>
      <c r="R1019" t="str">
        <f t="shared" si="93"/>
        <v>wearables</v>
      </c>
      <c r="S1019" s="12">
        <f t="shared" si="94"/>
        <v>42289.466840277775</v>
      </c>
      <c r="T1019" s="12">
        <f t="shared" si="95"/>
        <v>42329.508506944439</v>
      </c>
    </row>
    <row r="1020" spans="1:20" ht="42.75" x14ac:dyDescent="0.4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t="str">
        <f t="shared" si="92"/>
        <v>technology</v>
      </c>
      <c r="R1020" t="str">
        <f t="shared" si="93"/>
        <v>wearables</v>
      </c>
      <c r="S1020" s="12">
        <f t="shared" si="94"/>
        <v>42535.283946759257</v>
      </c>
      <c r="T1020" s="12">
        <f t="shared" si="95"/>
        <v>42565.283946759257</v>
      </c>
    </row>
    <row r="1021" spans="1:20" ht="28.5" x14ac:dyDescent="0.4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t="str">
        <f t="shared" si="92"/>
        <v>technology</v>
      </c>
      <c r="R1021" t="str">
        <f t="shared" si="93"/>
        <v>wearables</v>
      </c>
      <c r="S1021" s="12">
        <f t="shared" si="94"/>
        <v>42009.765613425923</v>
      </c>
      <c r="T1021" s="12">
        <f t="shared" si="95"/>
        <v>42039.765613425923</v>
      </c>
    </row>
    <row r="1022" spans="1:20" ht="42.75" x14ac:dyDescent="0.4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t="str">
        <f t="shared" si="92"/>
        <v>music</v>
      </c>
      <c r="R1022" t="str">
        <f t="shared" si="93"/>
        <v>electronic music</v>
      </c>
      <c r="S1022" s="12">
        <f t="shared" si="94"/>
        <v>42126.861215277771</v>
      </c>
      <c r="T1022" s="12">
        <f t="shared" si="95"/>
        <v>42156.824305555558</v>
      </c>
    </row>
    <row r="1023" spans="1:20" ht="42.75" x14ac:dyDescent="0.4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t="str">
        <f t="shared" si="92"/>
        <v>music</v>
      </c>
      <c r="R1023" t="str">
        <f t="shared" si="93"/>
        <v>electronic music</v>
      </c>
      <c r="S1023" s="12">
        <f t="shared" si="94"/>
        <v>42271.043645833335</v>
      </c>
      <c r="T1023" s="12">
        <f t="shared" si="95"/>
        <v>42293.958333333336</v>
      </c>
    </row>
    <row r="1024" spans="1:20" ht="28.5" x14ac:dyDescent="0.4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t="str">
        <f t="shared" si="92"/>
        <v>music</v>
      </c>
      <c r="R1024" t="str">
        <f t="shared" si="93"/>
        <v>electronic music</v>
      </c>
      <c r="S1024" s="12">
        <f t="shared" si="94"/>
        <v>42111.438391203701</v>
      </c>
      <c r="T1024" s="12">
        <f t="shared" si="95"/>
        <v>42141.438391203701</v>
      </c>
    </row>
    <row r="1025" spans="1:20" ht="42.75" x14ac:dyDescent="0.4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t="str">
        <f t="shared" si="92"/>
        <v>music</v>
      </c>
      <c r="R1025" t="str">
        <f t="shared" si="93"/>
        <v>electronic music</v>
      </c>
      <c r="S1025" s="12">
        <f t="shared" si="94"/>
        <v>42145.711354166669</v>
      </c>
      <c r="T1025" s="12">
        <f t="shared" si="95"/>
        <v>42175.711354166669</v>
      </c>
    </row>
    <row r="1026" spans="1:20" ht="42.75" x14ac:dyDescent="0.4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s="6">
        <f t="shared" si="91"/>
        <v>388.9762295081967</v>
      </c>
      <c r="Q1026" t="str">
        <f t="shared" si="92"/>
        <v>music</v>
      </c>
      <c r="R1026" t="str">
        <f t="shared" si="93"/>
        <v>electronic music</v>
      </c>
      <c r="S1026" s="12">
        <f t="shared" si="94"/>
        <v>42370.372256944444</v>
      </c>
      <c r="T1026" s="12">
        <f t="shared" si="95"/>
        <v>42400.372256944444</v>
      </c>
    </row>
    <row r="1027" spans="1:20" ht="28.5" x14ac:dyDescent="0.4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s="6">
        <f t="shared" ref="P1027:P1090" si="97">IF(L1027&gt;0,E1027/L1027,0)</f>
        <v>71.848571428571432</v>
      </c>
      <c r="Q1027" t="str">
        <f t="shared" ref="Q1027:Q1090" si="98">LEFT(N1027,SEARCH("/",N1027,1)-1)</f>
        <v>music</v>
      </c>
      <c r="R1027" t="str">
        <f t="shared" ref="R1027:R1090" si="99">RIGHT(N1027,LEN(N1027)-SEARCH("/",N1027,1))</f>
        <v>electronic music</v>
      </c>
      <c r="S1027" s="12">
        <f t="shared" ref="S1027:S1090" si="100">(J1027/86400)+25569+(-5/24)</f>
        <v>42049.625428240739</v>
      </c>
      <c r="T1027" s="12">
        <f t="shared" ref="T1027:T1090" si="101">(I1027/86400)+25569+(-5/24)</f>
        <v>42079.583761574067</v>
      </c>
    </row>
    <row r="1028" spans="1:20" ht="42.75" x14ac:dyDescent="0.4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t="str">
        <f t="shared" si="98"/>
        <v>music</v>
      </c>
      <c r="R1028" t="str">
        <f t="shared" si="99"/>
        <v>electronic music</v>
      </c>
      <c r="S1028" s="12">
        <f t="shared" si="100"/>
        <v>42426.199259259258</v>
      </c>
      <c r="T1028" s="12">
        <f t="shared" si="101"/>
        <v>42460.157592592594</v>
      </c>
    </row>
    <row r="1029" spans="1:20" ht="42.75" x14ac:dyDescent="0.4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t="str">
        <f t="shared" si="98"/>
        <v>music</v>
      </c>
      <c r="R1029" t="str">
        <f t="shared" si="99"/>
        <v>electronic music</v>
      </c>
      <c r="S1029" s="12">
        <f t="shared" si="100"/>
        <v>41904.825775462959</v>
      </c>
      <c r="T1029" s="12">
        <f t="shared" si="101"/>
        <v>41934.825775462959</v>
      </c>
    </row>
    <row r="1030" spans="1:20" ht="42.75" x14ac:dyDescent="0.4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t="str">
        <f t="shared" si="98"/>
        <v>music</v>
      </c>
      <c r="R1030" t="str">
        <f t="shared" si="99"/>
        <v>electronic music</v>
      </c>
      <c r="S1030" s="12">
        <f t="shared" si="100"/>
        <v>42755.419039351851</v>
      </c>
      <c r="T1030" s="12">
        <f t="shared" si="101"/>
        <v>42800.624999999993</v>
      </c>
    </row>
    <row r="1031" spans="1:20" ht="28.5" x14ac:dyDescent="0.4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t="str">
        <f t="shared" si="98"/>
        <v>music</v>
      </c>
      <c r="R1031" t="str">
        <f t="shared" si="99"/>
        <v>electronic music</v>
      </c>
      <c r="S1031" s="12">
        <f t="shared" si="100"/>
        <v>42044.503553240742</v>
      </c>
      <c r="T1031" s="12">
        <f t="shared" si="101"/>
        <v>42098.707638888889</v>
      </c>
    </row>
    <row r="1032" spans="1:20" ht="28.5" x14ac:dyDescent="0.4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t="str">
        <f t="shared" si="98"/>
        <v>music</v>
      </c>
      <c r="R1032" t="str">
        <f t="shared" si="99"/>
        <v>electronic music</v>
      </c>
      <c r="S1032" s="12">
        <f t="shared" si="100"/>
        <v>42611.274872685179</v>
      </c>
      <c r="T1032" s="12">
        <f t="shared" si="101"/>
        <v>42625.274872685179</v>
      </c>
    </row>
    <row r="1033" spans="1:20" ht="42.75" x14ac:dyDescent="0.4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t="str">
        <f t="shared" si="98"/>
        <v>music</v>
      </c>
      <c r="R1033" t="str">
        <f t="shared" si="99"/>
        <v>electronic music</v>
      </c>
      <c r="S1033" s="12">
        <f t="shared" si="100"/>
        <v>42324.555671296293</v>
      </c>
      <c r="T1033" s="12">
        <f t="shared" si="101"/>
        <v>42354.555671296293</v>
      </c>
    </row>
    <row r="1034" spans="1:20" x14ac:dyDescent="0.4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t="str">
        <f t="shared" si="98"/>
        <v>music</v>
      </c>
      <c r="R1034" t="str">
        <f t="shared" si="99"/>
        <v>electronic music</v>
      </c>
      <c r="S1034" s="12">
        <f t="shared" si="100"/>
        <v>42514.458622685182</v>
      </c>
      <c r="T1034" s="12">
        <f t="shared" si="101"/>
        <v>42544.458622685182</v>
      </c>
    </row>
    <row r="1035" spans="1:20" ht="42.75" x14ac:dyDescent="0.4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t="str">
        <f t="shared" si="98"/>
        <v>music</v>
      </c>
      <c r="R1035" t="str">
        <f t="shared" si="99"/>
        <v>electronic music</v>
      </c>
      <c r="S1035" s="12">
        <f t="shared" si="100"/>
        <v>42688.52407407407</v>
      </c>
      <c r="T1035" s="12">
        <f t="shared" si="101"/>
        <v>42716.52407407407</v>
      </c>
    </row>
    <row r="1036" spans="1:20" ht="42.75" x14ac:dyDescent="0.4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t="str">
        <f t="shared" si="98"/>
        <v>music</v>
      </c>
      <c r="R1036" t="str">
        <f t="shared" si="99"/>
        <v>electronic music</v>
      </c>
      <c r="S1036" s="12">
        <f t="shared" si="100"/>
        <v>42554.958379629628</v>
      </c>
      <c r="T1036" s="12">
        <f t="shared" si="101"/>
        <v>42586.957638888889</v>
      </c>
    </row>
    <row r="1037" spans="1:20" ht="42.75" x14ac:dyDescent="0.4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t="str">
        <f t="shared" si="98"/>
        <v>music</v>
      </c>
      <c r="R1037" t="str">
        <f t="shared" si="99"/>
        <v>electronic music</v>
      </c>
      <c r="S1037" s="12">
        <f t="shared" si="100"/>
        <v>42016.43310185185</v>
      </c>
      <c r="T1037" s="12">
        <f t="shared" si="101"/>
        <v>42046.43310185185</v>
      </c>
    </row>
    <row r="1038" spans="1:20" ht="42.75" x14ac:dyDescent="0.4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t="str">
        <f t="shared" si="98"/>
        <v>music</v>
      </c>
      <c r="R1038" t="str">
        <f t="shared" si="99"/>
        <v>electronic music</v>
      </c>
      <c r="S1038" s="12">
        <f t="shared" si="100"/>
        <v>41249.240624999999</v>
      </c>
      <c r="T1038" s="12">
        <f t="shared" si="101"/>
        <v>41281.125</v>
      </c>
    </row>
    <row r="1039" spans="1:20" ht="42.75" x14ac:dyDescent="0.4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t="str">
        <f t="shared" si="98"/>
        <v>music</v>
      </c>
      <c r="R1039" t="str">
        <f t="shared" si="99"/>
        <v>electronic music</v>
      </c>
      <c r="S1039" s="12">
        <f t="shared" si="100"/>
        <v>42119.61414351852</v>
      </c>
      <c r="T1039" s="12">
        <f t="shared" si="101"/>
        <v>42141.999999999993</v>
      </c>
    </row>
    <row r="1040" spans="1:20" ht="42.75" x14ac:dyDescent="0.4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t="str">
        <f t="shared" si="98"/>
        <v>music</v>
      </c>
      <c r="R1040" t="str">
        <f t="shared" si="99"/>
        <v>electronic music</v>
      </c>
      <c r="S1040" s="12">
        <f t="shared" si="100"/>
        <v>42418.023414351854</v>
      </c>
      <c r="T1040" s="12">
        <f t="shared" si="101"/>
        <v>42447.981747685182</v>
      </c>
    </row>
    <row r="1041" spans="1:20" ht="42.75" x14ac:dyDescent="0.4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t="str">
        <f t="shared" si="98"/>
        <v>music</v>
      </c>
      <c r="R1041" t="str">
        <f t="shared" si="99"/>
        <v>electronic music</v>
      </c>
      <c r="S1041" s="12">
        <f t="shared" si="100"/>
        <v>42691.900995370372</v>
      </c>
      <c r="T1041" s="12">
        <f t="shared" si="101"/>
        <v>42717.124305555553</v>
      </c>
    </row>
    <row r="1042" spans="1:20" ht="42.75" x14ac:dyDescent="0.4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t="str">
        <f t="shared" si="98"/>
        <v>journalism</v>
      </c>
      <c r="R1042" t="str">
        <f t="shared" si="99"/>
        <v>audio</v>
      </c>
      <c r="S1042" s="12">
        <f t="shared" si="100"/>
        <v>42579.500104166662</v>
      </c>
      <c r="T1042" s="12">
        <f t="shared" si="101"/>
        <v>42609.500104166662</v>
      </c>
    </row>
    <row r="1043" spans="1:20" ht="42.75" x14ac:dyDescent="0.4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f t="shared" si="97"/>
        <v>0</v>
      </c>
      <c r="Q1043" t="str">
        <f t="shared" si="98"/>
        <v>journalism</v>
      </c>
      <c r="R1043" t="str">
        <f t="shared" si="99"/>
        <v>audio</v>
      </c>
      <c r="S1043" s="12">
        <f t="shared" si="100"/>
        <v>41830.851759259254</v>
      </c>
      <c r="T1043" s="12">
        <f t="shared" si="101"/>
        <v>41850.851759259254</v>
      </c>
    </row>
    <row r="1044" spans="1:20" ht="42.75" x14ac:dyDescent="0.4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t="str">
        <f t="shared" si="98"/>
        <v>journalism</v>
      </c>
      <c r="R1044" t="str">
        <f t="shared" si="99"/>
        <v>audio</v>
      </c>
      <c r="S1044" s="12">
        <f t="shared" si="100"/>
        <v>41851.487824074073</v>
      </c>
      <c r="T1044" s="12">
        <f t="shared" si="101"/>
        <v>41894.208333333328</v>
      </c>
    </row>
    <row r="1045" spans="1:20" ht="42.75" x14ac:dyDescent="0.4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t="str">
        <f t="shared" si="98"/>
        <v>journalism</v>
      </c>
      <c r="R1045" t="str">
        <f t="shared" si="99"/>
        <v>audio</v>
      </c>
      <c r="S1045" s="12">
        <f t="shared" si="100"/>
        <v>42114.044618055552</v>
      </c>
      <c r="T1045" s="12">
        <f t="shared" si="101"/>
        <v>42144.044618055552</v>
      </c>
    </row>
    <row r="1046" spans="1:20" ht="42.75" x14ac:dyDescent="0.4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t="str">
        <f t="shared" si="98"/>
        <v>journalism</v>
      </c>
      <c r="R1046" t="str">
        <f t="shared" si="99"/>
        <v>audio</v>
      </c>
      <c r="S1046" s="12">
        <f t="shared" si="100"/>
        <v>42011.717604166661</v>
      </c>
      <c r="T1046" s="12">
        <f t="shared" si="101"/>
        <v>42068.643749999996</v>
      </c>
    </row>
    <row r="1047" spans="1:20" ht="42.75" x14ac:dyDescent="0.4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t="str">
        <f t="shared" si="98"/>
        <v>journalism</v>
      </c>
      <c r="R1047" t="str">
        <f t="shared" si="99"/>
        <v>audio</v>
      </c>
      <c r="S1047" s="12">
        <f t="shared" si="100"/>
        <v>41844.666087962956</v>
      </c>
      <c r="T1047" s="12">
        <f t="shared" si="101"/>
        <v>41874.666087962956</v>
      </c>
    </row>
    <row r="1048" spans="1:20" ht="42.75" x14ac:dyDescent="0.4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f t="shared" si="97"/>
        <v>0</v>
      </c>
      <c r="Q1048" t="str">
        <f t="shared" si="98"/>
        <v>journalism</v>
      </c>
      <c r="R1048" t="str">
        <f t="shared" si="99"/>
        <v>audio</v>
      </c>
      <c r="S1048" s="12">
        <f t="shared" si="100"/>
        <v>42319.643055555549</v>
      </c>
      <c r="T1048" s="12">
        <f t="shared" si="101"/>
        <v>42364.643055555549</v>
      </c>
    </row>
    <row r="1049" spans="1:20" ht="42.75" x14ac:dyDescent="0.4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t="str">
        <f t="shared" si="98"/>
        <v>journalism</v>
      </c>
      <c r="R1049" t="str">
        <f t="shared" si="99"/>
        <v>audio</v>
      </c>
      <c r="S1049" s="12">
        <f t="shared" si="100"/>
        <v>41918.610127314816</v>
      </c>
      <c r="T1049" s="12">
        <f t="shared" si="101"/>
        <v>41948.65179398148</v>
      </c>
    </row>
    <row r="1050" spans="1:20" ht="42.75" x14ac:dyDescent="0.4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t="str">
        <f t="shared" si="98"/>
        <v>journalism</v>
      </c>
      <c r="R1050" t="str">
        <f t="shared" si="99"/>
        <v>audio</v>
      </c>
      <c r="S1050" s="12">
        <f t="shared" si="100"/>
        <v>42597.844780092586</v>
      </c>
      <c r="T1050" s="12">
        <f t="shared" si="101"/>
        <v>42637.844780092586</v>
      </c>
    </row>
    <row r="1051" spans="1:20" x14ac:dyDescent="0.4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f t="shared" si="97"/>
        <v>0</v>
      </c>
      <c r="Q1051" t="str">
        <f t="shared" si="98"/>
        <v>journalism</v>
      </c>
      <c r="R1051" t="str">
        <f t="shared" si="99"/>
        <v>audio</v>
      </c>
      <c r="S1051" s="12">
        <f t="shared" si="100"/>
        <v>42382.222743055558</v>
      </c>
      <c r="T1051" s="12">
        <f t="shared" si="101"/>
        <v>42412.222743055558</v>
      </c>
    </row>
    <row r="1052" spans="1:20" ht="28.5" x14ac:dyDescent="0.4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f t="shared" si="97"/>
        <v>0</v>
      </c>
      <c r="Q1052" t="str">
        <f t="shared" si="98"/>
        <v>journalism</v>
      </c>
      <c r="R1052" t="str">
        <f t="shared" si="99"/>
        <v>audio</v>
      </c>
      <c r="S1052" s="12">
        <f t="shared" si="100"/>
        <v>42231.588854166665</v>
      </c>
      <c r="T1052" s="12">
        <f t="shared" si="101"/>
        <v>42261.588854166665</v>
      </c>
    </row>
    <row r="1053" spans="1:20" ht="42.75" x14ac:dyDescent="0.4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f t="shared" si="97"/>
        <v>0</v>
      </c>
      <c r="Q1053" t="str">
        <f t="shared" si="98"/>
        <v>journalism</v>
      </c>
      <c r="R1053" t="str">
        <f t="shared" si="99"/>
        <v>audio</v>
      </c>
      <c r="S1053" s="12">
        <f t="shared" si="100"/>
        <v>41849.805844907409</v>
      </c>
      <c r="T1053" s="12">
        <f t="shared" si="101"/>
        <v>41877.805844907409</v>
      </c>
    </row>
    <row r="1054" spans="1:20" ht="57" x14ac:dyDescent="0.4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f t="shared" si="97"/>
        <v>0</v>
      </c>
      <c r="Q1054" t="str">
        <f t="shared" si="98"/>
        <v>journalism</v>
      </c>
      <c r="R1054" t="str">
        <f t="shared" si="99"/>
        <v>audio</v>
      </c>
      <c r="S1054" s="12">
        <f t="shared" si="100"/>
        <v>42483.589062499996</v>
      </c>
      <c r="T1054" s="12">
        <f t="shared" si="101"/>
        <v>42527.631249999999</v>
      </c>
    </row>
    <row r="1055" spans="1:20" ht="42.75" x14ac:dyDescent="0.4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6">
        <f t="shared" si="97"/>
        <v>15</v>
      </c>
      <c r="Q1055" t="str">
        <f t="shared" si="98"/>
        <v>journalism</v>
      </c>
      <c r="R1055" t="str">
        <f t="shared" si="99"/>
        <v>audio</v>
      </c>
      <c r="S1055" s="12">
        <f t="shared" si="100"/>
        <v>42774.964490740742</v>
      </c>
      <c r="T1055" s="12">
        <f t="shared" si="101"/>
        <v>42799.964490740742</v>
      </c>
    </row>
    <row r="1056" spans="1:20" ht="42.75" x14ac:dyDescent="0.4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f t="shared" si="97"/>
        <v>0</v>
      </c>
      <c r="Q1056" t="str">
        <f t="shared" si="98"/>
        <v>journalism</v>
      </c>
      <c r="R1056" t="str">
        <f t="shared" si="99"/>
        <v>audio</v>
      </c>
      <c r="S1056" s="12">
        <f t="shared" si="100"/>
        <v>41831.643506944441</v>
      </c>
      <c r="T1056" s="12">
        <f t="shared" si="101"/>
        <v>41861.708333333328</v>
      </c>
    </row>
    <row r="1057" spans="1:20" ht="42.75" x14ac:dyDescent="0.4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f t="shared" si="97"/>
        <v>0</v>
      </c>
      <c r="Q1057" t="str">
        <f t="shared" si="98"/>
        <v>journalism</v>
      </c>
      <c r="R1057" t="str">
        <f t="shared" si="99"/>
        <v>audio</v>
      </c>
      <c r="S1057" s="12">
        <f t="shared" si="100"/>
        <v>42406.784085648142</v>
      </c>
      <c r="T1057" s="12">
        <f t="shared" si="101"/>
        <v>42436.784085648142</v>
      </c>
    </row>
    <row r="1058" spans="1:20" ht="42.75" x14ac:dyDescent="0.4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f t="shared" si="97"/>
        <v>0</v>
      </c>
      <c r="Q1058" t="str">
        <f t="shared" si="98"/>
        <v>journalism</v>
      </c>
      <c r="R1058" t="str">
        <f t="shared" si="99"/>
        <v>audio</v>
      </c>
      <c r="S1058" s="12">
        <f t="shared" si="100"/>
        <v>42058.511307870365</v>
      </c>
      <c r="T1058" s="12">
        <f t="shared" si="101"/>
        <v>42118.469641203701</v>
      </c>
    </row>
    <row r="1059" spans="1:20" ht="42.75" x14ac:dyDescent="0.4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f t="shared" si="97"/>
        <v>0</v>
      </c>
      <c r="Q1059" t="str">
        <f t="shared" si="98"/>
        <v>journalism</v>
      </c>
      <c r="R1059" t="str">
        <f t="shared" si="99"/>
        <v>audio</v>
      </c>
      <c r="S1059" s="12">
        <f t="shared" si="100"/>
        <v>42678.662997685184</v>
      </c>
      <c r="T1059" s="12">
        <f t="shared" si="101"/>
        <v>42708.704664351848</v>
      </c>
    </row>
    <row r="1060" spans="1:20" ht="42.75" x14ac:dyDescent="0.4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f t="shared" si="97"/>
        <v>0</v>
      </c>
      <c r="Q1060" t="str">
        <f t="shared" si="98"/>
        <v>journalism</v>
      </c>
      <c r="R1060" t="str">
        <f t="shared" si="99"/>
        <v>audio</v>
      </c>
      <c r="S1060" s="12">
        <f t="shared" si="100"/>
        <v>42047.692627314813</v>
      </c>
      <c r="T1060" s="12">
        <f t="shared" si="101"/>
        <v>42088.791666666664</v>
      </c>
    </row>
    <row r="1061" spans="1:20" x14ac:dyDescent="0.4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f t="shared" si="97"/>
        <v>0</v>
      </c>
      <c r="Q1061" t="str">
        <f t="shared" si="98"/>
        <v>journalism</v>
      </c>
      <c r="R1061" t="str">
        <f t="shared" si="99"/>
        <v>audio</v>
      </c>
      <c r="S1061" s="12">
        <f t="shared" si="100"/>
        <v>42046.581666666665</v>
      </c>
      <c r="T1061" s="12">
        <f t="shared" si="101"/>
        <v>42076.54</v>
      </c>
    </row>
    <row r="1062" spans="1:20" ht="42.75" x14ac:dyDescent="0.4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6">
        <f t="shared" si="97"/>
        <v>50</v>
      </c>
      <c r="Q1062" t="str">
        <f t="shared" si="98"/>
        <v>journalism</v>
      </c>
      <c r="R1062" t="str">
        <f t="shared" si="99"/>
        <v>audio</v>
      </c>
      <c r="S1062" s="12">
        <f t="shared" si="100"/>
        <v>42079.704780092587</v>
      </c>
      <c r="T1062" s="12">
        <f t="shared" si="101"/>
        <v>42109.704780092587</v>
      </c>
    </row>
    <row r="1063" spans="1:20" ht="28.5" x14ac:dyDescent="0.4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f t="shared" si="97"/>
        <v>0</v>
      </c>
      <c r="Q1063" t="str">
        <f t="shared" si="98"/>
        <v>journalism</v>
      </c>
      <c r="R1063" t="str">
        <f t="shared" si="99"/>
        <v>audio</v>
      </c>
      <c r="S1063" s="12">
        <f t="shared" si="100"/>
        <v>42432.068379629629</v>
      </c>
      <c r="T1063" s="12">
        <f t="shared" si="101"/>
        <v>42491.833333333336</v>
      </c>
    </row>
    <row r="1064" spans="1:20" x14ac:dyDescent="0.4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t="str">
        <f t="shared" si="98"/>
        <v>journalism</v>
      </c>
      <c r="R1064" t="str">
        <f t="shared" si="99"/>
        <v>audio</v>
      </c>
      <c r="S1064" s="12">
        <f t="shared" si="100"/>
        <v>42556.598854166667</v>
      </c>
      <c r="T1064" s="12">
        <f t="shared" si="101"/>
        <v>42563.598854166667</v>
      </c>
    </row>
    <row r="1065" spans="1:20" ht="42.75" x14ac:dyDescent="0.4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f t="shared" si="97"/>
        <v>0</v>
      </c>
      <c r="Q1065" t="str">
        <f t="shared" si="98"/>
        <v>journalism</v>
      </c>
      <c r="R1065" t="str">
        <f t="shared" si="99"/>
        <v>audio</v>
      </c>
      <c r="S1065" s="12">
        <f t="shared" si="100"/>
        <v>42582.822476851848</v>
      </c>
      <c r="T1065" s="12">
        <f t="shared" si="101"/>
        <v>42612.822476851848</v>
      </c>
    </row>
    <row r="1066" spans="1:20" ht="42.75" x14ac:dyDescent="0.4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t="str">
        <f t="shared" si="98"/>
        <v>games</v>
      </c>
      <c r="R1066" t="str">
        <f t="shared" si="99"/>
        <v>video games</v>
      </c>
      <c r="S1066" s="12">
        <f t="shared" si="100"/>
        <v>41417.019710648143</v>
      </c>
      <c r="T1066" s="12">
        <f t="shared" si="101"/>
        <v>41462.019710648143</v>
      </c>
    </row>
    <row r="1067" spans="1:20" ht="42.75" x14ac:dyDescent="0.4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6">
        <f t="shared" si="97"/>
        <v>16.2</v>
      </c>
      <c r="Q1067" t="str">
        <f t="shared" si="98"/>
        <v>games</v>
      </c>
      <c r="R1067" t="str">
        <f t="shared" si="99"/>
        <v>video games</v>
      </c>
      <c r="S1067" s="12">
        <f t="shared" si="100"/>
        <v>41661.172708333332</v>
      </c>
      <c r="T1067" s="12">
        <f t="shared" si="101"/>
        <v>41689.172708333332</v>
      </c>
    </row>
    <row r="1068" spans="1:20" ht="42.75" x14ac:dyDescent="0.4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t="str">
        <f t="shared" si="98"/>
        <v>games</v>
      </c>
      <c r="R1068" t="str">
        <f t="shared" si="99"/>
        <v>video games</v>
      </c>
      <c r="S1068" s="12">
        <f t="shared" si="100"/>
        <v>41445.754421296289</v>
      </c>
      <c r="T1068" s="12">
        <f t="shared" si="101"/>
        <v>41490.754421296289</v>
      </c>
    </row>
    <row r="1069" spans="1:20" ht="42.75" x14ac:dyDescent="0.4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6">
        <f t="shared" si="97"/>
        <v>13</v>
      </c>
      <c r="Q1069" t="str">
        <f t="shared" si="98"/>
        <v>games</v>
      </c>
      <c r="R1069" t="str">
        <f t="shared" si="99"/>
        <v>video games</v>
      </c>
      <c r="S1069" s="12">
        <f t="shared" si="100"/>
        <v>41599.647349537037</v>
      </c>
      <c r="T1069" s="12">
        <f t="shared" si="101"/>
        <v>41629.647349537037</v>
      </c>
    </row>
    <row r="1070" spans="1:20" ht="57" x14ac:dyDescent="0.4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6">
        <f t="shared" si="97"/>
        <v>11.25</v>
      </c>
      <c r="Q1070" t="str">
        <f t="shared" si="98"/>
        <v>games</v>
      </c>
      <c r="R1070" t="str">
        <f t="shared" si="99"/>
        <v>video games</v>
      </c>
      <c r="S1070" s="12">
        <f t="shared" si="100"/>
        <v>42440.162777777776</v>
      </c>
      <c r="T1070" s="12">
        <f t="shared" si="101"/>
        <v>42470.121111111112</v>
      </c>
    </row>
    <row r="1071" spans="1:20" ht="42.75" x14ac:dyDescent="0.4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t="str">
        <f t="shared" si="98"/>
        <v>games</v>
      </c>
      <c r="R1071" t="str">
        <f t="shared" si="99"/>
        <v>video games</v>
      </c>
      <c r="S1071" s="12">
        <f t="shared" si="100"/>
        <v>41572.021516203698</v>
      </c>
      <c r="T1071" s="12">
        <f t="shared" si="101"/>
        <v>41604.06318287037</v>
      </c>
    </row>
    <row r="1072" spans="1:20" ht="42.75" x14ac:dyDescent="0.4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t="str">
        <f t="shared" si="98"/>
        <v>games</v>
      </c>
      <c r="R1072" t="str">
        <f t="shared" si="99"/>
        <v>video games</v>
      </c>
      <c r="S1072" s="12">
        <f t="shared" si="100"/>
        <v>41162.803495370368</v>
      </c>
      <c r="T1072" s="12">
        <f t="shared" si="101"/>
        <v>41182.803495370368</v>
      </c>
    </row>
    <row r="1073" spans="1:20" ht="42.75" x14ac:dyDescent="0.4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f t="shared" si="97"/>
        <v>0</v>
      </c>
      <c r="Q1073" t="str">
        <f t="shared" si="98"/>
        <v>games</v>
      </c>
      <c r="R1073" t="str">
        <f t="shared" si="99"/>
        <v>video games</v>
      </c>
      <c r="S1073" s="12">
        <f t="shared" si="100"/>
        <v>42295.545057870368</v>
      </c>
      <c r="T1073" s="12">
        <f t="shared" si="101"/>
        <v>42325.586724537039</v>
      </c>
    </row>
    <row r="1074" spans="1:20" ht="42.75" x14ac:dyDescent="0.4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t="str">
        <f t="shared" si="98"/>
        <v>games</v>
      </c>
      <c r="R1074" t="str">
        <f t="shared" si="99"/>
        <v>video games</v>
      </c>
      <c r="S1074" s="12">
        <f t="shared" si="100"/>
        <v>41645.623807870368</v>
      </c>
      <c r="T1074" s="12">
        <f t="shared" si="101"/>
        <v>41675.623807870368</v>
      </c>
    </row>
    <row r="1075" spans="1:20" ht="28.5" x14ac:dyDescent="0.4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t="str">
        <f t="shared" si="98"/>
        <v>games</v>
      </c>
      <c r="R1075" t="str">
        <f t="shared" si="99"/>
        <v>video games</v>
      </c>
      <c r="S1075" s="12">
        <f t="shared" si="100"/>
        <v>40802.756261574068</v>
      </c>
      <c r="T1075" s="12">
        <f t="shared" si="101"/>
        <v>40832.756261574068</v>
      </c>
    </row>
    <row r="1076" spans="1:20" ht="42.75" x14ac:dyDescent="0.4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t="str">
        <f t="shared" si="98"/>
        <v>games</v>
      </c>
      <c r="R1076" t="str">
        <f t="shared" si="99"/>
        <v>video games</v>
      </c>
      <c r="S1076" s="12">
        <f t="shared" si="100"/>
        <v>41612.964641203704</v>
      </c>
      <c r="T1076" s="12">
        <f t="shared" si="101"/>
        <v>41642.964641203704</v>
      </c>
    </row>
    <row r="1077" spans="1:20" ht="28.5" x14ac:dyDescent="0.4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t="str">
        <f t="shared" si="98"/>
        <v>games</v>
      </c>
      <c r="R1077" t="str">
        <f t="shared" si="99"/>
        <v>video games</v>
      </c>
      <c r="S1077" s="12">
        <f t="shared" si="100"/>
        <v>41005.695787037032</v>
      </c>
      <c r="T1077" s="12">
        <f t="shared" si="101"/>
        <v>41035.695787037032</v>
      </c>
    </row>
    <row r="1078" spans="1:20" ht="42.75" x14ac:dyDescent="0.4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t="str">
        <f t="shared" si="98"/>
        <v>games</v>
      </c>
      <c r="R1078" t="str">
        <f t="shared" si="99"/>
        <v>video games</v>
      </c>
      <c r="S1078" s="12">
        <f t="shared" si="100"/>
        <v>41838.169560185182</v>
      </c>
      <c r="T1078" s="12">
        <f t="shared" si="101"/>
        <v>41893.169560185182</v>
      </c>
    </row>
    <row r="1079" spans="1:20" ht="42.75" x14ac:dyDescent="0.4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t="str">
        <f t="shared" si="98"/>
        <v>games</v>
      </c>
      <c r="R1079" t="str">
        <f t="shared" si="99"/>
        <v>video games</v>
      </c>
      <c r="S1079" s="12">
        <f t="shared" si="100"/>
        <v>42352.958460648144</v>
      </c>
      <c r="T1079" s="12">
        <f t="shared" si="101"/>
        <v>42382.958460648144</v>
      </c>
    </row>
    <row r="1080" spans="1:20" ht="42.75" x14ac:dyDescent="0.4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t="str">
        <f t="shared" si="98"/>
        <v>games</v>
      </c>
      <c r="R1080" t="str">
        <f t="shared" si="99"/>
        <v>video games</v>
      </c>
      <c r="S1080" s="12">
        <f t="shared" si="100"/>
        <v>40700.987511574072</v>
      </c>
      <c r="T1080" s="12">
        <f t="shared" si="101"/>
        <v>40745.987511574072</v>
      </c>
    </row>
    <row r="1081" spans="1:20" ht="42.75" x14ac:dyDescent="0.4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t="str">
        <f t="shared" si="98"/>
        <v>games</v>
      </c>
      <c r="R1081" t="str">
        <f t="shared" si="99"/>
        <v>video games</v>
      </c>
      <c r="S1081" s="12">
        <f t="shared" si="100"/>
        <v>42479.358055555553</v>
      </c>
      <c r="T1081" s="12">
        <f t="shared" si="101"/>
        <v>42504.358055555553</v>
      </c>
    </row>
    <row r="1082" spans="1:20" ht="42.75" x14ac:dyDescent="0.4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t="str">
        <f t="shared" si="98"/>
        <v>games</v>
      </c>
      <c r="R1082" t="str">
        <f t="shared" si="99"/>
        <v>video games</v>
      </c>
      <c r="S1082" s="12">
        <f t="shared" si="100"/>
        <v>41739.929780092592</v>
      </c>
      <c r="T1082" s="12">
        <f t="shared" si="101"/>
        <v>41769.929780092592</v>
      </c>
    </row>
    <row r="1083" spans="1:20" ht="42.75" x14ac:dyDescent="0.4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t="str">
        <f t="shared" si="98"/>
        <v>games</v>
      </c>
      <c r="R1083" t="str">
        <f t="shared" si="99"/>
        <v>video games</v>
      </c>
      <c r="S1083" s="12">
        <f t="shared" si="100"/>
        <v>42002.718657407408</v>
      </c>
      <c r="T1083" s="12">
        <f t="shared" si="101"/>
        <v>42032.718657407408</v>
      </c>
    </row>
    <row r="1084" spans="1:20" ht="28.5" x14ac:dyDescent="0.4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t="str">
        <f t="shared" si="98"/>
        <v>games</v>
      </c>
      <c r="R1084" t="str">
        <f t="shared" si="99"/>
        <v>video games</v>
      </c>
      <c r="S1084" s="12">
        <f t="shared" si="100"/>
        <v>41101.697777777772</v>
      </c>
      <c r="T1084" s="12">
        <f t="shared" si="101"/>
        <v>41131.697777777772</v>
      </c>
    </row>
    <row r="1085" spans="1:20" ht="42.75" x14ac:dyDescent="0.4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t="str">
        <f t="shared" si="98"/>
        <v>games</v>
      </c>
      <c r="R1085" t="str">
        <f t="shared" si="99"/>
        <v>video games</v>
      </c>
      <c r="S1085" s="12">
        <f t="shared" si="100"/>
        <v>41793.451192129629</v>
      </c>
      <c r="T1085" s="12">
        <f t="shared" si="101"/>
        <v>41853.451192129629</v>
      </c>
    </row>
    <row r="1086" spans="1:20" x14ac:dyDescent="0.4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f t="shared" si="97"/>
        <v>0</v>
      </c>
      <c r="Q1086" t="str">
        <f t="shared" si="98"/>
        <v>games</v>
      </c>
      <c r="R1086" t="str">
        <f t="shared" si="99"/>
        <v>video games</v>
      </c>
      <c r="S1086" s="12">
        <f t="shared" si="100"/>
        <v>41829.703749999993</v>
      </c>
      <c r="T1086" s="12">
        <f t="shared" si="101"/>
        <v>41859.703749999993</v>
      </c>
    </row>
    <row r="1087" spans="1:20" ht="42.75" x14ac:dyDescent="0.4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t="str">
        <f t="shared" si="98"/>
        <v>games</v>
      </c>
      <c r="R1087" t="str">
        <f t="shared" si="99"/>
        <v>video games</v>
      </c>
      <c r="S1087" s="12">
        <f t="shared" si="100"/>
        <v>42413.462673611109</v>
      </c>
      <c r="T1087" s="12">
        <f t="shared" si="101"/>
        <v>42443.421006944445</v>
      </c>
    </row>
    <row r="1088" spans="1:20" x14ac:dyDescent="0.4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t="str">
        <f t="shared" si="98"/>
        <v>games</v>
      </c>
      <c r="R1088" t="str">
        <f t="shared" si="99"/>
        <v>video games</v>
      </c>
      <c r="S1088" s="12">
        <f t="shared" si="100"/>
        <v>41845.658460648148</v>
      </c>
      <c r="T1088" s="12">
        <f t="shared" si="101"/>
        <v>41875.658460648148</v>
      </c>
    </row>
    <row r="1089" spans="1:20" ht="42.75" x14ac:dyDescent="0.4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f t="shared" si="97"/>
        <v>0</v>
      </c>
      <c r="Q1089" t="str">
        <f t="shared" si="98"/>
        <v>games</v>
      </c>
      <c r="R1089" t="str">
        <f t="shared" si="99"/>
        <v>video games</v>
      </c>
      <c r="S1089" s="12">
        <f t="shared" si="100"/>
        <v>41775.505636574067</v>
      </c>
      <c r="T1089" s="12">
        <f t="shared" si="101"/>
        <v>41805.505636574067</v>
      </c>
    </row>
    <row r="1090" spans="1:20" ht="28.5" x14ac:dyDescent="0.4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s="6">
        <f t="shared" si="97"/>
        <v>43.41727891156463</v>
      </c>
      <c r="Q1090" t="str">
        <f t="shared" si="98"/>
        <v>games</v>
      </c>
      <c r="R1090" t="str">
        <f t="shared" si="99"/>
        <v>video games</v>
      </c>
      <c r="S1090" s="12">
        <f t="shared" si="100"/>
        <v>41723.591053240736</v>
      </c>
      <c r="T1090" s="12">
        <f t="shared" si="101"/>
        <v>41753.591053240736</v>
      </c>
    </row>
    <row r="1091" spans="1:20" ht="28.5" x14ac:dyDescent="0.4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s="6">
        <f t="shared" ref="P1091:P1154" si="103">IF(L1091&gt;0,E1091/L1091,0)</f>
        <v>23.959183673469386</v>
      </c>
      <c r="Q1091" t="str">
        <f t="shared" ref="Q1091:Q1154" si="104">LEFT(N1091,SEARCH("/",N1091,1)-1)</f>
        <v>games</v>
      </c>
      <c r="R1091" t="str">
        <f t="shared" ref="R1091:R1154" si="105">RIGHT(N1091,LEN(N1091)-SEARCH("/",N1091,1))</f>
        <v>video games</v>
      </c>
      <c r="S1091" s="12">
        <f t="shared" ref="S1091:S1154" si="106">(J1091/86400)+25569+(-5/24)</f>
        <v>42150.981192129628</v>
      </c>
      <c r="T1091" s="12">
        <f t="shared" ref="T1091:T1154" si="107">(I1091/86400)+25569+(-5/24)</f>
        <v>42180.981192129628</v>
      </c>
    </row>
    <row r="1092" spans="1:20" ht="42.75" x14ac:dyDescent="0.4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t="str">
        <f t="shared" si="104"/>
        <v>games</v>
      </c>
      <c r="R1092" t="str">
        <f t="shared" si="105"/>
        <v>video games</v>
      </c>
      <c r="S1092" s="12">
        <f t="shared" si="106"/>
        <v>42122.977465277778</v>
      </c>
      <c r="T1092" s="12">
        <f t="shared" si="107"/>
        <v>42152.977465277778</v>
      </c>
    </row>
    <row r="1093" spans="1:20" ht="42.75" x14ac:dyDescent="0.4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6">
        <f t="shared" si="103"/>
        <v>12.5</v>
      </c>
      <c r="Q1093" t="str">
        <f t="shared" si="104"/>
        <v>games</v>
      </c>
      <c r="R1093" t="str">
        <f t="shared" si="105"/>
        <v>video games</v>
      </c>
      <c r="S1093" s="12">
        <f t="shared" si="106"/>
        <v>42440.611944444441</v>
      </c>
      <c r="T1093" s="12">
        <f t="shared" si="107"/>
        <v>42470.570277777777</v>
      </c>
    </row>
    <row r="1094" spans="1:20" ht="57" x14ac:dyDescent="0.4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t="str">
        <f t="shared" si="104"/>
        <v>games</v>
      </c>
      <c r="R1094" t="str">
        <f t="shared" si="105"/>
        <v>video games</v>
      </c>
      <c r="S1094" s="12">
        <f t="shared" si="106"/>
        <v>41249.817569444444</v>
      </c>
      <c r="T1094" s="12">
        <f t="shared" si="107"/>
        <v>41279.817569444444</v>
      </c>
    </row>
    <row r="1095" spans="1:20" ht="42.75" x14ac:dyDescent="0.4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t="str">
        <f t="shared" si="104"/>
        <v>games</v>
      </c>
      <c r="R1095" t="str">
        <f t="shared" si="105"/>
        <v>video games</v>
      </c>
      <c r="S1095" s="12">
        <f t="shared" si="106"/>
        <v>42396.765474537031</v>
      </c>
      <c r="T1095" s="12">
        <f t="shared" si="107"/>
        <v>42411.765474537031</v>
      </c>
    </row>
    <row r="1096" spans="1:20" ht="42.75" x14ac:dyDescent="0.4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t="str">
        <f t="shared" si="104"/>
        <v>games</v>
      </c>
      <c r="R1096" t="str">
        <f t="shared" si="105"/>
        <v>video games</v>
      </c>
      <c r="S1096" s="12">
        <f t="shared" si="106"/>
        <v>40795.505011574074</v>
      </c>
      <c r="T1096" s="12">
        <f t="shared" si="107"/>
        <v>40825.505011574074</v>
      </c>
    </row>
    <row r="1097" spans="1:20" ht="42.75" x14ac:dyDescent="0.4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t="str">
        <f t="shared" si="104"/>
        <v>games</v>
      </c>
      <c r="R1097" t="str">
        <f t="shared" si="105"/>
        <v>video games</v>
      </c>
      <c r="S1097" s="12">
        <f t="shared" si="106"/>
        <v>41486.328935185185</v>
      </c>
      <c r="T1097" s="12">
        <f t="shared" si="107"/>
        <v>41516.328935185185</v>
      </c>
    </row>
    <row r="1098" spans="1:20" ht="42.75" x14ac:dyDescent="0.4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t="str">
        <f t="shared" si="104"/>
        <v>games</v>
      </c>
      <c r="R1098" t="str">
        <f t="shared" si="105"/>
        <v>video games</v>
      </c>
      <c r="S1098" s="12">
        <f t="shared" si="106"/>
        <v>41885.309652777774</v>
      </c>
      <c r="T1098" s="12">
        <f t="shared" si="107"/>
        <v>41915.9375</v>
      </c>
    </row>
    <row r="1099" spans="1:20" ht="42.75" x14ac:dyDescent="0.4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t="str">
        <f t="shared" si="104"/>
        <v>games</v>
      </c>
      <c r="R1099" t="str">
        <f t="shared" si="105"/>
        <v>video games</v>
      </c>
      <c r="S1099" s="12">
        <f t="shared" si="106"/>
        <v>41660.584224537037</v>
      </c>
      <c r="T1099" s="12">
        <f t="shared" si="107"/>
        <v>41700.584224537037</v>
      </c>
    </row>
    <row r="1100" spans="1:20" ht="28.5" x14ac:dyDescent="0.4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t="str">
        <f t="shared" si="104"/>
        <v>games</v>
      </c>
      <c r="R1100" t="str">
        <f t="shared" si="105"/>
        <v>video games</v>
      </c>
      <c r="S1100" s="12">
        <f t="shared" si="106"/>
        <v>41712.554340277777</v>
      </c>
      <c r="T1100" s="12">
        <f t="shared" si="107"/>
        <v>41742.554340277777</v>
      </c>
    </row>
    <row r="1101" spans="1:20" ht="42.75" x14ac:dyDescent="0.4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t="str">
        <f t="shared" si="104"/>
        <v>games</v>
      </c>
      <c r="R1101" t="str">
        <f t="shared" si="105"/>
        <v>video games</v>
      </c>
      <c r="S1101" s="12">
        <f t="shared" si="106"/>
        <v>42107.628101851849</v>
      </c>
      <c r="T1101" s="12">
        <f t="shared" si="107"/>
        <v>42137.628101851849</v>
      </c>
    </row>
    <row r="1102" spans="1:20" ht="42.75" x14ac:dyDescent="0.4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t="str">
        <f t="shared" si="104"/>
        <v>games</v>
      </c>
      <c r="R1102" t="str">
        <f t="shared" si="105"/>
        <v>video games</v>
      </c>
      <c r="S1102" s="12">
        <f t="shared" si="106"/>
        <v>42383.902442129627</v>
      </c>
      <c r="T1102" s="12">
        <f t="shared" si="107"/>
        <v>42413.902442129627</v>
      </c>
    </row>
    <row r="1103" spans="1:20" ht="28.5" x14ac:dyDescent="0.4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t="str">
        <f t="shared" si="104"/>
        <v>games</v>
      </c>
      <c r="R1103" t="str">
        <f t="shared" si="105"/>
        <v>video games</v>
      </c>
      <c r="S1103" s="12">
        <f t="shared" si="106"/>
        <v>42538.564097222225</v>
      </c>
      <c r="T1103" s="12">
        <f t="shared" si="107"/>
        <v>42565.549999999996</v>
      </c>
    </row>
    <row r="1104" spans="1:20" ht="42.75" x14ac:dyDescent="0.4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t="str">
        <f t="shared" si="104"/>
        <v>games</v>
      </c>
      <c r="R1104" t="str">
        <f t="shared" si="105"/>
        <v>video games</v>
      </c>
      <c r="S1104" s="12">
        <f t="shared" si="106"/>
        <v>41576.837094907409</v>
      </c>
      <c r="T1104" s="12">
        <f t="shared" si="107"/>
        <v>41617.040972222218</v>
      </c>
    </row>
    <row r="1105" spans="1:20" ht="42.75" x14ac:dyDescent="0.4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t="str">
        <f t="shared" si="104"/>
        <v>games</v>
      </c>
      <c r="R1105" t="str">
        <f t="shared" si="105"/>
        <v>video games</v>
      </c>
      <c r="S1105" s="12">
        <f t="shared" si="106"/>
        <v>42479.013773148145</v>
      </c>
      <c r="T1105" s="12">
        <f t="shared" si="107"/>
        <v>42539.013773148145</v>
      </c>
    </row>
    <row r="1106" spans="1:20" ht="42.75" x14ac:dyDescent="0.4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t="str">
        <f t="shared" si="104"/>
        <v>games</v>
      </c>
      <c r="R1106" t="str">
        <f t="shared" si="105"/>
        <v>video games</v>
      </c>
      <c r="S1106" s="12">
        <f t="shared" si="106"/>
        <v>41771.201631944445</v>
      </c>
      <c r="T1106" s="12">
        <f t="shared" si="107"/>
        <v>41801.201631944445</v>
      </c>
    </row>
    <row r="1107" spans="1:20" ht="42.75" x14ac:dyDescent="0.4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t="str">
        <f t="shared" si="104"/>
        <v>games</v>
      </c>
      <c r="R1107" t="str">
        <f t="shared" si="105"/>
        <v>video games</v>
      </c>
      <c r="S1107" s="12">
        <f t="shared" si="106"/>
        <v>41691.927395833329</v>
      </c>
      <c r="T1107" s="12">
        <f t="shared" si="107"/>
        <v>41721.885729166665</v>
      </c>
    </row>
    <row r="1108" spans="1:20" ht="42.75" x14ac:dyDescent="0.4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t="str">
        <f t="shared" si="104"/>
        <v>games</v>
      </c>
      <c r="R1108" t="str">
        <f t="shared" si="105"/>
        <v>video games</v>
      </c>
      <c r="S1108" s="12">
        <f t="shared" si="106"/>
        <v>40973.532118055555</v>
      </c>
      <c r="T1108" s="12">
        <f t="shared" si="107"/>
        <v>41003.490451388883</v>
      </c>
    </row>
    <row r="1109" spans="1:20" ht="57" x14ac:dyDescent="0.4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f t="shared" si="103"/>
        <v>0</v>
      </c>
      <c r="Q1109" t="str">
        <f t="shared" si="104"/>
        <v>games</v>
      </c>
      <c r="R1109" t="str">
        <f t="shared" si="105"/>
        <v>video games</v>
      </c>
      <c r="S1109" s="12">
        <f t="shared" si="106"/>
        <v>41813.653055555551</v>
      </c>
      <c r="T1109" s="12">
        <f t="shared" si="107"/>
        <v>41843.653055555551</v>
      </c>
    </row>
    <row r="1110" spans="1:20" ht="42.75" x14ac:dyDescent="0.4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t="str">
        <f t="shared" si="104"/>
        <v>games</v>
      </c>
      <c r="R1110" t="str">
        <f t="shared" si="105"/>
        <v>video games</v>
      </c>
      <c r="S1110" s="12">
        <f t="shared" si="106"/>
        <v>40952.42864583333</v>
      </c>
      <c r="T1110" s="12">
        <f t="shared" si="107"/>
        <v>41012.386979166666</v>
      </c>
    </row>
    <row r="1111" spans="1:20" ht="42.75" x14ac:dyDescent="0.4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t="str">
        <f t="shared" si="104"/>
        <v>games</v>
      </c>
      <c r="R1111" t="str">
        <f t="shared" si="105"/>
        <v>video games</v>
      </c>
      <c r="S1111" s="12">
        <f t="shared" si="106"/>
        <v>42662.543865740743</v>
      </c>
      <c r="T1111" s="12">
        <f t="shared" si="107"/>
        <v>42692.5855324074</v>
      </c>
    </row>
    <row r="1112" spans="1:20" ht="42.75" x14ac:dyDescent="0.4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t="str">
        <f t="shared" si="104"/>
        <v>games</v>
      </c>
      <c r="R1112" t="str">
        <f t="shared" si="105"/>
        <v>video games</v>
      </c>
      <c r="S1112" s="12">
        <f t="shared" si="106"/>
        <v>41220.72479166666</v>
      </c>
      <c r="T1112" s="12">
        <f t="shared" si="107"/>
        <v>41250.72479166666</v>
      </c>
    </row>
    <row r="1113" spans="1:20" ht="42.75" x14ac:dyDescent="0.4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t="str">
        <f t="shared" si="104"/>
        <v>games</v>
      </c>
      <c r="R1113" t="str">
        <f t="shared" si="105"/>
        <v>video games</v>
      </c>
      <c r="S1113" s="12">
        <f t="shared" si="106"/>
        <v>42346.995254629626</v>
      </c>
      <c r="T1113" s="12">
        <f t="shared" si="107"/>
        <v>42376.995254629626</v>
      </c>
    </row>
    <row r="1114" spans="1:20" ht="42.75" x14ac:dyDescent="0.4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t="str">
        <f t="shared" si="104"/>
        <v>games</v>
      </c>
      <c r="R1114" t="str">
        <f t="shared" si="105"/>
        <v>video games</v>
      </c>
      <c r="S1114" s="12">
        <f t="shared" si="106"/>
        <v>41963.551053240742</v>
      </c>
      <c r="T1114" s="12">
        <f t="shared" si="107"/>
        <v>42023.145833333336</v>
      </c>
    </row>
    <row r="1115" spans="1:20" ht="42.75" x14ac:dyDescent="0.4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t="str">
        <f t="shared" si="104"/>
        <v>games</v>
      </c>
      <c r="R1115" t="str">
        <f t="shared" si="105"/>
        <v>video games</v>
      </c>
      <c r="S1115" s="12">
        <f t="shared" si="106"/>
        <v>41835.768749999996</v>
      </c>
      <c r="T1115" s="12">
        <f t="shared" si="107"/>
        <v>41865.768749999996</v>
      </c>
    </row>
    <row r="1116" spans="1:20" ht="42.75" x14ac:dyDescent="0.4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t="str">
        <f t="shared" si="104"/>
        <v>games</v>
      </c>
      <c r="R1116" t="str">
        <f t="shared" si="105"/>
        <v>video games</v>
      </c>
      <c r="S1116" s="12">
        <f t="shared" si="106"/>
        <v>41526.13758101852</v>
      </c>
      <c r="T1116" s="12">
        <f t="shared" si="107"/>
        <v>41556.13758101852</v>
      </c>
    </row>
    <row r="1117" spans="1:20" ht="42.75" x14ac:dyDescent="0.4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6">
        <f t="shared" si="103"/>
        <v>13.25</v>
      </c>
      <c r="Q1117" t="str">
        <f t="shared" si="104"/>
        <v>games</v>
      </c>
      <c r="R1117" t="str">
        <f t="shared" si="105"/>
        <v>video games</v>
      </c>
      <c r="S1117" s="12">
        <f t="shared" si="106"/>
        <v>42429.487210648142</v>
      </c>
      <c r="T1117" s="12">
        <f t="shared" si="107"/>
        <v>42459.445543981477</v>
      </c>
    </row>
    <row r="1118" spans="1:20" ht="28.5" x14ac:dyDescent="0.4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t="str">
        <f t="shared" si="104"/>
        <v>games</v>
      </c>
      <c r="R1118" t="str">
        <f t="shared" si="105"/>
        <v>video games</v>
      </c>
      <c r="S1118" s="12">
        <f t="shared" si="106"/>
        <v>41009.638981481483</v>
      </c>
      <c r="T1118" s="12">
        <f t="shared" si="107"/>
        <v>41069.638981481483</v>
      </c>
    </row>
    <row r="1119" spans="1:20" ht="42.75" x14ac:dyDescent="0.4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t="str">
        <f t="shared" si="104"/>
        <v>games</v>
      </c>
      <c r="R1119" t="str">
        <f t="shared" si="105"/>
        <v>video games</v>
      </c>
      <c r="S1119" s="12">
        <f t="shared" si="106"/>
        <v>42333.390196759261</v>
      </c>
      <c r="T1119" s="12">
        <f t="shared" si="107"/>
        <v>42363.390196759261</v>
      </c>
    </row>
    <row r="1120" spans="1:20" ht="42.75" x14ac:dyDescent="0.4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t="str">
        <f t="shared" si="104"/>
        <v>games</v>
      </c>
      <c r="R1120" t="str">
        <f t="shared" si="105"/>
        <v>video games</v>
      </c>
      <c r="S1120" s="12">
        <f t="shared" si="106"/>
        <v>41703.958090277774</v>
      </c>
      <c r="T1120" s="12">
        <f t="shared" si="107"/>
        <v>41733.91642361111</v>
      </c>
    </row>
    <row r="1121" spans="1:20" ht="42.75" x14ac:dyDescent="0.4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t="str">
        <f t="shared" si="104"/>
        <v>games</v>
      </c>
      <c r="R1121" t="str">
        <f t="shared" si="105"/>
        <v>video games</v>
      </c>
      <c r="S1121" s="12">
        <f t="shared" si="106"/>
        <v>41722.584074074075</v>
      </c>
      <c r="T1121" s="12">
        <f t="shared" si="107"/>
        <v>41735.584074074075</v>
      </c>
    </row>
    <row r="1122" spans="1:20" ht="42.75" x14ac:dyDescent="0.4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f t="shared" si="103"/>
        <v>0</v>
      </c>
      <c r="Q1122" t="str">
        <f t="shared" si="104"/>
        <v>games</v>
      </c>
      <c r="R1122" t="str">
        <f t="shared" si="105"/>
        <v>video games</v>
      </c>
      <c r="S1122" s="12">
        <f t="shared" si="106"/>
        <v>40799.664351851847</v>
      </c>
      <c r="T1122" s="12">
        <f t="shared" si="107"/>
        <v>40844.664351851847</v>
      </c>
    </row>
    <row r="1123" spans="1:20" ht="42.75" x14ac:dyDescent="0.4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6">
        <f t="shared" si="103"/>
        <v>5.8</v>
      </c>
      <c r="Q1123" t="str">
        <f t="shared" si="104"/>
        <v>games</v>
      </c>
      <c r="R1123" t="str">
        <f t="shared" si="105"/>
        <v>video games</v>
      </c>
      <c r="S1123" s="12">
        <f t="shared" si="106"/>
        <v>42412.72587962963</v>
      </c>
      <c r="T1123" s="12">
        <f t="shared" si="107"/>
        <v>42442.684212962959</v>
      </c>
    </row>
    <row r="1124" spans="1:20" ht="42.75" x14ac:dyDescent="0.4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f t="shared" si="103"/>
        <v>0</v>
      </c>
      <c r="Q1124" t="str">
        <f t="shared" si="104"/>
        <v>games</v>
      </c>
      <c r="R1124" t="str">
        <f t="shared" si="105"/>
        <v>video games</v>
      </c>
      <c r="S1124" s="12">
        <f t="shared" si="106"/>
        <v>41410.495659722219</v>
      </c>
      <c r="T1124" s="12">
        <f t="shared" si="107"/>
        <v>41424.495659722219</v>
      </c>
    </row>
    <row r="1125" spans="1:20" ht="42.75" x14ac:dyDescent="0.4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t="str">
        <f t="shared" si="104"/>
        <v>games</v>
      </c>
      <c r="R1125" t="str">
        <f t="shared" si="105"/>
        <v>video games</v>
      </c>
      <c r="S1125" s="12">
        <f t="shared" si="106"/>
        <v>41718.315370370365</v>
      </c>
      <c r="T1125" s="12">
        <f t="shared" si="107"/>
        <v>41748.315370370365</v>
      </c>
    </row>
    <row r="1126" spans="1:20" ht="42.75" x14ac:dyDescent="0.4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t="str">
        <f t="shared" si="104"/>
        <v>games</v>
      </c>
      <c r="R1126" t="str">
        <f t="shared" si="105"/>
        <v>mobile games</v>
      </c>
      <c r="S1126" s="12">
        <f t="shared" si="106"/>
        <v>42094.458923611113</v>
      </c>
      <c r="T1126" s="12">
        <f t="shared" si="107"/>
        <v>42124.458923611113</v>
      </c>
    </row>
    <row r="1127" spans="1:20" ht="42.75" x14ac:dyDescent="0.4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f t="shared" si="103"/>
        <v>0</v>
      </c>
      <c r="Q1127" t="str">
        <f t="shared" si="104"/>
        <v>games</v>
      </c>
      <c r="R1127" t="str">
        <f t="shared" si="105"/>
        <v>mobile games</v>
      </c>
      <c r="S1127" s="12">
        <f t="shared" si="106"/>
        <v>42212.415856481479</v>
      </c>
      <c r="T1127" s="12">
        <f t="shared" si="107"/>
        <v>42272.415856481479</v>
      </c>
    </row>
    <row r="1128" spans="1:20" ht="42.75" x14ac:dyDescent="0.4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t="str">
        <f t="shared" si="104"/>
        <v>games</v>
      </c>
      <c r="R1128" t="str">
        <f t="shared" si="105"/>
        <v>mobile games</v>
      </c>
      <c r="S1128" s="12">
        <f t="shared" si="106"/>
        <v>42535.119143518517</v>
      </c>
      <c r="T1128" s="12">
        <f t="shared" si="107"/>
        <v>42565.119143518517</v>
      </c>
    </row>
    <row r="1129" spans="1:20" ht="57" x14ac:dyDescent="0.4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t="str">
        <f t="shared" si="104"/>
        <v>games</v>
      </c>
      <c r="R1129" t="str">
        <f t="shared" si="105"/>
        <v>mobile games</v>
      </c>
      <c r="S1129" s="12">
        <f t="shared" si="106"/>
        <v>41926.645833333328</v>
      </c>
      <c r="T1129" s="12">
        <f t="shared" si="107"/>
        <v>41957.687499999993</v>
      </c>
    </row>
    <row r="1130" spans="1:20" x14ac:dyDescent="0.4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6">
        <f t="shared" si="103"/>
        <v>1</v>
      </c>
      <c r="Q1130" t="str">
        <f t="shared" si="104"/>
        <v>games</v>
      </c>
      <c r="R1130" t="str">
        <f t="shared" si="105"/>
        <v>mobile games</v>
      </c>
      <c r="S1130" s="12">
        <f t="shared" si="106"/>
        <v>41828.441168981481</v>
      </c>
      <c r="T1130" s="12">
        <f t="shared" si="107"/>
        <v>41858.441168981481</v>
      </c>
    </row>
    <row r="1131" spans="1:20" ht="42.75" x14ac:dyDescent="0.4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t="str">
        <f t="shared" si="104"/>
        <v>games</v>
      </c>
      <c r="R1131" t="str">
        <f t="shared" si="105"/>
        <v>mobile games</v>
      </c>
      <c r="S1131" s="12">
        <f t="shared" si="106"/>
        <v>42496.056631944441</v>
      </c>
      <c r="T1131" s="12">
        <f t="shared" si="107"/>
        <v>42526.056631944441</v>
      </c>
    </row>
    <row r="1132" spans="1:20" ht="42.75" x14ac:dyDescent="0.4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t="str">
        <f t="shared" si="104"/>
        <v>games</v>
      </c>
      <c r="R1132" t="str">
        <f t="shared" si="105"/>
        <v>mobile games</v>
      </c>
      <c r="S1132" s="12">
        <f t="shared" si="106"/>
        <v>41908.788194444445</v>
      </c>
      <c r="T1132" s="12">
        <f t="shared" si="107"/>
        <v>41968.829861111109</v>
      </c>
    </row>
    <row r="1133" spans="1:20" ht="42.75" x14ac:dyDescent="0.4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f t="shared" si="103"/>
        <v>0</v>
      </c>
      <c r="Q1133" t="str">
        <f t="shared" si="104"/>
        <v>games</v>
      </c>
      <c r="R1133" t="str">
        <f t="shared" si="105"/>
        <v>mobile games</v>
      </c>
      <c r="S1133" s="12">
        <f t="shared" si="106"/>
        <v>42332.699861111112</v>
      </c>
      <c r="T1133" s="12">
        <f t="shared" si="107"/>
        <v>42362.699861111112</v>
      </c>
    </row>
    <row r="1134" spans="1:20" ht="42.75" x14ac:dyDescent="0.4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t="str">
        <f t="shared" si="104"/>
        <v>games</v>
      </c>
      <c r="R1134" t="str">
        <f t="shared" si="105"/>
        <v>mobile games</v>
      </c>
      <c r="S1134" s="12">
        <f t="shared" si="106"/>
        <v>42705.907071759262</v>
      </c>
      <c r="T1134" s="12">
        <f t="shared" si="107"/>
        <v>42735.907071759262</v>
      </c>
    </row>
    <row r="1135" spans="1:20" ht="42.75" x14ac:dyDescent="0.4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t="str">
        <f t="shared" si="104"/>
        <v>games</v>
      </c>
      <c r="R1135" t="str">
        <f t="shared" si="105"/>
        <v>mobile games</v>
      </c>
      <c r="S1135" s="12">
        <f t="shared" si="106"/>
        <v>41821.198854166665</v>
      </c>
      <c r="T1135" s="12">
        <f t="shared" si="107"/>
        <v>41851.198854166665</v>
      </c>
    </row>
    <row r="1136" spans="1:20" ht="42.75" x14ac:dyDescent="0.4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t="str">
        <f t="shared" si="104"/>
        <v>games</v>
      </c>
      <c r="R1136" t="str">
        <f t="shared" si="105"/>
        <v>mobile games</v>
      </c>
      <c r="S1136" s="12">
        <f t="shared" si="106"/>
        <v>41958.07671296296</v>
      </c>
      <c r="T1136" s="12">
        <f t="shared" si="107"/>
        <v>41971.981249999997</v>
      </c>
    </row>
    <row r="1137" spans="1:20" ht="57" x14ac:dyDescent="0.4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6">
        <f t="shared" si="103"/>
        <v>50</v>
      </c>
      <c r="Q1137" t="str">
        <f t="shared" si="104"/>
        <v>games</v>
      </c>
      <c r="R1137" t="str">
        <f t="shared" si="105"/>
        <v>mobile games</v>
      </c>
      <c r="S1137" s="12">
        <f t="shared" si="106"/>
        <v>42558.781180555554</v>
      </c>
      <c r="T1137" s="12">
        <f t="shared" si="107"/>
        <v>42588.781180555554</v>
      </c>
    </row>
    <row r="1138" spans="1:20" ht="42.75" x14ac:dyDescent="0.4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t="str">
        <f t="shared" si="104"/>
        <v>games</v>
      </c>
      <c r="R1138" t="str">
        <f t="shared" si="105"/>
        <v>mobile games</v>
      </c>
      <c r="S1138" s="12">
        <f t="shared" si="106"/>
        <v>42327.46329861111</v>
      </c>
      <c r="T1138" s="12">
        <f t="shared" si="107"/>
        <v>42357.46329861111</v>
      </c>
    </row>
    <row r="1139" spans="1:20" ht="42.75" x14ac:dyDescent="0.4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t="str">
        <f t="shared" si="104"/>
        <v>games</v>
      </c>
      <c r="R1139" t="str">
        <f t="shared" si="105"/>
        <v>mobile games</v>
      </c>
      <c r="S1139" s="12">
        <f t="shared" si="106"/>
        <v>42453.611354166664</v>
      </c>
      <c r="T1139" s="12">
        <f t="shared" si="107"/>
        <v>42483.611354166664</v>
      </c>
    </row>
    <row r="1140" spans="1:20" ht="42.75" x14ac:dyDescent="0.4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t="str">
        <f t="shared" si="104"/>
        <v>games</v>
      </c>
      <c r="R1140" t="str">
        <f t="shared" si="105"/>
        <v>mobile games</v>
      </c>
      <c r="S1140" s="12">
        <f t="shared" si="106"/>
        <v>42736.698275462964</v>
      </c>
      <c r="T1140" s="12">
        <f t="shared" si="107"/>
        <v>42756.698275462964</v>
      </c>
    </row>
    <row r="1141" spans="1:20" ht="42.75" x14ac:dyDescent="0.4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t="str">
        <f t="shared" si="104"/>
        <v>games</v>
      </c>
      <c r="R1141" t="str">
        <f t="shared" si="105"/>
        <v>mobile games</v>
      </c>
      <c r="S1141" s="12">
        <f t="shared" si="106"/>
        <v>41975.139189814814</v>
      </c>
      <c r="T1141" s="12">
        <f t="shared" si="107"/>
        <v>42005.139189814814</v>
      </c>
    </row>
    <row r="1142" spans="1:20" ht="42.75" x14ac:dyDescent="0.4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f t="shared" si="103"/>
        <v>0</v>
      </c>
      <c r="Q1142" t="str">
        <f t="shared" si="104"/>
        <v>games</v>
      </c>
      <c r="R1142" t="str">
        <f t="shared" si="105"/>
        <v>mobile games</v>
      </c>
      <c r="S1142" s="12">
        <f t="shared" si="106"/>
        <v>42192.253715277773</v>
      </c>
      <c r="T1142" s="12">
        <f t="shared" si="107"/>
        <v>42222.253715277773</v>
      </c>
    </row>
    <row r="1143" spans="1:20" x14ac:dyDescent="0.4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f t="shared" si="103"/>
        <v>0</v>
      </c>
      <c r="Q1143" t="str">
        <f t="shared" si="104"/>
        <v>games</v>
      </c>
      <c r="R1143" t="str">
        <f t="shared" si="105"/>
        <v>mobile games</v>
      </c>
      <c r="S1143" s="12">
        <f t="shared" si="106"/>
        <v>42164.491319444445</v>
      </c>
      <c r="T1143" s="12">
        <f t="shared" si="107"/>
        <v>42194.491319444445</v>
      </c>
    </row>
    <row r="1144" spans="1:20" ht="42.75" x14ac:dyDescent="0.4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f t="shared" si="103"/>
        <v>0</v>
      </c>
      <c r="Q1144" t="str">
        <f t="shared" si="104"/>
        <v>games</v>
      </c>
      <c r="R1144" t="str">
        <f t="shared" si="105"/>
        <v>mobile games</v>
      </c>
      <c r="S1144" s="12">
        <f t="shared" si="106"/>
        <v>42021.797766203701</v>
      </c>
      <c r="T1144" s="12">
        <f t="shared" si="107"/>
        <v>42051.797766203701</v>
      </c>
    </row>
    <row r="1145" spans="1:20" ht="42.75" x14ac:dyDescent="0.4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t="str">
        <f t="shared" si="104"/>
        <v>games</v>
      </c>
      <c r="R1145" t="str">
        <f t="shared" si="105"/>
        <v>mobile games</v>
      </c>
      <c r="S1145" s="12">
        <f t="shared" si="106"/>
        <v>42324.985254629624</v>
      </c>
      <c r="T1145" s="12">
        <f t="shared" si="107"/>
        <v>42354.985254629624</v>
      </c>
    </row>
    <row r="1146" spans="1:20" ht="42.75" x14ac:dyDescent="0.4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f t="shared" si="103"/>
        <v>0</v>
      </c>
      <c r="Q1146" t="str">
        <f t="shared" si="104"/>
        <v>food</v>
      </c>
      <c r="R1146" t="str">
        <f t="shared" si="105"/>
        <v>food trucks</v>
      </c>
      <c r="S1146" s="12">
        <f t="shared" si="106"/>
        <v>42092.973611111105</v>
      </c>
      <c r="T1146" s="12">
        <f t="shared" si="107"/>
        <v>42122.973611111105</v>
      </c>
    </row>
    <row r="1147" spans="1:20" ht="42.75" x14ac:dyDescent="0.4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6">
        <f t="shared" si="103"/>
        <v>100</v>
      </c>
      <c r="Q1147" t="str">
        <f t="shared" si="104"/>
        <v>food</v>
      </c>
      <c r="R1147" t="str">
        <f t="shared" si="105"/>
        <v>food trucks</v>
      </c>
      <c r="S1147" s="12">
        <f t="shared" si="106"/>
        <v>41854.539259259254</v>
      </c>
      <c r="T1147" s="12">
        <f t="shared" si="107"/>
        <v>41914.539259259254</v>
      </c>
    </row>
    <row r="1148" spans="1:20" ht="42.75" x14ac:dyDescent="0.4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t="str">
        <f t="shared" si="104"/>
        <v>food</v>
      </c>
      <c r="R1148" t="str">
        <f t="shared" si="105"/>
        <v>food trucks</v>
      </c>
      <c r="S1148" s="12">
        <f t="shared" si="106"/>
        <v>41723.745057870365</v>
      </c>
      <c r="T1148" s="12">
        <f t="shared" si="107"/>
        <v>41761.745057870365</v>
      </c>
    </row>
    <row r="1149" spans="1:20" ht="42.75" x14ac:dyDescent="0.4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f t="shared" si="103"/>
        <v>0</v>
      </c>
      <c r="Q1149" t="str">
        <f t="shared" si="104"/>
        <v>food</v>
      </c>
      <c r="R1149" t="str">
        <f t="shared" si="105"/>
        <v>food trucks</v>
      </c>
      <c r="S1149" s="12">
        <f t="shared" si="106"/>
        <v>41871.763692129629</v>
      </c>
      <c r="T1149" s="12">
        <f t="shared" si="107"/>
        <v>41931.763692129629</v>
      </c>
    </row>
    <row r="1150" spans="1:20" ht="28.5" x14ac:dyDescent="0.4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t="str">
        <f t="shared" si="104"/>
        <v>food</v>
      </c>
      <c r="R1150" t="str">
        <f t="shared" si="105"/>
        <v>food trucks</v>
      </c>
      <c r="S1150" s="12">
        <f t="shared" si="106"/>
        <v>42674.962743055548</v>
      </c>
      <c r="T1150" s="12">
        <f t="shared" si="107"/>
        <v>42705.00440972222</v>
      </c>
    </row>
    <row r="1151" spans="1:20" ht="28.5" x14ac:dyDescent="0.4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6">
        <f t="shared" si="103"/>
        <v>37.5</v>
      </c>
      <c r="Q1151" t="str">
        <f t="shared" si="104"/>
        <v>food</v>
      </c>
      <c r="R1151" t="str">
        <f t="shared" si="105"/>
        <v>food trucks</v>
      </c>
      <c r="S1151" s="12">
        <f t="shared" si="106"/>
        <v>42507.501921296294</v>
      </c>
      <c r="T1151" s="12">
        <f t="shared" si="107"/>
        <v>42537.501921296294</v>
      </c>
    </row>
    <row r="1152" spans="1:20" ht="28.5" x14ac:dyDescent="0.4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6">
        <f t="shared" si="103"/>
        <v>42</v>
      </c>
      <c r="Q1152" t="str">
        <f t="shared" si="104"/>
        <v>food</v>
      </c>
      <c r="R1152" t="str">
        <f t="shared" si="105"/>
        <v>food trucks</v>
      </c>
      <c r="S1152" s="12">
        <f t="shared" si="106"/>
        <v>42317.74623842592</v>
      </c>
      <c r="T1152" s="12">
        <f t="shared" si="107"/>
        <v>42377.74623842592</v>
      </c>
    </row>
    <row r="1153" spans="1:20" ht="42.75" x14ac:dyDescent="0.4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f t="shared" si="103"/>
        <v>0</v>
      </c>
      <c r="Q1153" t="str">
        <f t="shared" si="104"/>
        <v>food</v>
      </c>
      <c r="R1153" t="str">
        <f t="shared" si="105"/>
        <v>food trucks</v>
      </c>
      <c r="S1153" s="12">
        <f t="shared" si="106"/>
        <v>42223.894247685188</v>
      </c>
      <c r="T1153" s="12">
        <f t="shared" si="107"/>
        <v>42253.894247685188</v>
      </c>
    </row>
    <row r="1154" spans="1:20" x14ac:dyDescent="0.4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s="6">
        <f t="shared" si="103"/>
        <v>60.733333333333334</v>
      </c>
      <c r="Q1154" t="str">
        <f t="shared" si="104"/>
        <v>food</v>
      </c>
      <c r="R1154" t="str">
        <f t="shared" si="105"/>
        <v>food trucks</v>
      </c>
      <c r="S1154" s="12">
        <f t="shared" si="106"/>
        <v>42109.501296296294</v>
      </c>
      <c r="T1154" s="12">
        <f t="shared" si="107"/>
        <v>42139.501296296294</v>
      </c>
    </row>
    <row r="1155" spans="1:20" ht="28.5" x14ac:dyDescent="0.4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s="6">
        <f t="shared" ref="P1155:P1218" si="109">IF(L1155&gt;0,E1155/L1155,0)</f>
        <v>50</v>
      </c>
      <c r="Q1155" t="str">
        <f t="shared" ref="Q1155:Q1218" si="110">LEFT(N1155,SEARCH("/",N1155,1)-1)</f>
        <v>food</v>
      </c>
      <c r="R1155" t="str">
        <f t="shared" ref="R1155:R1218" si="111">RIGHT(N1155,LEN(N1155)-SEARCH("/",N1155,1))</f>
        <v>food trucks</v>
      </c>
      <c r="S1155" s="12">
        <f t="shared" ref="S1155:S1218" si="112">(J1155/86400)+25569+(-5/24)</f>
        <v>42143.505844907406</v>
      </c>
      <c r="T1155" s="12">
        <f t="shared" ref="T1155:T1218" si="113">(I1155/86400)+25569+(-5/24)</f>
        <v>42173.505844907406</v>
      </c>
    </row>
    <row r="1156" spans="1:20" ht="42.75" x14ac:dyDescent="0.4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t="str">
        <f t="shared" si="110"/>
        <v>food</v>
      </c>
      <c r="R1156" t="str">
        <f t="shared" si="111"/>
        <v>food trucks</v>
      </c>
      <c r="S1156" s="12">
        <f t="shared" si="112"/>
        <v>42222.900532407402</v>
      </c>
      <c r="T1156" s="12">
        <f t="shared" si="113"/>
        <v>42252.900532407402</v>
      </c>
    </row>
    <row r="1157" spans="1:20" ht="42.75" x14ac:dyDescent="0.4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t="str">
        <f t="shared" si="110"/>
        <v>food</v>
      </c>
      <c r="R1157" t="str">
        <f t="shared" si="111"/>
        <v>food trucks</v>
      </c>
      <c r="S1157" s="12">
        <f t="shared" si="112"/>
        <v>41835.555648148147</v>
      </c>
      <c r="T1157" s="12">
        <f t="shared" si="113"/>
        <v>41865.555648148147</v>
      </c>
    </row>
    <row r="1158" spans="1:20" ht="42.75" x14ac:dyDescent="0.4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f t="shared" si="109"/>
        <v>0</v>
      </c>
      <c r="Q1158" t="str">
        <f t="shared" si="110"/>
        <v>food</v>
      </c>
      <c r="R1158" t="str">
        <f t="shared" si="111"/>
        <v>food trucks</v>
      </c>
      <c r="S1158" s="12">
        <f t="shared" si="112"/>
        <v>42028.862986111104</v>
      </c>
      <c r="T1158" s="12">
        <f t="shared" si="113"/>
        <v>42058.862986111104</v>
      </c>
    </row>
    <row r="1159" spans="1:20" ht="42.75" x14ac:dyDescent="0.4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t="str">
        <f t="shared" si="110"/>
        <v>food</v>
      </c>
      <c r="R1159" t="str">
        <f t="shared" si="111"/>
        <v>food trucks</v>
      </c>
      <c r="S1159" s="12">
        <f t="shared" si="112"/>
        <v>41918.419907407406</v>
      </c>
      <c r="T1159" s="12">
        <f t="shared" si="113"/>
        <v>41978.46157407407</v>
      </c>
    </row>
    <row r="1160" spans="1:20" ht="42.75" x14ac:dyDescent="0.4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t="str">
        <f t="shared" si="110"/>
        <v>food</v>
      </c>
      <c r="R1160" t="str">
        <f t="shared" si="111"/>
        <v>food trucks</v>
      </c>
      <c r="S1160" s="12">
        <f t="shared" si="112"/>
        <v>41951.883425925924</v>
      </c>
      <c r="T1160" s="12">
        <f t="shared" si="113"/>
        <v>41981.883425925924</v>
      </c>
    </row>
    <row r="1161" spans="1:20" ht="42.75" x14ac:dyDescent="0.4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f t="shared" si="109"/>
        <v>0</v>
      </c>
      <c r="Q1161" t="str">
        <f t="shared" si="110"/>
        <v>food</v>
      </c>
      <c r="R1161" t="str">
        <f t="shared" si="111"/>
        <v>food trucks</v>
      </c>
      <c r="S1161" s="12">
        <f t="shared" si="112"/>
        <v>42154.518113425926</v>
      </c>
      <c r="T1161" s="12">
        <f t="shared" si="113"/>
        <v>42185.447916666664</v>
      </c>
    </row>
    <row r="1162" spans="1:20" ht="42.75" x14ac:dyDescent="0.4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t="str">
        <f t="shared" si="110"/>
        <v>food</v>
      </c>
      <c r="R1162" t="str">
        <f t="shared" si="111"/>
        <v>food trucks</v>
      </c>
      <c r="S1162" s="12">
        <f t="shared" si="112"/>
        <v>42060.946597222217</v>
      </c>
      <c r="T1162" s="12">
        <f t="shared" si="113"/>
        <v>42090.904930555553</v>
      </c>
    </row>
    <row r="1163" spans="1:20" ht="42.75" x14ac:dyDescent="0.4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f t="shared" si="109"/>
        <v>0</v>
      </c>
      <c r="Q1163" t="str">
        <f t="shared" si="110"/>
        <v>food</v>
      </c>
      <c r="R1163" t="str">
        <f t="shared" si="111"/>
        <v>food trucks</v>
      </c>
      <c r="S1163" s="12">
        <f t="shared" si="112"/>
        <v>42122.421168981477</v>
      </c>
      <c r="T1163" s="12">
        <f t="shared" si="113"/>
        <v>42143.421168981477</v>
      </c>
    </row>
    <row r="1164" spans="1:20" ht="42.75" x14ac:dyDescent="0.4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t="str">
        <f t="shared" si="110"/>
        <v>food</v>
      </c>
      <c r="R1164" t="str">
        <f t="shared" si="111"/>
        <v>food trucks</v>
      </c>
      <c r="S1164" s="12">
        <f t="shared" si="112"/>
        <v>41876.475277777776</v>
      </c>
      <c r="T1164" s="12">
        <f t="shared" si="113"/>
        <v>41907.475277777776</v>
      </c>
    </row>
    <row r="1165" spans="1:20" ht="42.75" x14ac:dyDescent="0.4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f t="shared" si="109"/>
        <v>0</v>
      </c>
      <c r="Q1165" t="str">
        <f t="shared" si="110"/>
        <v>food</v>
      </c>
      <c r="R1165" t="str">
        <f t="shared" si="111"/>
        <v>food trucks</v>
      </c>
      <c r="S1165" s="12">
        <f t="shared" si="112"/>
        <v>41830.515277777777</v>
      </c>
      <c r="T1165" s="12">
        <f t="shared" si="113"/>
        <v>41860.515277777777</v>
      </c>
    </row>
    <row r="1166" spans="1:20" ht="57" x14ac:dyDescent="0.4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f t="shared" si="109"/>
        <v>0</v>
      </c>
      <c r="Q1166" t="str">
        <f t="shared" si="110"/>
        <v>food</v>
      </c>
      <c r="R1166" t="str">
        <f t="shared" si="111"/>
        <v>food trucks</v>
      </c>
      <c r="S1166" s="12">
        <f t="shared" si="112"/>
        <v>42509.51599537037</v>
      </c>
      <c r="T1166" s="12">
        <f t="shared" si="113"/>
        <v>42539.51599537037</v>
      </c>
    </row>
    <row r="1167" spans="1:20" ht="42.75" x14ac:dyDescent="0.4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t="str">
        <f t="shared" si="110"/>
        <v>food</v>
      </c>
      <c r="R1167" t="str">
        <f t="shared" si="111"/>
        <v>food trucks</v>
      </c>
      <c r="S1167" s="12">
        <f t="shared" si="112"/>
        <v>41792.00613425926</v>
      </c>
      <c r="T1167" s="12">
        <f t="shared" si="113"/>
        <v>41826.00613425926</v>
      </c>
    </row>
    <row r="1168" spans="1:20" ht="42.75" x14ac:dyDescent="0.4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t="str">
        <f t="shared" si="110"/>
        <v>food</v>
      </c>
      <c r="R1168" t="str">
        <f t="shared" si="111"/>
        <v>food trucks</v>
      </c>
      <c r="S1168" s="12">
        <f t="shared" si="112"/>
        <v>42150.277106481481</v>
      </c>
      <c r="T1168" s="12">
        <f t="shared" si="113"/>
        <v>42180.958333333336</v>
      </c>
    </row>
    <row r="1169" spans="1:20" ht="42.75" x14ac:dyDescent="0.4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t="str">
        <f t="shared" si="110"/>
        <v>food</v>
      </c>
      <c r="R1169" t="str">
        <f t="shared" si="111"/>
        <v>food trucks</v>
      </c>
      <c r="S1169" s="12">
        <f t="shared" si="112"/>
        <v>41863.526562499996</v>
      </c>
      <c r="T1169" s="12">
        <f t="shared" si="113"/>
        <v>41894.526562499996</v>
      </c>
    </row>
    <row r="1170" spans="1:20" ht="42.75" x14ac:dyDescent="0.4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t="str">
        <f t="shared" si="110"/>
        <v>food</v>
      </c>
      <c r="R1170" t="str">
        <f t="shared" si="111"/>
        <v>food trucks</v>
      </c>
      <c r="S1170" s="12">
        <f t="shared" si="112"/>
        <v>42604.845659722218</v>
      </c>
      <c r="T1170" s="12">
        <f t="shared" si="113"/>
        <v>42634.845659722218</v>
      </c>
    </row>
    <row r="1171" spans="1:20" ht="42.75" x14ac:dyDescent="0.4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t="str">
        <f t="shared" si="110"/>
        <v>food</v>
      </c>
      <c r="R1171" t="str">
        <f t="shared" si="111"/>
        <v>food trucks</v>
      </c>
      <c r="S1171" s="12">
        <f t="shared" si="112"/>
        <v>42027.145405092589</v>
      </c>
      <c r="T1171" s="12">
        <f t="shared" si="113"/>
        <v>42057.145405092589</v>
      </c>
    </row>
    <row r="1172" spans="1:20" ht="42.75" x14ac:dyDescent="0.4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t="str">
        <f t="shared" si="110"/>
        <v>food</v>
      </c>
      <c r="R1172" t="str">
        <f t="shared" si="111"/>
        <v>food trucks</v>
      </c>
      <c r="S1172" s="12">
        <f t="shared" si="112"/>
        <v>42124.684849537036</v>
      </c>
      <c r="T1172" s="12">
        <f t="shared" si="113"/>
        <v>42154.684849537036</v>
      </c>
    </row>
    <row r="1173" spans="1:20" ht="28.5" x14ac:dyDescent="0.4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6">
        <f t="shared" si="109"/>
        <v>25</v>
      </c>
      <c r="Q1173" t="str">
        <f t="shared" si="110"/>
        <v>food</v>
      </c>
      <c r="R1173" t="str">
        <f t="shared" si="111"/>
        <v>food trucks</v>
      </c>
      <c r="S1173" s="12">
        <f t="shared" si="112"/>
        <v>41938.596377314811</v>
      </c>
      <c r="T1173" s="12">
        <f t="shared" si="113"/>
        <v>41956.638043981475</v>
      </c>
    </row>
    <row r="1174" spans="1:20" x14ac:dyDescent="0.4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f t="shared" si="109"/>
        <v>0</v>
      </c>
      <c r="Q1174" t="str">
        <f t="shared" si="110"/>
        <v>food</v>
      </c>
      <c r="R1174" t="str">
        <f t="shared" si="111"/>
        <v>food trucks</v>
      </c>
      <c r="S1174" s="12">
        <f t="shared" si="112"/>
        <v>41841.473981481475</v>
      </c>
      <c r="T1174" s="12">
        <f t="shared" si="113"/>
        <v>41871.473981481475</v>
      </c>
    </row>
    <row r="1175" spans="1:20" ht="42.75" x14ac:dyDescent="0.4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t="str">
        <f t="shared" si="110"/>
        <v>food</v>
      </c>
      <c r="R1175" t="str">
        <f t="shared" si="111"/>
        <v>food trucks</v>
      </c>
      <c r="S1175" s="12">
        <f t="shared" si="112"/>
        <v>42183.97751157407</v>
      </c>
      <c r="T1175" s="12">
        <f t="shared" si="113"/>
        <v>42218.97751157407</v>
      </c>
    </row>
    <row r="1176" spans="1:20" ht="42.75" x14ac:dyDescent="0.4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t="str">
        <f t="shared" si="110"/>
        <v>food</v>
      </c>
      <c r="R1176" t="str">
        <f t="shared" si="111"/>
        <v>food trucks</v>
      </c>
      <c r="S1176" s="12">
        <f t="shared" si="112"/>
        <v>42468.633414351854</v>
      </c>
      <c r="T1176" s="12">
        <f t="shared" si="113"/>
        <v>42498.633414351854</v>
      </c>
    </row>
    <row r="1177" spans="1:20" ht="42.75" x14ac:dyDescent="0.4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t="str">
        <f t="shared" si="110"/>
        <v>food</v>
      </c>
      <c r="R1177" t="str">
        <f t="shared" si="111"/>
        <v>food trucks</v>
      </c>
      <c r="S1177" s="12">
        <f t="shared" si="112"/>
        <v>42170.520127314812</v>
      </c>
      <c r="T1177" s="12">
        <f t="shared" si="113"/>
        <v>42200.520127314812</v>
      </c>
    </row>
    <row r="1178" spans="1:20" ht="57" x14ac:dyDescent="0.4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t="str">
        <f t="shared" si="110"/>
        <v>food</v>
      </c>
      <c r="R1178" t="str">
        <f t="shared" si="111"/>
        <v>food trucks</v>
      </c>
      <c r="S1178" s="12">
        <f t="shared" si="112"/>
        <v>42745.811319444438</v>
      </c>
      <c r="T1178" s="12">
        <f t="shared" si="113"/>
        <v>42800.333333333336</v>
      </c>
    </row>
    <row r="1179" spans="1:20" ht="42.75" x14ac:dyDescent="0.4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f t="shared" si="109"/>
        <v>0</v>
      </c>
      <c r="Q1179" t="str">
        <f t="shared" si="110"/>
        <v>food</v>
      </c>
      <c r="R1179" t="str">
        <f t="shared" si="111"/>
        <v>food trucks</v>
      </c>
      <c r="S1179" s="12">
        <f t="shared" si="112"/>
        <v>41897.452499999999</v>
      </c>
      <c r="T1179" s="12">
        <f t="shared" si="113"/>
        <v>41927.452499999999</v>
      </c>
    </row>
    <row r="1180" spans="1:20" ht="42.75" x14ac:dyDescent="0.4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t="str">
        <f t="shared" si="110"/>
        <v>food</v>
      </c>
      <c r="R1180" t="str">
        <f t="shared" si="111"/>
        <v>food trucks</v>
      </c>
      <c r="S1180" s="12">
        <f t="shared" si="112"/>
        <v>41837.69736111111</v>
      </c>
      <c r="T1180" s="12">
        <f t="shared" si="113"/>
        <v>41867.69736111111</v>
      </c>
    </row>
    <row r="1181" spans="1:20" ht="42.75" x14ac:dyDescent="0.4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t="str">
        <f t="shared" si="110"/>
        <v>food</v>
      </c>
      <c r="R1181" t="str">
        <f t="shared" si="111"/>
        <v>food trucks</v>
      </c>
      <c r="S1181" s="12">
        <f t="shared" si="112"/>
        <v>42275.511886574073</v>
      </c>
      <c r="T1181" s="12">
        <f t="shared" si="113"/>
        <v>42305.511886574073</v>
      </c>
    </row>
    <row r="1182" spans="1:20" ht="28.5" x14ac:dyDescent="0.4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t="str">
        <f t="shared" si="110"/>
        <v>food</v>
      </c>
      <c r="R1182" t="str">
        <f t="shared" si="111"/>
        <v>food trucks</v>
      </c>
      <c r="S1182" s="12">
        <f t="shared" si="112"/>
        <v>41781.598541666666</v>
      </c>
      <c r="T1182" s="12">
        <f t="shared" si="113"/>
        <v>41818.598541666666</v>
      </c>
    </row>
    <row r="1183" spans="1:20" x14ac:dyDescent="0.4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t="str">
        <f t="shared" si="110"/>
        <v>food</v>
      </c>
      <c r="R1183" t="str">
        <f t="shared" si="111"/>
        <v>food trucks</v>
      </c>
      <c r="S1183" s="12">
        <f t="shared" si="112"/>
        <v>42034.131030092591</v>
      </c>
      <c r="T1183" s="12">
        <f t="shared" si="113"/>
        <v>42064.131030092591</v>
      </c>
    </row>
    <row r="1184" spans="1:20" ht="42.75" x14ac:dyDescent="0.4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t="str">
        <f t="shared" si="110"/>
        <v>food</v>
      </c>
      <c r="R1184" t="str">
        <f t="shared" si="111"/>
        <v>food trucks</v>
      </c>
      <c r="S1184" s="12">
        <f t="shared" si="112"/>
        <v>42728.619074074071</v>
      </c>
      <c r="T1184" s="12">
        <f t="shared" si="113"/>
        <v>42747.487499999996</v>
      </c>
    </row>
    <row r="1185" spans="1:20" ht="42.75" x14ac:dyDescent="0.4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t="str">
        <f t="shared" si="110"/>
        <v>food</v>
      </c>
      <c r="R1185" t="str">
        <f t="shared" si="111"/>
        <v>food trucks</v>
      </c>
      <c r="S1185" s="12">
        <f t="shared" si="112"/>
        <v>42656.653043981474</v>
      </c>
      <c r="T1185" s="12">
        <f t="shared" si="113"/>
        <v>42675.957638888889</v>
      </c>
    </row>
    <row r="1186" spans="1:20" ht="42.75" x14ac:dyDescent="0.4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t="str">
        <f t="shared" si="110"/>
        <v>photography</v>
      </c>
      <c r="R1186" t="str">
        <f t="shared" si="111"/>
        <v>photobooks</v>
      </c>
      <c r="S1186" s="12">
        <f t="shared" si="112"/>
        <v>42741.391331018516</v>
      </c>
      <c r="T1186" s="12">
        <f t="shared" si="113"/>
        <v>42772.391331018516</v>
      </c>
    </row>
    <row r="1187" spans="1:20" ht="57" x14ac:dyDescent="0.4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t="str">
        <f t="shared" si="110"/>
        <v>photography</v>
      </c>
      <c r="R1187" t="str">
        <f t="shared" si="111"/>
        <v>photobooks</v>
      </c>
      <c r="S1187" s="12">
        <f t="shared" si="112"/>
        <v>42130.656817129631</v>
      </c>
      <c r="T1187" s="12">
        <f t="shared" si="113"/>
        <v>42162.958333333336</v>
      </c>
    </row>
    <row r="1188" spans="1:20" ht="42.75" x14ac:dyDescent="0.4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t="str">
        <f t="shared" si="110"/>
        <v>photography</v>
      </c>
      <c r="R1188" t="str">
        <f t="shared" si="111"/>
        <v>photobooks</v>
      </c>
      <c r="S1188" s="12">
        <f t="shared" si="112"/>
        <v>42123.655034722215</v>
      </c>
      <c r="T1188" s="12">
        <f t="shared" si="113"/>
        <v>42156.737499999996</v>
      </c>
    </row>
    <row r="1189" spans="1:20" ht="42.75" x14ac:dyDescent="0.4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t="str">
        <f t="shared" si="110"/>
        <v>photography</v>
      </c>
      <c r="R1189" t="str">
        <f t="shared" si="111"/>
        <v>photobooks</v>
      </c>
      <c r="S1189" s="12">
        <f t="shared" si="112"/>
        <v>42109.686608796292</v>
      </c>
      <c r="T1189" s="12">
        <f t="shared" si="113"/>
        <v>42141.541666666664</v>
      </c>
    </row>
    <row r="1190" spans="1:20" ht="42.75" x14ac:dyDescent="0.4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t="str">
        <f t="shared" si="110"/>
        <v>photography</v>
      </c>
      <c r="R1190" t="str">
        <f t="shared" si="111"/>
        <v>photobooks</v>
      </c>
      <c r="S1190" s="12">
        <f t="shared" si="112"/>
        <v>42711.492361111108</v>
      </c>
      <c r="T1190" s="12">
        <f t="shared" si="113"/>
        <v>42732.492361111108</v>
      </c>
    </row>
    <row r="1191" spans="1:20" ht="42.75" x14ac:dyDescent="0.4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t="str">
        <f t="shared" si="110"/>
        <v>photography</v>
      </c>
      <c r="R1191" t="str">
        <f t="shared" si="111"/>
        <v>photobooks</v>
      </c>
      <c r="S1191" s="12">
        <f t="shared" si="112"/>
        <v>42529.770775462959</v>
      </c>
      <c r="T1191" s="12">
        <f t="shared" si="113"/>
        <v>42550.770775462959</v>
      </c>
    </row>
    <row r="1192" spans="1:20" ht="28.5" x14ac:dyDescent="0.4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t="str">
        <f t="shared" si="110"/>
        <v>photography</v>
      </c>
      <c r="R1192" t="str">
        <f t="shared" si="111"/>
        <v>photobooks</v>
      </c>
      <c r="S1192" s="12">
        <f t="shared" si="112"/>
        <v>41852.457465277774</v>
      </c>
      <c r="T1192" s="12">
        <f t="shared" si="113"/>
        <v>41882.457465277774</v>
      </c>
    </row>
    <row r="1193" spans="1:20" ht="42.75" x14ac:dyDescent="0.4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t="str">
        <f t="shared" si="110"/>
        <v>photography</v>
      </c>
      <c r="R1193" t="str">
        <f t="shared" si="111"/>
        <v>photobooks</v>
      </c>
      <c r="S1193" s="12">
        <f t="shared" si="112"/>
        <v>42419.395370370366</v>
      </c>
      <c r="T1193" s="12">
        <f t="shared" si="113"/>
        <v>42449.353703703702</v>
      </c>
    </row>
    <row r="1194" spans="1:20" ht="28.5" x14ac:dyDescent="0.4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t="str">
        <f t="shared" si="110"/>
        <v>photography</v>
      </c>
      <c r="R1194" t="str">
        <f t="shared" si="111"/>
        <v>photobooks</v>
      </c>
      <c r="S1194" s="12">
        <f t="shared" si="112"/>
        <v>42747.298356481479</v>
      </c>
      <c r="T1194" s="12">
        <f t="shared" si="113"/>
        <v>42777.298356481479</v>
      </c>
    </row>
    <row r="1195" spans="1:20" ht="42.75" x14ac:dyDescent="0.4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t="str">
        <f t="shared" si="110"/>
        <v>photography</v>
      </c>
      <c r="R1195" t="str">
        <f t="shared" si="111"/>
        <v>photobooks</v>
      </c>
      <c r="S1195" s="12">
        <f t="shared" si="112"/>
        <v>42409.567743055552</v>
      </c>
      <c r="T1195" s="12">
        <f t="shared" si="113"/>
        <v>42469.526076388887</v>
      </c>
    </row>
    <row r="1196" spans="1:20" ht="42.75" x14ac:dyDescent="0.4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t="str">
        <f t="shared" si="110"/>
        <v>photography</v>
      </c>
      <c r="R1196" t="str">
        <f t="shared" si="111"/>
        <v>photobooks</v>
      </c>
      <c r="S1196" s="12">
        <f t="shared" si="112"/>
        <v>42072.27984953703</v>
      </c>
      <c r="T1196" s="12">
        <f t="shared" si="113"/>
        <v>42102.27984953703</v>
      </c>
    </row>
    <row r="1197" spans="1:20" ht="57" x14ac:dyDescent="0.4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t="str">
        <f t="shared" si="110"/>
        <v>photography</v>
      </c>
      <c r="R1197" t="str">
        <f t="shared" si="111"/>
        <v>photobooks</v>
      </c>
      <c r="S1197" s="12">
        <f t="shared" si="112"/>
        <v>42298.139502314814</v>
      </c>
      <c r="T1197" s="12">
        <f t="shared" si="113"/>
        <v>42358.166666666664</v>
      </c>
    </row>
    <row r="1198" spans="1:20" ht="28.5" x14ac:dyDescent="0.4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t="str">
        <f t="shared" si="110"/>
        <v>photography</v>
      </c>
      <c r="R1198" t="str">
        <f t="shared" si="111"/>
        <v>photobooks</v>
      </c>
      <c r="S1198" s="12">
        <f t="shared" si="112"/>
        <v>42326.610405092586</v>
      </c>
      <c r="T1198" s="12">
        <f t="shared" si="113"/>
        <v>42356.610405092586</v>
      </c>
    </row>
    <row r="1199" spans="1:20" ht="42.75" x14ac:dyDescent="0.4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t="str">
        <f t="shared" si="110"/>
        <v>photography</v>
      </c>
      <c r="R1199" t="str">
        <f t="shared" si="111"/>
        <v>photobooks</v>
      </c>
      <c r="S1199" s="12">
        <f t="shared" si="112"/>
        <v>42503.456412037034</v>
      </c>
      <c r="T1199" s="12">
        <f t="shared" si="113"/>
        <v>42534.040972222218</v>
      </c>
    </row>
    <row r="1200" spans="1:20" ht="42.75" x14ac:dyDescent="0.4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t="str">
        <f t="shared" si="110"/>
        <v>photography</v>
      </c>
      <c r="R1200" t="str">
        <f t="shared" si="111"/>
        <v>photobooks</v>
      </c>
      <c r="S1200" s="12">
        <f t="shared" si="112"/>
        <v>42333.410717592589</v>
      </c>
      <c r="T1200" s="12">
        <f t="shared" si="113"/>
        <v>42368.916666666664</v>
      </c>
    </row>
    <row r="1201" spans="1:20" ht="42.75" x14ac:dyDescent="0.4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t="str">
        <f t="shared" si="110"/>
        <v>photography</v>
      </c>
      <c r="R1201" t="str">
        <f t="shared" si="111"/>
        <v>photobooks</v>
      </c>
      <c r="S1201" s="12">
        <f t="shared" si="112"/>
        <v>42161.562499999993</v>
      </c>
      <c r="T1201" s="12">
        <f t="shared" si="113"/>
        <v>42193.562499999993</v>
      </c>
    </row>
    <row r="1202" spans="1:20" ht="42.75" x14ac:dyDescent="0.4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t="str">
        <f t="shared" si="110"/>
        <v>photography</v>
      </c>
      <c r="R1202" t="str">
        <f t="shared" si="111"/>
        <v>photobooks</v>
      </c>
      <c r="S1202" s="12">
        <f t="shared" si="112"/>
        <v>42089.269166666665</v>
      </c>
      <c r="T1202" s="12">
        <f t="shared" si="113"/>
        <v>42110.269166666665</v>
      </c>
    </row>
    <row r="1203" spans="1:20" ht="42.75" x14ac:dyDescent="0.4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t="str">
        <f t="shared" si="110"/>
        <v>photography</v>
      </c>
      <c r="R1203" t="str">
        <f t="shared" si="111"/>
        <v>photobooks</v>
      </c>
      <c r="S1203" s="12">
        <f t="shared" si="112"/>
        <v>42536.398680555554</v>
      </c>
      <c r="T1203" s="12">
        <f t="shared" si="113"/>
        <v>42566.398680555554</v>
      </c>
    </row>
    <row r="1204" spans="1:20" ht="42.75" x14ac:dyDescent="0.4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t="str">
        <f t="shared" si="110"/>
        <v>photography</v>
      </c>
      <c r="R1204" t="str">
        <f t="shared" si="111"/>
        <v>photobooks</v>
      </c>
      <c r="S1204" s="12">
        <f t="shared" si="112"/>
        <v>42152.08048611111</v>
      </c>
      <c r="T1204" s="12">
        <f t="shared" si="113"/>
        <v>42182.08048611111</v>
      </c>
    </row>
    <row r="1205" spans="1:20" ht="42.75" x14ac:dyDescent="0.4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t="str">
        <f t="shared" si="110"/>
        <v>photography</v>
      </c>
      <c r="R1205" t="str">
        <f t="shared" si="111"/>
        <v>photobooks</v>
      </c>
      <c r="S1205" s="12">
        <f t="shared" si="112"/>
        <v>42125.4065625</v>
      </c>
      <c r="T1205" s="12">
        <f t="shared" si="113"/>
        <v>42155.4065625</v>
      </c>
    </row>
    <row r="1206" spans="1:20" ht="42.75" x14ac:dyDescent="0.4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t="str">
        <f t="shared" si="110"/>
        <v>photography</v>
      </c>
      <c r="R1206" t="str">
        <f t="shared" si="111"/>
        <v>photobooks</v>
      </c>
      <c r="S1206" s="12">
        <f t="shared" si="112"/>
        <v>42297.539733796293</v>
      </c>
      <c r="T1206" s="12">
        <f t="shared" si="113"/>
        <v>42341.999999999993</v>
      </c>
    </row>
    <row r="1207" spans="1:20" ht="42.75" x14ac:dyDescent="0.4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t="str">
        <f t="shared" si="110"/>
        <v>photography</v>
      </c>
      <c r="R1207" t="str">
        <f t="shared" si="111"/>
        <v>photobooks</v>
      </c>
      <c r="S1207" s="12">
        <f t="shared" si="112"/>
        <v>42138.298043981478</v>
      </c>
      <c r="T1207" s="12">
        <f t="shared" si="113"/>
        <v>42168.298043981478</v>
      </c>
    </row>
    <row r="1208" spans="1:20" ht="42.75" x14ac:dyDescent="0.4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t="str">
        <f t="shared" si="110"/>
        <v>photography</v>
      </c>
      <c r="R1208" t="str">
        <f t="shared" si="111"/>
        <v>photobooks</v>
      </c>
      <c r="S1208" s="12">
        <f t="shared" si="112"/>
        <v>42772.567743055552</v>
      </c>
      <c r="T1208" s="12">
        <f t="shared" si="113"/>
        <v>42805.353472222218</v>
      </c>
    </row>
    <row r="1209" spans="1:20" ht="28.5" x14ac:dyDescent="0.4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t="str">
        <f t="shared" si="110"/>
        <v>photography</v>
      </c>
      <c r="R1209" t="str">
        <f t="shared" si="111"/>
        <v>photobooks</v>
      </c>
      <c r="S1209" s="12">
        <f t="shared" si="112"/>
        <v>42430.221909722219</v>
      </c>
      <c r="T1209" s="12">
        <f t="shared" si="113"/>
        <v>42460.208333333336</v>
      </c>
    </row>
    <row r="1210" spans="1:20" ht="42.75" x14ac:dyDescent="0.4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t="str">
        <f t="shared" si="110"/>
        <v>photography</v>
      </c>
      <c r="R1210" t="str">
        <f t="shared" si="111"/>
        <v>photobooks</v>
      </c>
      <c r="S1210" s="12">
        <f t="shared" si="112"/>
        <v>42423.500740740739</v>
      </c>
      <c r="T1210" s="12">
        <f t="shared" si="113"/>
        <v>42453.459074074075</v>
      </c>
    </row>
    <row r="1211" spans="1:20" ht="42.75" x14ac:dyDescent="0.4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t="str">
        <f t="shared" si="110"/>
        <v>photography</v>
      </c>
      <c r="R1211" t="str">
        <f t="shared" si="111"/>
        <v>photobooks</v>
      </c>
      <c r="S1211" s="12">
        <f t="shared" si="112"/>
        <v>42761.637789351851</v>
      </c>
      <c r="T1211" s="12">
        <f t="shared" si="113"/>
        <v>42791.637789351851</v>
      </c>
    </row>
    <row r="1212" spans="1:20" ht="28.5" x14ac:dyDescent="0.4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t="str">
        <f t="shared" si="110"/>
        <v>photography</v>
      </c>
      <c r="R1212" t="str">
        <f t="shared" si="111"/>
        <v>photobooks</v>
      </c>
      <c r="S1212" s="12">
        <f t="shared" si="112"/>
        <v>42132.733472222222</v>
      </c>
      <c r="T1212" s="12">
        <f t="shared" si="113"/>
        <v>42155.666666666664</v>
      </c>
    </row>
    <row r="1213" spans="1:20" ht="42.75" x14ac:dyDescent="0.4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t="str">
        <f t="shared" si="110"/>
        <v>photography</v>
      </c>
      <c r="R1213" t="str">
        <f t="shared" si="111"/>
        <v>photobooks</v>
      </c>
      <c r="S1213" s="12">
        <f t="shared" si="112"/>
        <v>42515.658113425925</v>
      </c>
      <c r="T1213" s="12">
        <f t="shared" si="113"/>
        <v>42530.658113425925</v>
      </c>
    </row>
    <row r="1214" spans="1:20" ht="42.75" x14ac:dyDescent="0.4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t="str">
        <f t="shared" si="110"/>
        <v>photography</v>
      </c>
      <c r="R1214" t="str">
        <f t="shared" si="111"/>
        <v>photobooks</v>
      </c>
      <c r="S1214" s="12">
        <f t="shared" si="112"/>
        <v>42318.741840277777</v>
      </c>
      <c r="T1214" s="12">
        <f t="shared" si="113"/>
        <v>42334.833333333336</v>
      </c>
    </row>
    <row r="1215" spans="1:20" ht="42.75" x14ac:dyDescent="0.4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t="str">
        <f t="shared" si="110"/>
        <v>photography</v>
      </c>
      <c r="R1215" t="str">
        <f t="shared" si="111"/>
        <v>photobooks</v>
      </c>
      <c r="S1215" s="12">
        <f t="shared" si="112"/>
        <v>42731.547453703701</v>
      </c>
      <c r="T1215" s="12">
        <f t="shared" si="113"/>
        <v>42766.547453703701</v>
      </c>
    </row>
    <row r="1216" spans="1:20" ht="42.75" x14ac:dyDescent="0.4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t="str">
        <f t="shared" si="110"/>
        <v>photography</v>
      </c>
      <c r="R1216" t="str">
        <f t="shared" si="111"/>
        <v>photobooks</v>
      </c>
      <c r="S1216" s="12">
        <f t="shared" si="112"/>
        <v>42104.632002314807</v>
      </c>
      <c r="T1216" s="12">
        <f t="shared" si="113"/>
        <v>42164.632002314807</v>
      </c>
    </row>
    <row r="1217" spans="1:20" ht="42.75" x14ac:dyDescent="0.4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t="str">
        <f t="shared" si="110"/>
        <v>photography</v>
      </c>
      <c r="R1217" t="str">
        <f t="shared" si="111"/>
        <v>photobooks</v>
      </c>
      <c r="S1217" s="12">
        <f t="shared" si="112"/>
        <v>41759.714768518512</v>
      </c>
      <c r="T1217" s="12">
        <f t="shared" si="113"/>
        <v>41789.714768518512</v>
      </c>
    </row>
    <row r="1218" spans="1:20" ht="28.5" x14ac:dyDescent="0.4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s="6">
        <f t="shared" si="109"/>
        <v>91.882882882882882</v>
      </c>
      <c r="Q1218" t="str">
        <f t="shared" si="110"/>
        <v>photography</v>
      </c>
      <c r="R1218" t="str">
        <f t="shared" si="111"/>
        <v>photobooks</v>
      </c>
      <c r="S1218" s="12">
        <f t="shared" si="112"/>
        <v>42247.408067129632</v>
      </c>
      <c r="T1218" s="12">
        <f t="shared" si="113"/>
        <v>42279.752083333333</v>
      </c>
    </row>
    <row r="1219" spans="1:20" ht="42.75" x14ac:dyDescent="0.4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s="6">
        <f t="shared" ref="P1219:P1282" si="115">IF(L1219&gt;0,E1219/L1219,0)</f>
        <v>148.57377049180329</v>
      </c>
      <c r="Q1219" t="str">
        <f t="shared" ref="Q1219:Q1282" si="116">LEFT(N1219,SEARCH("/",N1219,1)-1)</f>
        <v>photography</v>
      </c>
      <c r="R1219" t="str">
        <f t="shared" ref="R1219:R1282" si="117">RIGHT(N1219,LEN(N1219)-SEARCH("/",N1219,1))</f>
        <v>photobooks</v>
      </c>
      <c r="S1219" s="12">
        <f t="shared" ref="S1219:S1282" si="118">(J1219/86400)+25569+(-5/24)</f>
        <v>42535.6011574074</v>
      </c>
      <c r="T1219" s="12">
        <f t="shared" ref="T1219:T1282" si="119">(I1219/86400)+25569+(-5/24)</f>
        <v>42565.6011574074</v>
      </c>
    </row>
    <row r="1220" spans="1:20" ht="42.75" x14ac:dyDescent="0.4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t="str">
        <f t="shared" si="116"/>
        <v>photography</v>
      </c>
      <c r="R1220" t="str">
        <f t="shared" si="117"/>
        <v>photobooks</v>
      </c>
      <c r="S1220" s="12">
        <f t="shared" si="118"/>
        <v>42278.453703703701</v>
      </c>
      <c r="T1220" s="12">
        <f t="shared" si="119"/>
        <v>42308.916666666664</v>
      </c>
    </row>
    <row r="1221" spans="1:20" ht="28.5" x14ac:dyDescent="0.4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t="str">
        <f t="shared" si="116"/>
        <v>photography</v>
      </c>
      <c r="R1221" t="str">
        <f t="shared" si="117"/>
        <v>photobooks</v>
      </c>
      <c r="S1221" s="12">
        <f t="shared" si="118"/>
        <v>42633.253622685188</v>
      </c>
      <c r="T1221" s="12">
        <f t="shared" si="119"/>
        <v>42663.253622685188</v>
      </c>
    </row>
    <row r="1222" spans="1:20" ht="42.75" x14ac:dyDescent="0.4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t="str">
        <f t="shared" si="116"/>
        <v>photography</v>
      </c>
      <c r="R1222" t="str">
        <f t="shared" si="117"/>
        <v>photobooks</v>
      </c>
      <c r="S1222" s="12">
        <f t="shared" si="118"/>
        <v>42211.420277777775</v>
      </c>
      <c r="T1222" s="12">
        <f t="shared" si="119"/>
        <v>42241.420277777775</v>
      </c>
    </row>
    <row r="1223" spans="1:20" ht="42.75" x14ac:dyDescent="0.4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t="str">
        <f t="shared" si="116"/>
        <v>photography</v>
      </c>
      <c r="R1223" t="str">
        <f t="shared" si="117"/>
        <v>photobooks</v>
      </c>
      <c r="S1223" s="12">
        <f t="shared" si="118"/>
        <v>42680.267222222225</v>
      </c>
      <c r="T1223" s="12">
        <f t="shared" si="119"/>
        <v>42707.791666666664</v>
      </c>
    </row>
    <row r="1224" spans="1:20" ht="28.5" x14ac:dyDescent="0.4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t="str">
        <f t="shared" si="116"/>
        <v>photography</v>
      </c>
      <c r="R1224" t="str">
        <f t="shared" si="117"/>
        <v>photobooks</v>
      </c>
      <c r="S1224" s="12">
        <f t="shared" si="118"/>
        <v>42430.512118055551</v>
      </c>
      <c r="T1224" s="12">
        <f t="shared" si="119"/>
        <v>42460.958333333336</v>
      </c>
    </row>
    <row r="1225" spans="1:20" ht="28.5" x14ac:dyDescent="0.4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t="str">
        <f t="shared" si="116"/>
        <v>photography</v>
      </c>
      <c r="R1225" t="str">
        <f t="shared" si="117"/>
        <v>photobooks</v>
      </c>
      <c r="S1225" s="12">
        <f t="shared" si="118"/>
        <v>42653.968854166662</v>
      </c>
      <c r="T1225" s="12">
        <f t="shared" si="119"/>
        <v>42684.010520833333</v>
      </c>
    </row>
    <row r="1226" spans="1:20" ht="28.5" x14ac:dyDescent="0.4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t="str">
        <f t="shared" si="116"/>
        <v>music</v>
      </c>
      <c r="R1226" t="str">
        <f t="shared" si="117"/>
        <v>world music</v>
      </c>
      <c r="S1226" s="12">
        <f t="shared" si="118"/>
        <v>41736.341458333329</v>
      </c>
      <c r="T1226" s="12">
        <f t="shared" si="119"/>
        <v>41796.341458333329</v>
      </c>
    </row>
    <row r="1227" spans="1:20" ht="42.75" x14ac:dyDescent="0.4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t="str">
        <f t="shared" si="116"/>
        <v>music</v>
      </c>
      <c r="R1227" t="str">
        <f t="shared" si="117"/>
        <v>world music</v>
      </c>
      <c r="S1227" s="12">
        <f t="shared" si="118"/>
        <v>41509.697662037033</v>
      </c>
      <c r="T1227" s="12">
        <f t="shared" si="119"/>
        <v>41569.697662037033</v>
      </c>
    </row>
    <row r="1228" spans="1:20" ht="42.75" x14ac:dyDescent="0.4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t="str">
        <f t="shared" si="116"/>
        <v>music</v>
      </c>
      <c r="R1228" t="str">
        <f t="shared" si="117"/>
        <v>world music</v>
      </c>
      <c r="S1228" s="12">
        <f t="shared" si="118"/>
        <v>41715.666446759256</v>
      </c>
      <c r="T1228" s="12">
        <f t="shared" si="119"/>
        <v>41749.833333333328</v>
      </c>
    </row>
    <row r="1229" spans="1:20" ht="42.75" x14ac:dyDescent="0.4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f t="shared" si="115"/>
        <v>0</v>
      </c>
      <c r="Q1229" t="str">
        <f t="shared" si="116"/>
        <v>music</v>
      </c>
      <c r="R1229" t="str">
        <f t="shared" si="117"/>
        <v>world music</v>
      </c>
      <c r="S1229" s="12">
        <f t="shared" si="118"/>
        <v>41827.710833333331</v>
      </c>
      <c r="T1229" s="12">
        <f t="shared" si="119"/>
        <v>41858.083333333328</v>
      </c>
    </row>
    <row r="1230" spans="1:20" ht="42.75" x14ac:dyDescent="0.4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t="str">
        <f t="shared" si="116"/>
        <v>music</v>
      </c>
      <c r="R1230" t="str">
        <f t="shared" si="117"/>
        <v>world music</v>
      </c>
      <c r="S1230" s="12">
        <f t="shared" si="118"/>
        <v>40754.520925925921</v>
      </c>
      <c r="T1230" s="12">
        <f t="shared" si="119"/>
        <v>40814.520925925921</v>
      </c>
    </row>
    <row r="1231" spans="1:20" ht="42.75" x14ac:dyDescent="0.4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t="str">
        <f t="shared" si="116"/>
        <v>music</v>
      </c>
      <c r="R1231" t="str">
        <f t="shared" si="117"/>
        <v>world music</v>
      </c>
      <c r="S1231" s="12">
        <f t="shared" si="118"/>
        <v>40985.251469907402</v>
      </c>
      <c r="T1231" s="12">
        <f t="shared" si="119"/>
        <v>41015.458333333328</v>
      </c>
    </row>
    <row r="1232" spans="1:20" ht="42.75" x14ac:dyDescent="0.4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f t="shared" si="115"/>
        <v>0</v>
      </c>
      <c r="Q1232" t="str">
        <f t="shared" si="116"/>
        <v>music</v>
      </c>
      <c r="R1232" t="str">
        <f t="shared" si="117"/>
        <v>world music</v>
      </c>
      <c r="S1232" s="12">
        <f t="shared" si="118"/>
        <v>40568.764236111107</v>
      </c>
      <c r="T1232" s="12">
        <f t="shared" si="119"/>
        <v>40598.764236111107</v>
      </c>
    </row>
    <row r="1233" spans="1:20" ht="42.75" x14ac:dyDescent="0.4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f t="shared" si="115"/>
        <v>0</v>
      </c>
      <c r="Q1233" t="str">
        <f t="shared" si="116"/>
        <v>music</v>
      </c>
      <c r="R1233" t="str">
        <f t="shared" si="117"/>
        <v>world music</v>
      </c>
      <c r="S1233" s="12">
        <f t="shared" si="118"/>
        <v>42193.733425925922</v>
      </c>
      <c r="T1233" s="12">
        <f t="shared" si="119"/>
        <v>42243.833333333336</v>
      </c>
    </row>
    <row r="1234" spans="1:20" ht="42.75" x14ac:dyDescent="0.4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t="str">
        <f t="shared" si="116"/>
        <v>music</v>
      </c>
      <c r="R1234" t="str">
        <f t="shared" si="117"/>
        <v>world music</v>
      </c>
      <c r="S1234" s="12">
        <f t="shared" si="118"/>
        <v>41506.639699074069</v>
      </c>
      <c r="T1234" s="12">
        <f t="shared" si="119"/>
        <v>41553.639699074069</v>
      </c>
    </row>
    <row r="1235" spans="1:20" ht="42.75" x14ac:dyDescent="0.4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t="str">
        <f t="shared" si="116"/>
        <v>music</v>
      </c>
      <c r="R1235" t="str">
        <f t="shared" si="117"/>
        <v>world music</v>
      </c>
      <c r="S1235" s="12">
        <f t="shared" si="118"/>
        <v>40939.740439814814</v>
      </c>
      <c r="T1235" s="12">
        <f t="shared" si="119"/>
        <v>40960.740439814814</v>
      </c>
    </row>
    <row r="1236" spans="1:20" ht="42.75" x14ac:dyDescent="0.4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f t="shared" si="115"/>
        <v>0</v>
      </c>
      <c r="Q1236" t="str">
        <f t="shared" si="116"/>
        <v>music</v>
      </c>
      <c r="R1236" t="str">
        <f t="shared" si="117"/>
        <v>world music</v>
      </c>
      <c r="S1236" s="12">
        <f t="shared" si="118"/>
        <v>42007.580347222225</v>
      </c>
      <c r="T1236" s="12">
        <f t="shared" si="119"/>
        <v>42037.580347222225</v>
      </c>
    </row>
    <row r="1237" spans="1:20" ht="42.75" x14ac:dyDescent="0.4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t="str">
        <f t="shared" si="116"/>
        <v>music</v>
      </c>
      <c r="R1237" t="str">
        <f t="shared" si="117"/>
        <v>world music</v>
      </c>
      <c r="S1237" s="12">
        <f t="shared" si="118"/>
        <v>41582.927071759259</v>
      </c>
      <c r="T1237" s="12">
        <f t="shared" si="119"/>
        <v>41622.927071759259</v>
      </c>
    </row>
    <row r="1238" spans="1:20" x14ac:dyDescent="0.4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f t="shared" si="115"/>
        <v>0</v>
      </c>
      <c r="Q1238" t="str">
        <f t="shared" si="116"/>
        <v>music</v>
      </c>
      <c r="R1238" t="str">
        <f t="shared" si="117"/>
        <v>world music</v>
      </c>
      <c r="S1238" s="12">
        <f t="shared" si="118"/>
        <v>41110.47180555555</v>
      </c>
      <c r="T1238" s="12">
        <f t="shared" si="119"/>
        <v>41118.458333333328</v>
      </c>
    </row>
    <row r="1239" spans="1:20" ht="42.75" x14ac:dyDescent="0.4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f t="shared" si="115"/>
        <v>0</v>
      </c>
      <c r="Q1239" t="str">
        <f t="shared" si="116"/>
        <v>music</v>
      </c>
      <c r="R1239" t="str">
        <f t="shared" si="117"/>
        <v>world music</v>
      </c>
      <c r="S1239" s="12">
        <f t="shared" si="118"/>
        <v>41125.074826388889</v>
      </c>
      <c r="T1239" s="12">
        <f t="shared" si="119"/>
        <v>41145.074826388889</v>
      </c>
    </row>
    <row r="1240" spans="1:20" ht="57" x14ac:dyDescent="0.4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t="str">
        <f t="shared" si="116"/>
        <v>music</v>
      </c>
      <c r="R1240" t="str">
        <f t="shared" si="117"/>
        <v>world music</v>
      </c>
      <c r="S1240" s="12">
        <f t="shared" si="118"/>
        <v>40731.402037037034</v>
      </c>
      <c r="T1240" s="12">
        <f t="shared" si="119"/>
        <v>40761.402037037034</v>
      </c>
    </row>
    <row r="1241" spans="1:20" ht="28.5" x14ac:dyDescent="0.4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f t="shared" si="115"/>
        <v>0</v>
      </c>
      <c r="Q1241" t="str">
        <f t="shared" si="116"/>
        <v>music</v>
      </c>
      <c r="R1241" t="str">
        <f t="shared" si="117"/>
        <v>world music</v>
      </c>
      <c r="S1241" s="12">
        <f t="shared" si="118"/>
        <v>40883.754247685181</v>
      </c>
      <c r="T1241" s="12">
        <f t="shared" si="119"/>
        <v>40913.754247685181</v>
      </c>
    </row>
    <row r="1242" spans="1:20" ht="28.5" x14ac:dyDescent="0.4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t="str">
        <f t="shared" si="116"/>
        <v>music</v>
      </c>
      <c r="R1242" t="str">
        <f t="shared" si="117"/>
        <v>world music</v>
      </c>
      <c r="S1242" s="12">
        <f t="shared" si="118"/>
        <v>41408.831678240742</v>
      </c>
      <c r="T1242" s="12">
        <f t="shared" si="119"/>
        <v>41467.70208333333</v>
      </c>
    </row>
    <row r="1243" spans="1:20" ht="42.75" x14ac:dyDescent="0.4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t="str">
        <f t="shared" si="116"/>
        <v>music</v>
      </c>
      <c r="R1243" t="str">
        <f t="shared" si="117"/>
        <v>world music</v>
      </c>
      <c r="S1243" s="12">
        <f t="shared" si="118"/>
        <v>41923.629398148143</v>
      </c>
      <c r="T1243" s="12">
        <f t="shared" si="119"/>
        <v>41946.040972222218</v>
      </c>
    </row>
    <row r="1244" spans="1:20" ht="42.75" x14ac:dyDescent="0.4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t="str">
        <f t="shared" si="116"/>
        <v>music</v>
      </c>
      <c r="R1244" t="str">
        <f t="shared" si="117"/>
        <v>world music</v>
      </c>
      <c r="S1244" s="12">
        <f t="shared" si="118"/>
        <v>40781.957199074073</v>
      </c>
      <c r="T1244" s="12">
        <f t="shared" si="119"/>
        <v>40797.345833333333</v>
      </c>
    </row>
    <row r="1245" spans="1:20" ht="42.75" x14ac:dyDescent="0.4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t="str">
        <f t="shared" si="116"/>
        <v>music</v>
      </c>
      <c r="R1245" t="str">
        <f t="shared" si="117"/>
        <v>world music</v>
      </c>
      <c r="S1245" s="12">
        <f t="shared" si="118"/>
        <v>40671.670960648145</v>
      </c>
      <c r="T1245" s="12">
        <f t="shared" si="119"/>
        <v>40732.666666666664</v>
      </c>
    </row>
    <row r="1246" spans="1:20" ht="42.75" x14ac:dyDescent="0.4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t="str">
        <f t="shared" si="116"/>
        <v>music</v>
      </c>
      <c r="R1246" t="str">
        <f t="shared" si="117"/>
        <v>rock</v>
      </c>
      <c r="S1246" s="12">
        <f t="shared" si="118"/>
        <v>41355.617164351854</v>
      </c>
      <c r="T1246" s="12">
        <f t="shared" si="119"/>
        <v>41386.666666666664</v>
      </c>
    </row>
    <row r="1247" spans="1:20" ht="42.75" x14ac:dyDescent="0.4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t="str">
        <f t="shared" si="116"/>
        <v>music</v>
      </c>
      <c r="R1247" t="str">
        <f t="shared" si="117"/>
        <v>rock</v>
      </c>
      <c r="S1247" s="12">
        <f t="shared" si="118"/>
        <v>41774.391597222224</v>
      </c>
      <c r="T1247" s="12">
        <f t="shared" si="119"/>
        <v>41804.391597222224</v>
      </c>
    </row>
    <row r="1248" spans="1:20" ht="42.75" x14ac:dyDescent="0.4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t="str">
        <f t="shared" si="116"/>
        <v>music</v>
      </c>
      <c r="R1248" t="str">
        <f t="shared" si="117"/>
        <v>rock</v>
      </c>
      <c r="S1248" s="12">
        <f t="shared" si="118"/>
        <v>40837.835057870368</v>
      </c>
      <c r="T1248" s="12">
        <f t="shared" si="119"/>
        <v>40882.876724537033</v>
      </c>
    </row>
    <row r="1249" spans="1:20" ht="28.5" x14ac:dyDescent="0.4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t="str">
        <f t="shared" si="116"/>
        <v>music</v>
      </c>
      <c r="R1249" t="str">
        <f t="shared" si="117"/>
        <v>rock</v>
      </c>
      <c r="S1249" s="12">
        <f t="shared" si="118"/>
        <v>41370.083969907406</v>
      </c>
      <c r="T1249" s="12">
        <f t="shared" si="119"/>
        <v>41400.083969907406</v>
      </c>
    </row>
    <row r="1250" spans="1:20" ht="28.5" x14ac:dyDescent="0.4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t="str">
        <f t="shared" si="116"/>
        <v>music</v>
      </c>
      <c r="R1250" t="str">
        <f t="shared" si="117"/>
        <v>rock</v>
      </c>
      <c r="S1250" s="12">
        <f t="shared" si="118"/>
        <v>41767.448530092588</v>
      </c>
      <c r="T1250" s="12">
        <f t="shared" si="119"/>
        <v>41803.082638888889</v>
      </c>
    </row>
    <row r="1251" spans="1:20" ht="42.75" x14ac:dyDescent="0.4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t="str">
        <f t="shared" si="116"/>
        <v>music</v>
      </c>
      <c r="R1251" t="str">
        <f t="shared" si="117"/>
        <v>rock</v>
      </c>
      <c r="S1251" s="12">
        <f t="shared" si="118"/>
        <v>41067.532534722217</v>
      </c>
      <c r="T1251" s="12">
        <f t="shared" si="119"/>
        <v>41097.532534722217</v>
      </c>
    </row>
    <row r="1252" spans="1:20" ht="42.75" x14ac:dyDescent="0.4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t="str">
        <f t="shared" si="116"/>
        <v>music</v>
      </c>
      <c r="R1252" t="str">
        <f t="shared" si="117"/>
        <v>rock</v>
      </c>
      <c r="S1252" s="12">
        <f t="shared" si="118"/>
        <v>41843.434386574074</v>
      </c>
      <c r="T1252" s="12">
        <f t="shared" si="119"/>
        <v>41888.434386574074</v>
      </c>
    </row>
    <row r="1253" spans="1:20" ht="28.5" x14ac:dyDescent="0.4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t="str">
        <f t="shared" si="116"/>
        <v>music</v>
      </c>
      <c r="R1253" t="str">
        <f t="shared" si="117"/>
        <v>rock</v>
      </c>
      <c r="S1253" s="12">
        <f t="shared" si="118"/>
        <v>40751.606099537035</v>
      </c>
      <c r="T1253" s="12">
        <f t="shared" si="119"/>
        <v>40811.606099537035</v>
      </c>
    </row>
    <row r="1254" spans="1:20" ht="42.75" x14ac:dyDescent="0.4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t="str">
        <f t="shared" si="116"/>
        <v>music</v>
      </c>
      <c r="R1254" t="str">
        <f t="shared" si="117"/>
        <v>rock</v>
      </c>
      <c r="S1254" s="12">
        <f t="shared" si="118"/>
        <v>41543.779733796291</v>
      </c>
      <c r="T1254" s="12">
        <f t="shared" si="119"/>
        <v>41571.779733796291</v>
      </c>
    </row>
    <row r="1255" spans="1:20" ht="42.75" x14ac:dyDescent="0.4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t="str">
        <f t="shared" si="116"/>
        <v>music</v>
      </c>
      <c r="R1255" t="str">
        <f t="shared" si="117"/>
        <v>rock</v>
      </c>
      <c r="S1255" s="12">
        <f t="shared" si="118"/>
        <v>41855.575312499997</v>
      </c>
      <c r="T1255" s="12">
        <f t="shared" si="119"/>
        <v>41885.575312499997</v>
      </c>
    </row>
    <row r="1256" spans="1:20" ht="42.75" x14ac:dyDescent="0.4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t="str">
        <f t="shared" si="116"/>
        <v>music</v>
      </c>
      <c r="R1256" t="str">
        <f t="shared" si="117"/>
        <v>rock</v>
      </c>
      <c r="S1256" s="12">
        <f t="shared" si="118"/>
        <v>40487.413032407407</v>
      </c>
      <c r="T1256" s="12">
        <f t="shared" si="119"/>
        <v>40543.999305555553</v>
      </c>
    </row>
    <row r="1257" spans="1:20" ht="42.75" x14ac:dyDescent="0.4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t="str">
        <f t="shared" si="116"/>
        <v>music</v>
      </c>
      <c r="R1257" t="str">
        <f t="shared" si="117"/>
        <v>rock</v>
      </c>
      <c r="S1257" s="12">
        <f t="shared" si="118"/>
        <v>41579.637175925927</v>
      </c>
      <c r="T1257" s="12">
        <f t="shared" si="119"/>
        <v>41609.678842592592</v>
      </c>
    </row>
    <row r="1258" spans="1:20" ht="42.75" x14ac:dyDescent="0.4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t="str">
        <f t="shared" si="116"/>
        <v>music</v>
      </c>
      <c r="R1258" t="str">
        <f t="shared" si="117"/>
        <v>rock</v>
      </c>
      <c r="S1258" s="12">
        <f t="shared" si="118"/>
        <v>40921.711006944439</v>
      </c>
      <c r="T1258" s="12">
        <f t="shared" si="119"/>
        <v>40951.711006944439</v>
      </c>
    </row>
    <row r="1259" spans="1:20" ht="42.75" x14ac:dyDescent="0.4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t="str">
        <f t="shared" si="116"/>
        <v>music</v>
      </c>
      <c r="R1259" t="str">
        <f t="shared" si="117"/>
        <v>rock</v>
      </c>
      <c r="S1259" s="12">
        <f t="shared" si="118"/>
        <v>40586.877199074072</v>
      </c>
      <c r="T1259" s="12">
        <f t="shared" si="119"/>
        <v>40635.835532407407</v>
      </c>
    </row>
    <row r="1260" spans="1:20" ht="42.75" x14ac:dyDescent="0.4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t="str">
        <f t="shared" si="116"/>
        <v>music</v>
      </c>
      <c r="R1260" t="str">
        <f t="shared" si="117"/>
        <v>rock</v>
      </c>
      <c r="S1260" s="12">
        <f t="shared" si="118"/>
        <v>41487.402916666666</v>
      </c>
      <c r="T1260" s="12">
        <f t="shared" si="119"/>
        <v>41517.402916666666</v>
      </c>
    </row>
    <row r="1261" spans="1:20" ht="28.5" x14ac:dyDescent="0.4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t="str">
        <f t="shared" si="116"/>
        <v>music</v>
      </c>
      <c r="R1261" t="str">
        <f t="shared" si="117"/>
        <v>rock</v>
      </c>
      <c r="S1261" s="12">
        <f t="shared" si="118"/>
        <v>41766.762314814812</v>
      </c>
      <c r="T1261" s="12">
        <f t="shared" si="119"/>
        <v>41798.957638888889</v>
      </c>
    </row>
    <row r="1262" spans="1:20" ht="42.75" x14ac:dyDescent="0.4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t="str">
        <f t="shared" si="116"/>
        <v>music</v>
      </c>
      <c r="R1262" t="str">
        <f t="shared" si="117"/>
        <v>rock</v>
      </c>
      <c r="S1262" s="12">
        <f t="shared" si="118"/>
        <v>41666.63449074074</v>
      </c>
      <c r="T1262" s="12">
        <f t="shared" si="119"/>
        <v>41696.63449074074</v>
      </c>
    </row>
    <row r="1263" spans="1:20" ht="28.5" x14ac:dyDescent="0.4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t="str">
        <f t="shared" si="116"/>
        <v>music</v>
      </c>
      <c r="R1263" t="str">
        <f t="shared" si="117"/>
        <v>rock</v>
      </c>
      <c r="S1263" s="12">
        <f t="shared" si="118"/>
        <v>41638.134571759256</v>
      </c>
      <c r="T1263" s="12">
        <f t="shared" si="119"/>
        <v>41668.134571759256</v>
      </c>
    </row>
    <row r="1264" spans="1:20" ht="42.75" x14ac:dyDescent="0.4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t="str">
        <f t="shared" si="116"/>
        <v>music</v>
      </c>
      <c r="R1264" t="str">
        <f t="shared" si="117"/>
        <v>rock</v>
      </c>
      <c r="S1264" s="12">
        <f t="shared" si="118"/>
        <v>41656.554305555554</v>
      </c>
      <c r="T1264" s="12">
        <f t="shared" si="119"/>
        <v>41686.554305555554</v>
      </c>
    </row>
    <row r="1265" spans="1:20" ht="28.5" x14ac:dyDescent="0.4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t="str">
        <f t="shared" si="116"/>
        <v>music</v>
      </c>
      <c r="R1265" t="str">
        <f t="shared" si="117"/>
        <v>rock</v>
      </c>
      <c r="S1265" s="12">
        <f t="shared" si="118"/>
        <v>41691.875810185185</v>
      </c>
      <c r="T1265" s="12">
        <f t="shared" si="119"/>
        <v>41726.833333333328</v>
      </c>
    </row>
    <row r="1266" spans="1:20" ht="42.75" x14ac:dyDescent="0.4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t="str">
        <f t="shared" si="116"/>
        <v>music</v>
      </c>
      <c r="R1266" t="str">
        <f t="shared" si="117"/>
        <v>rock</v>
      </c>
      <c r="S1266" s="12">
        <f t="shared" si="118"/>
        <v>41547.454664351848</v>
      </c>
      <c r="T1266" s="12">
        <f t="shared" si="119"/>
        <v>41576.454664351848</v>
      </c>
    </row>
    <row r="1267" spans="1:20" ht="57" x14ac:dyDescent="0.4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t="str">
        <f t="shared" si="116"/>
        <v>music</v>
      </c>
      <c r="R1267" t="str">
        <f t="shared" si="117"/>
        <v>rock</v>
      </c>
      <c r="S1267" s="12">
        <f t="shared" si="118"/>
        <v>40465.446932870364</v>
      </c>
      <c r="T1267" s="12">
        <f t="shared" si="119"/>
        <v>40512.446932870364</v>
      </c>
    </row>
    <row r="1268" spans="1:20" ht="28.5" x14ac:dyDescent="0.4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t="str">
        <f t="shared" si="116"/>
        <v>music</v>
      </c>
      <c r="R1268" t="str">
        <f t="shared" si="117"/>
        <v>rock</v>
      </c>
      <c r="S1268" s="12">
        <f t="shared" si="118"/>
        <v>41620.668344907404</v>
      </c>
      <c r="T1268" s="12">
        <f t="shared" si="119"/>
        <v>41650.668344907404</v>
      </c>
    </row>
    <row r="1269" spans="1:20" ht="42.75" x14ac:dyDescent="0.4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t="str">
        <f t="shared" si="116"/>
        <v>music</v>
      </c>
      <c r="R1269" t="str">
        <f t="shared" si="117"/>
        <v>rock</v>
      </c>
      <c r="S1269" s="12">
        <f t="shared" si="118"/>
        <v>41449.376828703702</v>
      </c>
      <c r="T1269" s="12">
        <f t="shared" si="119"/>
        <v>41479.376828703702</v>
      </c>
    </row>
    <row r="1270" spans="1:20" ht="28.5" x14ac:dyDescent="0.4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t="str">
        <f t="shared" si="116"/>
        <v>music</v>
      </c>
      <c r="R1270" t="str">
        <f t="shared" si="117"/>
        <v>rock</v>
      </c>
      <c r="S1270" s="12">
        <f t="shared" si="118"/>
        <v>41507.637118055551</v>
      </c>
      <c r="T1270" s="12">
        <f t="shared" si="119"/>
        <v>41537.637118055551</v>
      </c>
    </row>
    <row r="1271" spans="1:20" ht="42.75" x14ac:dyDescent="0.4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t="str">
        <f t="shared" si="116"/>
        <v>music</v>
      </c>
      <c r="R1271" t="str">
        <f t="shared" si="117"/>
        <v>rock</v>
      </c>
      <c r="S1271" s="12">
        <f t="shared" si="118"/>
        <v>42445.614722222221</v>
      </c>
      <c r="T1271" s="12">
        <f t="shared" si="119"/>
        <v>42475.791666666664</v>
      </c>
    </row>
    <row r="1272" spans="1:20" ht="28.5" x14ac:dyDescent="0.4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t="str">
        <f t="shared" si="116"/>
        <v>music</v>
      </c>
      <c r="R1272" t="str">
        <f t="shared" si="117"/>
        <v>rock</v>
      </c>
      <c r="S1272" s="12">
        <f t="shared" si="118"/>
        <v>40933.648634259254</v>
      </c>
      <c r="T1272" s="12">
        <f t="shared" si="119"/>
        <v>40993.60696759259</v>
      </c>
    </row>
    <row r="1273" spans="1:20" ht="42.75" x14ac:dyDescent="0.4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t="str">
        <f t="shared" si="116"/>
        <v>music</v>
      </c>
      <c r="R1273" t="str">
        <f t="shared" si="117"/>
        <v>rock</v>
      </c>
      <c r="S1273" s="12">
        <f t="shared" si="118"/>
        <v>41561.475219907406</v>
      </c>
      <c r="T1273" s="12">
        <f t="shared" si="119"/>
        <v>41591.516886574071</v>
      </c>
    </row>
    <row r="1274" spans="1:20" ht="57" x14ac:dyDescent="0.4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t="str">
        <f t="shared" si="116"/>
        <v>music</v>
      </c>
      <c r="R1274" t="str">
        <f t="shared" si="117"/>
        <v>rock</v>
      </c>
      <c r="S1274" s="12">
        <f t="shared" si="118"/>
        <v>40274.536793981482</v>
      </c>
      <c r="T1274" s="12">
        <f t="shared" si="119"/>
        <v>40343.958333333328</v>
      </c>
    </row>
    <row r="1275" spans="1:20" ht="42.75" x14ac:dyDescent="0.4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t="str">
        <f t="shared" si="116"/>
        <v>music</v>
      </c>
      <c r="R1275" t="str">
        <f t="shared" si="117"/>
        <v>rock</v>
      </c>
      <c r="S1275" s="12">
        <f t="shared" si="118"/>
        <v>41852.521886574068</v>
      </c>
      <c r="T1275" s="12">
        <f t="shared" si="119"/>
        <v>41882.521886574068</v>
      </c>
    </row>
    <row r="1276" spans="1:20" ht="42.75" x14ac:dyDescent="0.4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t="str">
        <f t="shared" si="116"/>
        <v>music</v>
      </c>
      <c r="R1276" t="str">
        <f t="shared" si="117"/>
        <v>rock</v>
      </c>
      <c r="S1276" s="12">
        <f t="shared" si="118"/>
        <v>41116.481770833328</v>
      </c>
      <c r="T1276" s="12">
        <f t="shared" si="119"/>
        <v>41151.481770833328</v>
      </c>
    </row>
    <row r="1277" spans="1:20" ht="42.75" x14ac:dyDescent="0.4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t="str">
        <f t="shared" si="116"/>
        <v>music</v>
      </c>
      <c r="R1277" t="str">
        <f t="shared" si="117"/>
        <v>rock</v>
      </c>
      <c r="S1277" s="12">
        <f t="shared" si="118"/>
        <v>41458.659571759257</v>
      </c>
      <c r="T1277" s="12">
        <f t="shared" si="119"/>
        <v>41493.659571759257</v>
      </c>
    </row>
    <row r="1278" spans="1:20" ht="28.5" x14ac:dyDescent="0.4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t="str">
        <f t="shared" si="116"/>
        <v>music</v>
      </c>
      <c r="R1278" t="str">
        <f t="shared" si="117"/>
        <v>rock</v>
      </c>
      <c r="S1278" s="12">
        <f t="shared" si="118"/>
        <v>40007.49591435185</v>
      </c>
      <c r="T1278" s="12">
        <f t="shared" si="119"/>
        <v>40056.958333333328</v>
      </c>
    </row>
    <row r="1279" spans="1:20" ht="42.75" x14ac:dyDescent="0.4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t="str">
        <f t="shared" si="116"/>
        <v>music</v>
      </c>
      <c r="R1279" t="str">
        <f t="shared" si="117"/>
        <v>rock</v>
      </c>
      <c r="S1279" s="12">
        <f t="shared" si="118"/>
        <v>41121.35355324074</v>
      </c>
      <c r="T1279" s="12">
        <f t="shared" si="119"/>
        <v>41156.35355324074</v>
      </c>
    </row>
    <row r="1280" spans="1:20" ht="42.75" x14ac:dyDescent="0.4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t="str">
        <f t="shared" si="116"/>
        <v>music</v>
      </c>
      <c r="R1280" t="str">
        <f t="shared" si="117"/>
        <v>rock</v>
      </c>
      <c r="S1280" s="12">
        <f t="shared" si="118"/>
        <v>41786.346828703703</v>
      </c>
      <c r="T1280" s="12">
        <f t="shared" si="119"/>
        <v>41814.875</v>
      </c>
    </row>
    <row r="1281" spans="1:20" ht="42.75" x14ac:dyDescent="0.4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t="str">
        <f t="shared" si="116"/>
        <v>music</v>
      </c>
      <c r="R1281" t="str">
        <f t="shared" si="117"/>
        <v>rock</v>
      </c>
      <c r="S1281" s="12">
        <f t="shared" si="118"/>
        <v>41681.890856481477</v>
      </c>
      <c r="T1281" s="12">
        <f t="shared" si="119"/>
        <v>41721.849189814813</v>
      </c>
    </row>
    <row r="1282" spans="1:20" ht="42.75" x14ac:dyDescent="0.4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s="6">
        <f t="shared" si="115"/>
        <v>127.97523076923076</v>
      </c>
      <c r="Q1282" t="str">
        <f t="shared" si="116"/>
        <v>music</v>
      </c>
      <c r="R1282" t="str">
        <f t="shared" si="117"/>
        <v>rock</v>
      </c>
      <c r="S1282" s="12">
        <f t="shared" si="118"/>
        <v>40513.54923611111</v>
      </c>
      <c r="T1282" s="12">
        <f t="shared" si="119"/>
        <v>40603.54923611111</v>
      </c>
    </row>
    <row r="1283" spans="1:20" ht="42.75" x14ac:dyDescent="0.4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s="6">
        <f t="shared" ref="P1283:P1346" si="121">IF(L1283&gt;0,E1283/L1283,0)</f>
        <v>104.72972972972973</v>
      </c>
      <c r="Q1283" t="str">
        <f t="shared" ref="Q1283:Q1346" si="122">LEFT(N1283,SEARCH("/",N1283,1)-1)</f>
        <v>music</v>
      </c>
      <c r="R1283" t="str">
        <f t="shared" ref="R1283:R1346" si="123">RIGHT(N1283,LEN(N1283)-SEARCH("/",N1283,1))</f>
        <v>rock</v>
      </c>
      <c r="S1283" s="12">
        <f t="shared" ref="S1283:S1346" si="124">(J1283/86400)+25569+(-5/24)</f>
        <v>41463.535138888888</v>
      </c>
      <c r="T1283" s="12">
        <f t="shared" ref="T1283:T1346" si="125">(I1283/86400)+25569+(-5/24)</f>
        <v>41483.535138888888</v>
      </c>
    </row>
    <row r="1284" spans="1:20" ht="42.75" x14ac:dyDescent="0.4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t="str">
        <f t="shared" si="122"/>
        <v>music</v>
      </c>
      <c r="R1284" t="str">
        <f t="shared" si="123"/>
        <v>rock</v>
      </c>
      <c r="S1284" s="12">
        <f t="shared" si="124"/>
        <v>41586.266840277771</v>
      </c>
      <c r="T1284" s="12">
        <f t="shared" si="125"/>
        <v>41616.999305555553</v>
      </c>
    </row>
    <row r="1285" spans="1:20" ht="42.75" x14ac:dyDescent="0.4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t="str">
        <f t="shared" si="122"/>
        <v>music</v>
      </c>
      <c r="R1285" t="str">
        <f t="shared" si="123"/>
        <v>rock</v>
      </c>
      <c r="S1285" s="12">
        <f t="shared" si="124"/>
        <v>41320.50913194444</v>
      </c>
      <c r="T1285" s="12">
        <f t="shared" si="125"/>
        <v>41343.958333333328</v>
      </c>
    </row>
    <row r="1286" spans="1:20" ht="42.75" x14ac:dyDescent="0.4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t="str">
        <f t="shared" si="122"/>
        <v>theater</v>
      </c>
      <c r="R1286" t="str">
        <f t="shared" si="123"/>
        <v>plays</v>
      </c>
      <c r="S1286" s="12">
        <f t="shared" si="124"/>
        <v>42712.026412037034</v>
      </c>
      <c r="T1286" s="12">
        <f t="shared" si="125"/>
        <v>42735.499305555553</v>
      </c>
    </row>
    <row r="1287" spans="1:20" ht="42.75" x14ac:dyDescent="0.4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t="str">
        <f t="shared" si="122"/>
        <v>theater</v>
      </c>
      <c r="R1287" t="str">
        <f t="shared" si="123"/>
        <v>plays</v>
      </c>
      <c r="S1287" s="12">
        <f t="shared" si="124"/>
        <v>42160.374710648146</v>
      </c>
      <c r="T1287" s="12">
        <f t="shared" si="125"/>
        <v>42175.374710648146</v>
      </c>
    </row>
    <row r="1288" spans="1:20" ht="42.75" x14ac:dyDescent="0.4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t="str">
        <f t="shared" si="122"/>
        <v>theater</v>
      </c>
      <c r="R1288" t="str">
        <f t="shared" si="123"/>
        <v>plays</v>
      </c>
      <c r="S1288" s="12">
        <f t="shared" si="124"/>
        <v>42039.176238425927</v>
      </c>
      <c r="T1288" s="12">
        <f t="shared" si="125"/>
        <v>42052.374999999993</v>
      </c>
    </row>
    <row r="1289" spans="1:20" ht="57" x14ac:dyDescent="0.4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t="str">
        <f t="shared" si="122"/>
        <v>theater</v>
      </c>
      <c r="R1289" t="str">
        <f t="shared" si="123"/>
        <v>plays</v>
      </c>
      <c r="S1289" s="12">
        <f t="shared" si="124"/>
        <v>42107.412685185183</v>
      </c>
      <c r="T1289" s="12">
        <f t="shared" si="125"/>
        <v>42167.412685185183</v>
      </c>
    </row>
    <row r="1290" spans="1:20" ht="42.75" x14ac:dyDescent="0.4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t="str">
        <f t="shared" si="122"/>
        <v>theater</v>
      </c>
      <c r="R1290" t="str">
        <f t="shared" si="123"/>
        <v>plays</v>
      </c>
      <c r="S1290" s="12">
        <f t="shared" si="124"/>
        <v>42560.946331018517</v>
      </c>
      <c r="T1290" s="12">
        <f t="shared" si="125"/>
        <v>42591.958333333336</v>
      </c>
    </row>
    <row r="1291" spans="1:20" ht="42.75" x14ac:dyDescent="0.4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t="str">
        <f t="shared" si="122"/>
        <v>theater</v>
      </c>
      <c r="R1291" t="str">
        <f t="shared" si="123"/>
        <v>plays</v>
      </c>
      <c r="S1291" s="12">
        <f t="shared" si="124"/>
        <v>42708.926446759258</v>
      </c>
      <c r="T1291" s="12">
        <f t="shared" si="125"/>
        <v>42738.926446759258</v>
      </c>
    </row>
    <row r="1292" spans="1:20" ht="28.5" x14ac:dyDescent="0.4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t="str">
        <f t="shared" si="122"/>
        <v>theater</v>
      </c>
      <c r="R1292" t="str">
        <f t="shared" si="123"/>
        <v>plays</v>
      </c>
      <c r="S1292" s="12">
        <f t="shared" si="124"/>
        <v>42086.406608796293</v>
      </c>
      <c r="T1292" s="12">
        <f t="shared" si="125"/>
        <v>42117.082638888889</v>
      </c>
    </row>
    <row r="1293" spans="1:20" ht="42.75" x14ac:dyDescent="0.4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t="str">
        <f t="shared" si="122"/>
        <v>theater</v>
      </c>
      <c r="R1293" t="str">
        <f t="shared" si="123"/>
        <v>plays</v>
      </c>
      <c r="S1293" s="12">
        <f t="shared" si="124"/>
        <v>42064.444340277776</v>
      </c>
      <c r="T1293" s="12">
        <f t="shared" si="125"/>
        <v>42101.083333333336</v>
      </c>
    </row>
    <row r="1294" spans="1:20" ht="57" x14ac:dyDescent="0.4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t="str">
        <f t="shared" si="122"/>
        <v>theater</v>
      </c>
      <c r="R1294" t="str">
        <f t="shared" si="123"/>
        <v>plays</v>
      </c>
      <c r="S1294" s="12">
        <f t="shared" si="124"/>
        <v>42256.555879629632</v>
      </c>
      <c r="T1294" s="12">
        <f t="shared" si="125"/>
        <v>42283.749305555553</v>
      </c>
    </row>
    <row r="1295" spans="1:20" ht="42.75" x14ac:dyDescent="0.4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t="str">
        <f t="shared" si="122"/>
        <v>theater</v>
      </c>
      <c r="R1295" t="str">
        <f t="shared" si="123"/>
        <v>plays</v>
      </c>
      <c r="S1295" s="12">
        <f t="shared" si="124"/>
        <v>42292.492719907408</v>
      </c>
      <c r="T1295" s="12">
        <f t="shared" si="125"/>
        <v>42322.534386574072</v>
      </c>
    </row>
    <row r="1296" spans="1:20" ht="42.75" x14ac:dyDescent="0.4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t="str">
        <f t="shared" si="122"/>
        <v>theater</v>
      </c>
      <c r="R1296" t="str">
        <f t="shared" si="123"/>
        <v>plays</v>
      </c>
      <c r="S1296" s="12">
        <f t="shared" si="124"/>
        <v>42278.245335648149</v>
      </c>
      <c r="T1296" s="12">
        <f t="shared" si="125"/>
        <v>42296.249999999993</v>
      </c>
    </row>
    <row r="1297" spans="1:20" ht="42.75" x14ac:dyDescent="0.4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t="str">
        <f t="shared" si="122"/>
        <v>theater</v>
      </c>
      <c r="R1297" t="str">
        <f t="shared" si="123"/>
        <v>plays</v>
      </c>
      <c r="S1297" s="12">
        <f t="shared" si="124"/>
        <v>42184.364548611113</v>
      </c>
      <c r="T1297" s="12">
        <f t="shared" si="125"/>
        <v>42214.499999999993</v>
      </c>
    </row>
    <row r="1298" spans="1:20" ht="57" x14ac:dyDescent="0.4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t="str">
        <f t="shared" si="122"/>
        <v>theater</v>
      </c>
      <c r="R1298" t="str">
        <f t="shared" si="123"/>
        <v>plays</v>
      </c>
      <c r="S1298" s="12">
        <f t="shared" si="124"/>
        <v>42422.842280092591</v>
      </c>
      <c r="T1298" s="12">
        <f t="shared" si="125"/>
        <v>42442.800613425927</v>
      </c>
    </row>
    <row r="1299" spans="1:20" ht="42.75" x14ac:dyDescent="0.4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t="str">
        <f t="shared" si="122"/>
        <v>theater</v>
      </c>
      <c r="R1299" t="str">
        <f t="shared" si="123"/>
        <v>plays</v>
      </c>
      <c r="S1299" s="12">
        <f t="shared" si="124"/>
        <v>42461.538865740738</v>
      </c>
      <c r="T1299" s="12">
        <f t="shared" si="125"/>
        <v>42491.538865740738</v>
      </c>
    </row>
    <row r="1300" spans="1:20" ht="42.75" x14ac:dyDescent="0.4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t="str">
        <f t="shared" si="122"/>
        <v>theater</v>
      </c>
      <c r="R1300" t="str">
        <f t="shared" si="123"/>
        <v>plays</v>
      </c>
      <c r="S1300" s="12">
        <f t="shared" si="124"/>
        <v>42458.472592592589</v>
      </c>
      <c r="T1300" s="12">
        <f t="shared" si="125"/>
        <v>42488.472592592589</v>
      </c>
    </row>
    <row r="1301" spans="1:20" ht="42.75" x14ac:dyDescent="0.4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t="str">
        <f t="shared" si="122"/>
        <v>theater</v>
      </c>
      <c r="R1301" t="str">
        <f t="shared" si="123"/>
        <v>plays</v>
      </c>
      <c r="S1301" s="12">
        <f t="shared" si="124"/>
        <v>42169.606006944443</v>
      </c>
      <c r="T1301" s="12">
        <f t="shared" si="125"/>
        <v>42199.606006944443</v>
      </c>
    </row>
    <row r="1302" spans="1:20" ht="42.75" x14ac:dyDescent="0.4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t="str">
        <f t="shared" si="122"/>
        <v>theater</v>
      </c>
      <c r="R1302" t="str">
        <f t="shared" si="123"/>
        <v>plays</v>
      </c>
      <c r="S1302" s="12">
        <f t="shared" si="124"/>
        <v>42483.466874999998</v>
      </c>
      <c r="T1302" s="12">
        <f t="shared" si="125"/>
        <v>42522.581249999996</v>
      </c>
    </row>
    <row r="1303" spans="1:20" ht="42.75" x14ac:dyDescent="0.4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t="str">
        <f t="shared" si="122"/>
        <v>theater</v>
      </c>
      <c r="R1303" t="str">
        <f t="shared" si="123"/>
        <v>plays</v>
      </c>
      <c r="S1303" s="12">
        <f t="shared" si="124"/>
        <v>42195.541412037033</v>
      </c>
      <c r="T1303" s="12">
        <f t="shared" si="125"/>
        <v>42205.916666666664</v>
      </c>
    </row>
    <row r="1304" spans="1:20" ht="42.75" x14ac:dyDescent="0.4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6">
        <f t="shared" si="121"/>
        <v>50</v>
      </c>
      <c r="Q1304" t="str">
        <f t="shared" si="122"/>
        <v>theater</v>
      </c>
      <c r="R1304" t="str">
        <f t="shared" si="123"/>
        <v>plays</v>
      </c>
      <c r="S1304" s="12">
        <f t="shared" si="124"/>
        <v>42674.849664351852</v>
      </c>
      <c r="T1304" s="12">
        <f t="shared" si="125"/>
        <v>42704.891331018516</v>
      </c>
    </row>
    <row r="1305" spans="1:20" ht="28.5" x14ac:dyDescent="0.4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t="str">
        <f t="shared" si="122"/>
        <v>theater</v>
      </c>
      <c r="R1305" t="str">
        <f t="shared" si="123"/>
        <v>plays</v>
      </c>
      <c r="S1305" s="12">
        <f t="shared" si="124"/>
        <v>42566.232870370368</v>
      </c>
      <c r="T1305" s="12">
        <f t="shared" si="125"/>
        <v>42582.249999999993</v>
      </c>
    </row>
    <row r="1306" spans="1:20" ht="42.75" x14ac:dyDescent="0.4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t="str">
        <f t="shared" si="122"/>
        <v>technology</v>
      </c>
      <c r="R1306" t="str">
        <f t="shared" si="123"/>
        <v>wearables</v>
      </c>
      <c r="S1306" s="12">
        <f t="shared" si="124"/>
        <v>42746.986168981479</v>
      </c>
      <c r="T1306" s="12">
        <f t="shared" si="125"/>
        <v>42806.944502314807</v>
      </c>
    </row>
    <row r="1307" spans="1:20" ht="42.75" x14ac:dyDescent="0.4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t="str">
        <f t="shared" si="122"/>
        <v>technology</v>
      </c>
      <c r="R1307" t="str">
        <f t="shared" si="123"/>
        <v>wearables</v>
      </c>
      <c r="S1307" s="12">
        <f t="shared" si="124"/>
        <v>42543.457268518519</v>
      </c>
      <c r="T1307" s="12">
        <f t="shared" si="125"/>
        <v>42572.520833333336</v>
      </c>
    </row>
    <row r="1308" spans="1:20" ht="57" x14ac:dyDescent="0.4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t="str">
        <f t="shared" si="122"/>
        <v>technology</v>
      </c>
      <c r="R1308" t="str">
        <f t="shared" si="123"/>
        <v>wearables</v>
      </c>
      <c r="S1308" s="12">
        <f t="shared" si="124"/>
        <v>41947.249236111107</v>
      </c>
      <c r="T1308" s="12">
        <f t="shared" si="125"/>
        <v>41977.249236111107</v>
      </c>
    </row>
    <row r="1309" spans="1:20" ht="28.5" x14ac:dyDescent="0.4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t="str">
        <f t="shared" si="122"/>
        <v>technology</v>
      </c>
      <c r="R1309" t="str">
        <f t="shared" si="123"/>
        <v>wearables</v>
      </c>
      <c r="S1309" s="12">
        <f t="shared" si="124"/>
        <v>42387.294895833336</v>
      </c>
      <c r="T1309" s="12">
        <f t="shared" si="125"/>
        <v>42417.294895833336</v>
      </c>
    </row>
    <row r="1310" spans="1:20" ht="28.5" x14ac:dyDescent="0.4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t="str">
        <f t="shared" si="122"/>
        <v>technology</v>
      </c>
      <c r="R1310" t="str">
        <f t="shared" si="123"/>
        <v>wearables</v>
      </c>
      <c r="S1310" s="12">
        <f t="shared" si="124"/>
        <v>42611.405231481483</v>
      </c>
      <c r="T1310" s="12">
        <f t="shared" si="125"/>
        <v>42651.405231481483</v>
      </c>
    </row>
    <row r="1311" spans="1:20" ht="42.75" x14ac:dyDescent="0.4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t="str">
        <f t="shared" si="122"/>
        <v>technology</v>
      </c>
      <c r="R1311" t="str">
        <f t="shared" si="123"/>
        <v>wearables</v>
      </c>
      <c r="S1311" s="12">
        <f t="shared" si="124"/>
        <v>42257.674398148149</v>
      </c>
      <c r="T1311" s="12">
        <f t="shared" si="125"/>
        <v>42292.674398148149</v>
      </c>
    </row>
    <row r="1312" spans="1:20" ht="42.75" x14ac:dyDescent="0.4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t="str">
        <f t="shared" si="122"/>
        <v>technology</v>
      </c>
      <c r="R1312" t="str">
        <f t="shared" si="123"/>
        <v>wearables</v>
      </c>
      <c r="S1312" s="12">
        <f t="shared" si="124"/>
        <v>42556.458912037029</v>
      </c>
      <c r="T1312" s="12">
        <f t="shared" si="125"/>
        <v>42601.458912037029</v>
      </c>
    </row>
    <row r="1313" spans="1:20" ht="42.75" x14ac:dyDescent="0.4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t="str">
        <f t="shared" si="122"/>
        <v>technology</v>
      </c>
      <c r="R1313" t="str">
        <f t="shared" si="123"/>
        <v>wearables</v>
      </c>
      <c r="S1313" s="12">
        <f t="shared" si="124"/>
        <v>42669.593969907401</v>
      </c>
      <c r="T1313" s="12">
        <f t="shared" si="125"/>
        <v>42704.635636574072</v>
      </c>
    </row>
    <row r="1314" spans="1:20" ht="42.75" x14ac:dyDescent="0.4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t="str">
        <f t="shared" si="122"/>
        <v>technology</v>
      </c>
      <c r="R1314" t="str">
        <f t="shared" si="123"/>
        <v>wearables</v>
      </c>
      <c r="S1314" s="12">
        <f t="shared" si="124"/>
        <v>42082.494467592587</v>
      </c>
      <c r="T1314" s="12">
        <f t="shared" si="125"/>
        <v>42112.494467592587</v>
      </c>
    </row>
    <row r="1315" spans="1:20" ht="42.75" x14ac:dyDescent="0.4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t="str">
        <f t="shared" si="122"/>
        <v>technology</v>
      </c>
      <c r="R1315" t="str">
        <f t="shared" si="123"/>
        <v>wearables</v>
      </c>
      <c r="S1315" s="12">
        <f t="shared" si="124"/>
        <v>42402.50131944444</v>
      </c>
      <c r="T1315" s="12">
        <f t="shared" si="125"/>
        <v>42432.50131944444</v>
      </c>
    </row>
    <row r="1316" spans="1:20" ht="42.75" x14ac:dyDescent="0.4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t="str">
        <f t="shared" si="122"/>
        <v>technology</v>
      </c>
      <c r="R1316" t="str">
        <f t="shared" si="123"/>
        <v>wearables</v>
      </c>
      <c r="S1316" s="12">
        <f t="shared" si="124"/>
        <v>42604.461342592585</v>
      </c>
      <c r="T1316" s="12">
        <f t="shared" si="125"/>
        <v>42664.461342592585</v>
      </c>
    </row>
    <row r="1317" spans="1:20" ht="28.5" x14ac:dyDescent="0.4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t="str">
        <f t="shared" si="122"/>
        <v>technology</v>
      </c>
      <c r="R1317" t="str">
        <f t="shared" si="123"/>
        <v>wearables</v>
      </c>
      <c r="S1317" s="12">
        <f t="shared" si="124"/>
        <v>42278.289907407401</v>
      </c>
      <c r="T1317" s="12">
        <f t="shared" si="125"/>
        <v>42313.833333333336</v>
      </c>
    </row>
    <row r="1318" spans="1:20" ht="42.75" x14ac:dyDescent="0.4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t="str">
        <f t="shared" si="122"/>
        <v>technology</v>
      </c>
      <c r="R1318" t="str">
        <f t="shared" si="123"/>
        <v>wearables</v>
      </c>
      <c r="S1318" s="12">
        <f t="shared" si="124"/>
        <v>42393.753576388888</v>
      </c>
      <c r="T1318" s="12">
        <f t="shared" si="125"/>
        <v>42428.753576388888</v>
      </c>
    </row>
    <row r="1319" spans="1:20" ht="57" x14ac:dyDescent="0.4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t="str">
        <f t="shared" si="122"/>
        <v>technology</v>
      </c>
      <c r="R1319" t="str">
        <f t="shared" si="123"/>
        <v>wearables</v>
      </c>
      <c r="S1319" s="12">
        <f t="shared" si="124"/>
        <v>42520.027152777773</v>
      </c>
      <c r="T1319" s="12">
        <f t="shared" si="125"/>
        <v>42572.374999999993</v>
      </c>
    </row>
    <row r="1320" spans="1:20" ht="42.75" x14ac:dyDescent="0.4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t="str">
        <f t="shared" si="122"/>
        <v>technology</v>
      </c>
      <c r="R1320" t="str">
        <f t="shared" si="123"/>
        <v>wearables</v>
      </c>
      <c r="S1320" s="12">
        <f t="shared" si="124"/>
        <v>41984.835324074076</v>
      </c>
      <c r="T1320" s="12">
        <f t="shared" si="125"/>
        <v>42014.835324074076</v>
      </c>
    </row>
    <row r="1321" spans="1:20" ht="42.75" x14ac:dyDescent="0.4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t="str">
        <f t="shared" si="122"/>
        <v>technology</v>
      </c>
      <c r="R1321" t="str">
        <f t="shared" si="123"/>
        <v>wearables</v>
      </c>
      <c r="S1321" s="12">
        <f t="shared" si="124"/>
        <v>41816.603761574072</v>
      </c>
      <c r="T1321" s="12">
        <f t="shared" si="125"/>
        <v>41831.458333333328</v>
      </c>
    </row>
    <row r="1322" spans="1:20" ht="42.75" x14ac:dyDescent="0.4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t="str">
        <f t="shared" si="122"/>
        <v>technology</v>
      </c>
      <c r="R1322" t="str">
        <f t="shared" si="123"/>
        <v>wearables</v>
      </c>
      <c r="S1322" s="12">
        <f t="shared" si="124"/>
        <v>42705.482013888883</v>
      </c>
      <c r="T1322" s="12">
        <f t="shared" si="125"/>
        <v>42734.749999999993</v>
      </c>
    </row>
    <row r="1323" spans="1:20" ht="42.75" x14ac:dyDescent="0.4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t="str">
        <f t="shared" si="122"/>
        <v>technology</v>
      </c>
      <c r="R1323" t="str">
        <f t="shared" si="123"/>
        <v>wearables</v>
      </c>
      <c r="S1323" s="12">
        <f t="shared" si="124"/>
        <v>42697.540937499994</v>
      </c>
      <c r="T1323" s="12">
        <f t="shared" si="125"/>
        <v>42727.540937499994</v>
      </c>
    </row>
    <row r="1324" spans="1:20" ht="42.75" x14ac:dyDescent="0.4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t="str">
        <f t="shared" si="122"/>
        <v>technology</v>
      </c>
      <c r="R1324" t="str">
        <f t="shared" si="123"/>
        <v>wearables</v>
      </c>
      <c r="S1324" s="12">
        <f t="shared" si="124"/>
        <v>42115.448206018518</v>
      </c>
      <c r="T1324" s="12">
        <f t="shared" si="125"/>
        <v>42145.448206018518</v>
      </c>
    </row>
    <row r="1325" spans="1:20" ht="42.75" x14ac:dyDescent="0.4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t="str">
        <f t="shared" si="122"/>
        <v>technology</v>
      </c>
      <c r="R1325" t="str">
        <f t="shared" si="123"/>
        <v>wearables</v>
      </c>
      <c r="S1325" s="12">
        <f t="shared" si="124"/>
        <v>42451.490115740737</v>
      </c>
      <c r="T1325" s="12">
        <f t="shared" si="125"/>
        <v>42486.079861111109</v>
      </c>
    </row>
    <row r="1326" spans="1:20" ht="42.75" x14ac:dyDescent="0.4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t="str">
        <f t="shared" si="122"/>
        <v>technology</v>
      </c>
      <c r="R1326" t="str">
        <f t="shared" si="123"/>
        <v>wearables</v>
      </c>
      <c r="S1326" s="12">
        <f t="shared" si="124"/>
        <v>42626.425370370365</v>
      </c>
      <c r="T1326" s="12">
        <f t="shared" si="125"/>
        <v>42656.425370370365</v>
      </c>
    </row>
    <row r="1327" spans="1:20" ht="42.75" x14ac:dyDescent="0.4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t="str">
        <f t="shared" si="122"/>
        <v>technology</v>
      </c>
      <c r="R1327" t="str">
        <f t="shared" si="123"/>
        <v>wearables</v>
      </c>
      <c r="S1327" s="12">
        <f t="shared" si="124"/>
        <v>42703.877719907403</v>
      </c>
      <c r="T1327" s="12">
        <f t="shared" si="125"/>
        <v>42733.877719907403</v>
      </c>
    </row>
    <row r="1328" spans="1:20" ht="42.75" x14ac:dyDescent="0.4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t="str">
        <f t="shared" si="122"/>
        <v>technology</v>
      </c>
      <c r="R1328" t="str">
        <f t="shared" si="123"/>
        <v>wearables</v>
      </c>
      <c r="S1328" s="12">
        <f t="shared" si="124"/>
        <v>41974.583657407406</v>
      </c>
      <c r="T1328" s="12">
        <f t="shared" si="125"/>
        <v>42019.583657407406</v>
      </c>
    </row>
    <row r="1329" spans="1:20" ht="42.75" x14ac:dyDescent="0.4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t="str">
        <f t="shared" si="122"/>
        <v>technology</v>
      </c>
      <c r="R1329" t="str">
        <f t="shared" si="123"/>
        <v>wearables</v>
      </c>
      <c r="S1329" s="12">
        <f t="shared" si="124"/>
        <v>42123.470312500001</v>
      </c>
      <c r="T1329" s="12">
        <f t="shared" si="125"/>
        <v>42153.470312500001</v>
      </c>
    </row>
    <row r="1330" spans="1:20" ht="42.75" x14ac:dyDescent="0.4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t="str">
        <f t="shared" si="122"/>
        <v>technology</v>
      </c>
      <c r="R1330" t="str">
        <f t="shared" si="123"/>
        <v>wearables</v>
      </c>
      <c r="S1330" s="12">
        <f t="shared" si="124"/>
        <v>42612.434421296297</v>
      </c>
      <c r="T1330" s="12">
        <f t="shared" si="125"/>
        <v>42657.434421296297</v>
      </c>
    </row>
    <row r="1331" spans="1:20" ht="42.75" x14ac:dyDescent="0.4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t="str">
        <f t="shared" si="122"/>
        <v>technology</v>
      </c>
      <c r="R1331" t="str">
        <f t="shared" si="123"/>
        <v>wearables</v>
      </c>
      <c r="S1331" s="12">
        <f t="shared" si="124"/>
        <v>41935.013252314813</v>
      </c>
      <c r="T1331" s="12">
        <f t="shared" si="125"/>
        <v>41975.054918981477</v>
      </c>
    </row>
    <row r="1332" spans="1:20" ht="42.75" x14ac:dyDescent="0.4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t="str">
        <f t="shared" si="122"/>
        <v>technology</v>
      </c>
      <c r="R1332" t="str">
        <f t="shared" si="123"/>
        <v>wearables</v>
      </c>
      <c r="S1332" s="12">
        <f t="shared" si="124"/>
        <v>42522.068391203698</v>
      </c>
      <c r="T1332" s="12">
        <f t="shared" si="125"/>
        <v>42552.958333333336</v>
      </c>
    </row>
    <row r="1333" spans="1:20" ht="42.75" x14ac:dyDescent="0.4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t="str">
        <f t="shared" si="122"/>
        <v>technology</v>
      </c>
      <c r="R1333" t="str">
        <f t="shared" si="123"/>
        <v>wearables</v>
      </c>
      <c r="S1333" s="12">
        <f t="shared" si="124"/>
        <v>42569.295763888884</v>
      </c>
      <c r="T1333" s="12">
        <f t="shared" si="125"/>
        <v>42599.295763888884</v>
      </c>
    </row>
    <row r="1334" spans="1:20" ht="42.75" x14ac:dyDescent="0.4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f t="shared" si="121"/>
        <v>0</v>
      </c>
      <c r="Q1334" t="str">
        <f t="shared" si="122"/>
        <v>technology</v>
      </c>
      <c r="R1334" t="str">
        <f t="shared" si="123"/>
        <v>wearables</v>
      </c>
      <c r="S1334" s="12">
        <f t="shared" si="124"/>
        <v>42731.851944444446</v>
      </c>
      <c r="T1334" s="12">
        <f t="shared" si="125"/>
        <v>42761.851944444446</v>
      </c>
    </row>
    <row r="1335" spans="1:20" ht="42.75" x14ac:dyDescent="0.4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f t="shared" si="121"/>
        <v>0</v>
      </c>
      <c r="Q1335" t="str">
        <f t="shared" si="122"/>
        <v>technology</v>
      </c>
      <c r="R1335" t="str">
        <f t="shared" si="123"/>
        <v>wearables</v>
      </c>
      <c r="S1335" s="12">
        <f t="shared" si="124"/>
        <v>41805.8984375</v>
      </c>
      <c r="T1335" s="12">
        <f t="shared" si="125"/>
        <v>41835.8984375</v>
      </c>
    </row>
    <row r="1336" spans="1:20" ht="42.75" x14ac:dyDescent="0.4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t="str">
        <f t="shared" si="122"/>
        <v>technology</v>
      </c>
      <c r="R1336" t="str">
        <f t="shared" si="123"/>
        <v>wearables</v>
      </c>
      <c r="S1336" s="12">
        <f t="shared" si="124"/>
        <v>42410.565821759257</v>
      </c>
      <c r="T1336" s="12">
        <f t="shared" si="125"/>
        <v>42440.565821759257</v>
      </c>
    </row>
    <row r="1337" spans="1:20" ht="42.75" x14ac:dyDescent="0.4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6">
        <f t="shared" si="121"/>
        <v>308.75</v>
      </c>
      <c r="Q1337" t="str">
        <f t="shared" si="122"/>
        <v>technology</v>
      </c>
      <c r="R1337" t="str">
        <f t="shared" si="123"/>
        <v>wearables</v>
      </c>
      <c r="S1337" s="12">
        <f t="shared" si="124"/>
        <v>42313.728032407402</v>
      </c>
      <c r="T1337" s="12">
        <f t="shared" si="125"/>
        <v>42343.728032407402</v>
      </c>
    </row>
    <row r="1338" spans="1:20" ht="42.75" x14ac:dyDescent="0.4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t="str">
        <f t="shared" si="122"/>
        <v>technology</v>
      </c>
      <c r="R1338" t="str">
        <f t="shared" si="123"/>
        <v>wearables</v>
      </c>
      <c r="S1338" s="12">
        <f t="shared" si="124"/>
        <v>41955.655416666668</v>
      </c>
      <c r="T1338" s="12">
        <f t="shared" si="125"/>
        <v>41990.655416666668</v>
      </c>
    </row>
    <row r="1339" spans="1:20" ht="42.75" x14ac:dyDescent="0.4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t="str">
        <f t="shared" si="122"/>
        <v>technology</v>
      </c>
      <c r="R1339" t="str">
        <f t="shared" si="123"/>
        <v>wearables</v>
      </c>
      <c r="S1339" s="12">
        <f t="shared" si="124"/>
        <v>42767.368969907409</v>
      </c>
      <c r="T1339" s="12">
        <f t="shared" si="125"/>
        <v>42797.368969907409</v>
      </c>
    </row>
    <row r="1340" spans="1:20" ht="42.75" x14ac:dyDescent="0.4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t="str">
        <f t="shared" si="122"/>
        <v>technology</v>
      </c>
      <c r="R1340" t="str">
        <f t="shared" si="123"/>
        <v>wearables</v>
      </c>
      <c r="S1340" s="12">
        <f t="shared" si="124"/>
        <v>42188.595289351848</v>
      </c>
      <c r="T1340" s="12">
        <f t="shared" si="125"/>
        <v>42218.595289351848</v>
      </c>
    </row>
    <row r="1341" spans="1:20" ht="28.5" x14ac:dyDescent="0.4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t="str">
        <f t="shared" si="122"/>
        <v>technology</v>
      </c>
      <c r="R1341" t="str">
        <f t="shared" si="123"/>
        <v>wearables</v>
      </c>
      <c r="S1341" s="12">
        <f t="shared" si="124"/>
        <v>41936.438831018517</v>
      </c>
      <c r="T1341" s="12">
        <f t="shared" si="125"/>
        <v>41981.480497685181</v>
      </c>
    </row>
    <row r="1342" spans="1:20" ht="42.75" x14ac:dyDescent="0.4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f t="shared" si="121"/>
        <v>0</v>
      </c>
      <c r="Q1342" t="str">
        <f t="shared" si="122"/>
        <v>technology</v>
      </c>
      <c r="R1342" t="str">
        <f t="shared" si="123"/>
        <v>wearables</v>
      </c>
      <c r="S1342" s="12">
        <f t="shared" si="124"/>
        <v>41836.387187499997</v>
      </c>
      <c r="T1342" s="12">
        <f t="shared" si="125"/>
        <v>41866.387187499997</v>
      </c>
    </row>
    <row r="1343" spans="1:20" ht="42.75" x14ac:dyDescent="0.4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t="str">
        <f t="shared" si="122"/>
        <v>technology</v>
      </c>
      <c r="R1343" t="str">
        <f t="shared" si="123"/>
        <v>wearables</v>
      </c>
      <c r="S1343" s="12">
        <f t="shared" si="124"/>
        <v>42612.415706018517</v>
      </c>
      <c r="T1343" s="12">
        <f t="shared" si="125"/>
        <v>42644.415706018517</v>
      </c>
    </row>
    <row r="1344" spans="1:20" ht="42.75" x14ac:dyDescent="0.4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6">
        <f t="shared" si="121"/>
        <v>100</v>
      </c>
      <c r="Q1344" t="str">
        <f t="shared" si="122"/>
        <v>technology</v>
      </c>
      <c r="R1344" t="str">
        <f t="shared" si="123"/>
        <v>wearables</v>
      </c>
      <c r="S1344" s="12">
        <f t="shared" si="124"/>
        <v>42172.608090277776</v>
      </c>
      <c r="T1344" s="12">
        <f t="shared" si="125"/>
        <v>42202.608090277776</v>
      </c>
    </row>
    <row r="1345" spans="1:20" ht="42.75" x14ac:dyDescent="0.4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t="str">
        <f t="shared" si="122"/>
        <v>technology</v>
      </c>
      <c r="R1345" t="str">
        <f t="shared" si="123"/>
        <v>wearables</v>
      </c>
      <c r="S1345" s="12">
        <f t="shared" si="124"/>
        <v>42542.318090277775</v>
      </c>
      <c r="T1345" s="12">
        <f t="shared" si="125"/>
        <v>42600.957638888889</v>
      </c>
    </row>
    <row r="1346" spans="1:20" ht="42.75" x14ac:dyDescent="0.4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s="6">
        <f t="shared" si="121"/>
        <v>40.762589928057551</v>
      </c>
      <c r="Q1346" t="str">
        <f t="shared" si="122"/>
        <v>publishing</v>
      </c>
      <c r="R1346" t="str">
        <f t="shared" si="123"/>
        <v>nonfiction</v>
      </c>
      <c r="S1346" s="12">
        <f t="shared" si="124"/>
        <v>42522.581469907404</v>
      </c>
      <c r="T1346" s="12">
        <f t="shared" si="125"/>
        <v>42551.581469907404</v>
      </c>
    </row>
    <row r="1347" spans="1:20" ht="42.75" x14ac:dyDescent="0.4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s="6">
        <f t="shared" ref="P1347:P1410" si="127">IF(L1347&gt;0,E1347/L1347,0)</f>
        <v>53.571428571428569</v>
      </c>
      <c r="Q1347" t="str">
        <f t="shared" ref="Q1347:Q1410" si="128">LEFT(N1347,SEARCH("/",N1347,1)-1)</f>
        <v>publishing</v>
      </c>
      <c r="R1347" t="str">
        <f t="shared" ref="R1347:R1410" si="129">RIGHT(N1347,LEN(N1347)-SEARCH("/",N1347,1))</f>
        <v>nonfiction</v>
      </c>
      <c r="S1347" s="12">
        <f t="shared" ref="S1347:S1410" si="130">(J1347/86400)+25569+(-5/24)</f>
        <v>41799.606006944443</v>
      </c>
      <c r="T1347" s="12">
        <f t="shared" ref="T1347:T1410" si="131">(I1347/86400)+25569+(-5/24)</f>
        <v>41834.606006944443</v>
      </c>
    </row>
    <row r="1348" spans="1:20" ht="42.75" x14ac:dyDescent="0.4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t="str">
        <f t="shared" si="128"/>
        <v>publishing</v>
      </c>
      <c r="R1348" t="str">
        <f t="shared" si="129"/>
        <v>nonfiction</v>
      </c>
      <c r="S1348" s="12">
        <f t="shared" si="130"/>
        <v>41421.867488425924</v>
      </c>
      <c r="T1348" s="12">
        <f t="shared" si="131"/>
        <v>41451.867488425924</v>
      </c>
    </row>
    <row r="1349" spans="1:20" ht="42.75" x14ac:dyDescent="0.4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t="str">
        <f t="shared" si="128"/>
        <v>publishing</v>
      </c>
      <c r="R1349" t="str">
        <f t="shared" si="129"/>
        <v>nonfiction</v>
      </c>
      <c r="S1349" s="12">
        <f t="shared" si="130"/>
        <v>42040.429687499993</v>
      </c>
      <c r="T1349" s="12">
        <f t="shared" si="131"/>
        <v>42070.429687499993</v>
      </c>
    </row>
    <row r="1350" spans="1:20" ht="42.75" x14ac:dyDescent="0.4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t="str">
        <f t="shared" si="128"/>
        <v>publishing</v>
      </c>
      <c r="R1350" t="str">
        <f t="shared" si="129"/>
        <v>nonfiction</v>
      </c>
      <c r="S1350" s="12">
        <f t="shared" si="130"/>
        <v>41963.297835648147</v>
      </c>
      <c r="T1350" s="12">
        <f t="shared" si="131"/>
        <v>41991.297835648147</v>
      </c>
    </row>
    <row r="1351" spans="1:20" ht="42.75" x14ac:dyDescent="0.4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t="str">
        <f t="shared" si="128"/>
        <v>publishing</v>
      </c>
      <c r="R1351" t="str">
        <f t="shared" si="129"/>
        <v>nonfiction</v>
      </c>
      <c r="S1351" s="12">
        <f t="shared" si="130"/>
        <v>42317.124247685184</v>
      </c>
      <c r="T1351" s="12">
        <f t="shared" si="131"/>
        <v>42354.082638888889</v>
      </c>
    </row>
    <row r="1352" spans="1:20" ht="42.75" x14ac:dyDescent="0.4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t="str">
        <f t="shared" si="128"/>
        <v>publishing</v>
      </c>
      <c r="R1352" t="str">
        <f t="shared" si="129"/>
        <v>nonfiction</v>
      </c>
      <c r="S1352" s="12">
        <f t="shared" si="130"/>
        <v>42333.804791666662</v>
      </c>
      <c r="T1352" s="12">
        <f t="shared" si="131"/>
        <v>42363.804791666662</v>
      </c>
    </row>
    <row r="1353" spans="1:20" ht="28.5" x14ac:dyDescent="0.4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t="str">
        <f t="shared" si="128"/>
        <v>publishing</v>
      </c>
      <c r="R1353" t="str">
        <f t="shared" si="129"/>
        <v>nonfiction</v>
      </c>
      <c r="S1353" s="12">
        <f t="shared" si="130"/>
        <v>42382.531759259255</v>
      </c>
      <c r="T1353" s="12">
        <f t="shared" si="131"/>
        <v>42412.531759259255</v>
      </c>
    </row>
    <row r="1354" spans="1:20" ht="42.75" x14ac:dyDescent="0.4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t="str">
        <f t="shared" si="128"/>
        <v>publishing</v>
      </c>
      <c r="R1354" t="str">
        <f t="shared" si="129"/>
        <v>nonfiction</v>
      </c>
      <c r="S1354" s="12">
        <f t="shared" si="130"/>
        <v>42200.369976851849</v>
      </c>
      <c r="T1354" s="12">
        <f t="shared" si="131"/>
        <v>42251.957638888889</v>
      </c>
    </row>
    <row r="1355" spans="1:20" ht="28.5" x14ac:dyDescent="0.4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t="str">
        <f t="shared" si="128"/>
        <v>publishing</v>
      </c>
      <c r="R1355" t="str">
        <f t="shared" si="129"/>
        <v>nonfiction</v>
      </c>
      <c r="S1355" s="12">
        <f t="shared" si="130"/>
        <v>41308.909583333334</v>
      </c>
      <c r="T1355" s="12">
        <f t="shared" si="131"/>
        <v>41343.791666666664</v>
      </c>
    </row>
    <row r="1356" spans="1:20" ht="42.75" x14ac:dyDescent="0.4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t="str">
        <f t="shared" si="128"/>
        <v>publishing</v>
      </c>
      <c r="R1356" t="str">
        <f t="shared" si="129"/>
        <v>nonfiction</v>
      </c>
      <c r="S1356" s="12">
        <f t="shared" si="130"/>
        <v>42502.599293981482</v>
      </c>
      <c r="T1356" s="12">
        <f t="shared" si="131"/>
        <v>42532.599293981482</v>
      </c>
    </row>
    <row r="1357" spans="1:20" ht="57" x14ac:dyDescent="0.4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t="str">
        <f t="shared" si="128"/>
        <v>publishing</v>
      </c>
      <c r="R1357" t="str">
        <f t="shared" si="129"/>
        <v>nonfiction</v>
      </c>
      <c r="S1357" s="12">
        <f t="shared" si="130"/>
        <v>41213.046354166661</v>
      </c>
      <c r="T1357" s="12">
        <f t="shared" si="131"/>
        <v>41243.208333333328</v>
      </c>
    </row>
    <row r="1358" spans="1:20" ht="42.75" x14ac:dyDescent="0.4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t="str">
        <f t="shared" si="128"/>
        <v>publishing</v>
      </c>
      <c r="R1358" t="str">
        <f t="shared" si="129"/>
        <v>nonfiction</v>
      </c>
      <c r="S1358" s="12">
        <f t="shared" si="130"/>
        <v>41429.830555555549</v>
      </c>
      <c r="T1358" s="12">
        <f t="shared" si="131"/>
        <v>41459.830555555549</v>
      </c>
    </row>
    <row r="1359" spans="1:20" ht="42.75" x14ac:dyDescent="0.4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t="str">
        <f t="shared" si="128"/>
        <v>publishing</v>
      </c>
      <c r="R1359" t="str">
        <f t="shared" si="129"/>
        <v>nonfiction</v>
      </c>
      <c r="S1359" s="12">
        <f t="shared" si="130"/>
        <v>41304.753900462958</v>
      </c>
      <c r="T1359" s="12">
        <f t="shared" si="131"/>
        <v>41334.040972222218</v>
      </c>
    </row>
    <row r="1360" spans="1:20" ht="42.75" x14ac:dyDescent="0.4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t="str">
        <f t="shared" si="128"/>
        <v>publishing</v>
      </c>
      <c r="R1360" t="str">
        <f t="shared" si="129"/>
        <v>nonfiction</v>
      </c>
      <c r="S1360" s="12">
        <f t="shared" si="130"/>
        <v>40689.362534722219</v>
      </c>
      <c r="T1360" s="12">
        <f t="shared" si="131"/>
        <v>40719.362534722219</v>
      </c>
    </row>
    <row r="1361" spans="1:20" ht="42.75" x14ac:dyDescent="0.4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t="str">
        <f t="shared" si="128"/>
        <v>publishing</v>
      </c>
      <c r="R1361" t="str">
        <f t="shared" si="129"/>
        <v>nonfiction</v>
      </c>
      <c r="S1361" s="12">
        <f t="shared" si="130"/>
        <v>40668.606365740736</v>
      </c>
      <c r="T1361" s="12">
        <f t="shared" si="131"/>
        <v>40730.606365740736</v>
      </c>
    </row>
    <row r="1362" spans="1:20" ht="28.5" x14ac:dyDescent="0.4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t="str">
        <f t="shared" si="128"/>
        <v>publishing</v>
      </c>
      <c r="R1362" t="str">
        <f t="shared" si="129"/>
        <v>nonfiction</v>
      </c>
      <c r="S1362" s="12">
        <f t="shared" si="130"/>
        <v>41095.692361111105</v>
      </c>
      <c r="T1362" s="12">
        <f t="shared" si="131"/>
        <v>41123.692361111105</v>
      </c>
    </row>
    <row r="1363" spans="1:20" ht="42.75" x14ac:dyDescent="0.4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t="str">
        <f t="shared" si="128"/>
        <v>publishing</v>
      </c>
      <c r="R1363" t="str">
        <f t="shared" si="129"/>
        <v>nonfiction</v>
      </c>
      <c r="S1363" s="12">
        <f t="shared" si="130"/>
        <v>41781.508935185186</v>
      </c>
      <c r="T1363" s="12">
        <f t="shared" si="131"/>
        <v>41811.508935185186</v>
      </c>
    </row>
    <row r="1364" spans="1:20" ht="28.5" x14ac:dyDescent="0.4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t="str">
        <f t="shared" si="128"/>
        <v>publishing</v>
      </c>
      <c r="R1364" t="str">
        <f t="shared" si="129"/>
        <v>nonfiction</v>
      </c>
      <c r="S1364" s="12">
        <f t="shared" si="130"/>
        <v>41464.726053240738</v>
      </c>
      <c r="T1364" s="12">
        <f t="shared" si="131"/>
        <v>41524.726053240738</v>
      </c>
    </row>
    <row r="1365" spans="1:20" ht="42.75" x14ac:dyDescent="0.4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6">
        <f t="shared" si="127"/>
        <v>40</v>
      </c>
      <c r="Q1365" t="str">
        <f t="shared" si="128"/>
        <v>publishing</v>
      </c>
      <c r="R1365" t="str">
        <f t="shared" si="129"/>
        <v>nonfiction</v>
      </c>
      <c r="S1365" s="12">
        <f t="shared" si="130"/>
        <v>42396.635729166665</v>
      </c>
      <c r="T1365" s="12">
        <f t="shared" si="131"/>
        <v>42415.124305555553</v>
      </c>
    </row>
    <row r="1366" spans="1:20" ht="42.75" x14ac:dyDescent="0.4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t="str">
        <f t="shared" si="128"/>
        <v>music</v>
      </c>
      <c r="R1366" t="str">
        <f t="shared" si="129"/>
        <v>rock</v>
      </c>
      <c r="S1366" s="12">
        <f t="shared" si="130"/>
        <v>41951.487337962964</v>
      </c>
      <c r="T1366" s="12">
        <f t="shared" si="131"/>
        <v>42011.487337962964</v>
      </c>
    </row>
    <row r="1367" spans="1:20" ht="42.75" x14ac:dyDescent="0.4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t="str">
        <f t="shared" si="128"/>
        <v>music</v>
      </c>
      <c r="R1367" t="str">
        <f t="shared" si="129"/>
        <v>rock</v>
      </c>
      <c r="S1367" s="12">
        <f t="shared" si="130"/>
        <v>42049.524907407402</v>
      </c>
      <c r="T1367" s="12">
        <f t="shared" si="131"/>
        <v>42079.483240740738</v>
      </c>
    </row>
    <row r="1368" spans="1:20" x14ac:dyDescent="0.4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t="str">
        <f t="shared" si="128"/>
        <v>music</v>
      </c>
      <c r="R1368" t="str">
        <f t="shared" si="129"/>
        <v>rock</v>
      </c>
      <c r="S1368" s="12">
        <f t="shared" si="130"/>
        <v>41924.787766203699</v>
      </c>
      <c r="T1368" s="12">
        <f t="shared" si="131"/>
        <v>41969.829432870371</v>
      </c>
    </row>
    <row r="1369" spans="1:20" ht="42.75" x14ac:dyDescent="0.4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t="str">
        <f t="shared" si="128"/>
        <v>music</v>
      </c>
      <c r="R1369" t="str">
        <f t="shared" si="129"/>
        <v>rock</v>
      </c>
      <c r="S1369" s="12">
        <f t="shared" si="130"/>
        <v>42291.794560185182</v>
      </c>
      <c r="T1369" s="12">
        <f t="shared" si="131"/>
        <v>42321.836226851847</v>
      </c>
    </row>
    <row r="1370" spans="1:20" ht="42.75" x14ac:dyDescent="0.4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t="str">
        <f t="shared" si="128"/>
        <v>music</v>
      </c>
      <c r="R1370" t="str">
        <f t="shared" si="129"/>
        <v>rock</v>
      </c>
      <c r="S1370" s="12">
        <f t="shared" si="130"/>
        <v>42145.982569444437</v>
      </c>
      <c r="T1370" s="12">
        <f t="shared" si="131"/>
        <v>42169.982569444437</v>
      </c>
    </row>
    <row r="1371" spans="1:20" ht="42.75" x14ac:dyDescent="0.4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t="str">
        <f t="shared" si="128"/>
        <v>music</v>
      </c>
      <c r="R1371" t="str">
        <f t="shared" si="129"/>
        <v>rock</v>
      </c>
      <c r="S1371" s="12">
        <f t="shared" si="130"/>
        <v>41710.385949074072</v>
      </c>
      <c r="T1371" s="12">
        <f t="shared" si="131"/>
        <v>41740.385949074072</v>
      </c>
    </row>
    <row r="1372" spans="1:20" ht="28.5" x14ac:dyDescent="0.4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t="str">
        <f t="shared" si="128"/>
        <v>music</v>
      </c>
      <c r="R1372" t="str">
        <f t="shared" si="129"/>
        <v>rock</v>
      </c>
      <c r="S1372" s="12">
        <f t="shared" si="130"/>
        <v>41547.795023148145</v>
      </c>
      <c r="T1372" s="12">
        <f t="shared" si="131"/>
        <v>41562.795023148145</v>
      </c>
    </row>
    <row r="1373" spans="1:20" ht="42.75" x14ac:dyDescent="0.4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t="str">
        <f t="shared" si="128"/>
        <v>music</v>
      </c>
      <c r="R1373" t="str">
        <f t="shared" si="129"/>
        <v>rock</v>
      </c>
      <c r="S1373" s="12">
        <f t="shared" si="130"/>
        <v>42101.550254629627</v>
      </c>
      <c r="T1373" s="12">
        <f t="shared" si="131"/>
        <v>42131.550254629627</v>
      </c>
    </row>
    <row r="1374" spans="1:20" x14ac:dyDescent="0.4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t="str">
        <f t="shared" si="128"/>
        <v>music</v>
      </c>
      <c r="R1374" t="str">
        <f t="shared" si="129"/>
        <v>rock</v>
      </c>
      <c r="S1374" s="12">
        <f t="shared" si="130"/>
        <v>41072.53162037037</v>
      </c>
      <c r="T1374" s="12">
        <f t="shared" si="131"/>
        <v>41102.53162037037</v>
      </c>
    </row>
    <row r="1375" spans="1:20" ht="28.5" x14ac:dyDescent="0.4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t="str">
        <f t="shared" si="128"/>
        <v>music</v>
      </c>
      <c r="R1375" t="str">
        <f t="shared" si="129"/>
        <v>rock</v>
      </c>
      <c r="S1375" s="12">
        <f t="shared" si="130"/>
        <v>42704.743437499994</v>
      </c>
      <c r="T1375" s="12">
        <f t="shared" si="131"/>
        <v>42734.743437499994</v>
      </c>
    </row>
    <row r="1376" spans="1:20" ht="42.75" x14ac:dyDescent="0.4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t="str">
        <f t="shared" si="128"/>
        <v>music</v>
      </c>
      <c r="R1376" t="str">
        <f t="shared" si="129"/>
        <v>rock</v>
      </c>
      <c r="S1376" s="12">
        <f t="shared" si="130"/>
        <v>42423.953564814808</v>
      </c>
      <c r="T1376" s="12">
        <f t="shared" si="131"/>
        <v>42453.911898148144</v>
      </c>
    </row>
    <row r="1377" spans="1:20" ht="42.75" x14ac:dyDescent="0.4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t="str">
        <f t="shared" si="128"/>
        <v>music</v>
      </c>
      <c r="R1377" t="str">
        <f t="shared" si="129"/>
        <v>rock</v>
      </c>
      <c r="S1377" s="12">
        <f t="shared" si="130"/>
        <v>42719.857858796291</v>
      </c>
      <c r="T1377" s="12">
        <f t="shared" si="131"/>
        <v>42749.857858796291</v>
      </c>
    </row>
    <row r="1378" spans="1:20" ht="28.5" x14ac:dyDescent="0.4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t="str">
        <f t="shared" si="128"/>
        <v>music</v>
      </c>
      <c r="R1378" t="str">
        <f t="shared" si="129"/>
        <v>rock</v>
      </c>
      <c r="S1378" s="12">
        <f t="shared" si="130"/>
        <v>42677.460717592585</v>
      </c>
      <c r="T1378" s="12">
        <f t="shared" si="131"/>
        <v>42707.502384259256</v>
      </c>
    </row>
    <row r="1379" spans="1:20" ht="42.75" x14ac:dyDescent="0.4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t="str">
        <f t="shared" si="128"/>
        <v>music</v>
      </c>
      <c r="R1379" t="str">
        <f t="shared" si="129"/>
        <v>rock</v>
      </c>
      <c r="S1379" s="12">
        <f t="shared" si="130"/>
        <v>42747.01122685185</v>
      </c>
      <c r="T1379" s="12">
        <f t="shared" si="131"/>
        <v>42768.96597222222</v>
      </c>
    </row>
    <row r="1380" spans="1:20" x14ac:dyDescent="0.4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t="str">
        <f t="shared" si="128"/>
        <v>music</v>
      </c>
      <c r="R1380" t="str">
        <f t="shared" si="129"/>
        <v>rock</v>
      </c>
      <c r="S1380" s="12">
        <f t="shared" si="130"/>
        <v>42568.551041666666</v>
      </c>
      <c r="T1380" s="12">
        <f t="shared" si="131"/>
        <v>42583.551041666666</v>
      </c>
    </row>
    <row r="1381" spans="1:20" ht="28.5" x14ac:dyDescent="0.4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t="str">
        <f t="shared" si="128"/>
        <v>music</v>
      </c>
      <c r="R1381" t="str">
        <f t="shared" si="129"/>
        <v>rock</v>
      </c>
      <c r="S1381" s="12">
        <f t="shared" si="130"/>
        <v>42130.283287037033</v>
      </c>
      <c r="T1381" s="12">
        <f t="shared" si="131"/>
        <v>42160.283287037033</v>
      </c>
    </row>
    <row r="1382" spans="1:20" ht="28.5" x14ac:dyDescent="0.4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t="str">
        <f t="shared" si="128"/>
        <v>music</v>
      </c>
      <c r="R1382" t="str">
        <f t="shared" si="129"/>
        <v>rock</v>
      </c>
      <c r="S1382" s="12">
        <f t="shared" si="130"/>
        <v>42141.554467592585</v>
      </c>
      <c r="T1382" s="12">
        <f t="shared" si="131"/>
        <v>42163.874999999993</v>
      </c>
    </row>
    <row r="1383" spans="1:20" ht="42.75" x14ac:dyDescent="0.4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t="str">
        <f t="shared" si="128"/>
        <v>music</v>
      </c>
      <c r="R1383" t="str">
        <f t="shared" si="129"/>
        <v>rock</v>
      </c>
      <c r="S1383" s="12">
        <f t="shared" si="130"/>
        <v>42703.006076388883</v>
      </c>
      <c r="T1383" s="12">
        <f t="shared" si="131"/>
        <v>42733.006076388883</v>
      </c>
    </row>
    <row r="1384" spans="1:20" ht="42.75" x14ac:dyDescent="0.4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t="str">
        <f t="shared" si="128"/>
        <v>music</v>
      </c>
      <c r="R1384" t="str">
        <f t="shared" si="129"/>
        <v>rock</v>
      </c>
      <c r="S1384" s="12">
        <f t="shared" si="130"/>
        <v>41370.591851851852</v>
      </c>
      <c r="T1384" s="12">
        <f t="shared" si="131"/>
        <v>41400.591851851852</v>
      </c>
    </row>
    <row r="1385" spans="1:20" ht="42.75" x14ac:dyDescent="0.4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t="str">
        <f t="shared" si="128"/>
        <v>music</v>
      </c>
      <c r="R1385" t="str">
        <f t="shared" si="129"/>
        <v>rock</v>
      </c>
      <c r="S1385" s="12">
        <f t="shared" si="130"/>
        <v>42706.866643518515</v>
      </c>
      <c r="T1385" s="12">
        <f t="shared" si="131"/>
        <v>42726.866643518515</v>
      </c>
    </row>
    <row r="1386" spans="1:20" ht="42.75" x14ac:dyDescent="0.4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t="str">
        <f t="shared" si="128"/>
        <v>music</v>
      </c>
      <c r="R1386" t="str">
        <f t="shared" si="129"/>
        <v>rock</v>
      </c>
      <c r="S1386" s="12">
        <f t="shared" si="130"/>
        <v>42160.526874999996</v>
      </c>
      <c r="T1386" s="12">
        <f t="shared" si="131"/>
        <v>42190.526874999996</v>
      </c>
    </row>
    <row r="1387" spans="1:20" ht="42.75" x14ac:dyDescent="0.4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t="str">
        <f t="shared" si="128"/>
        <v>music</v>
      </c>
      <c r="R1387" t="str">
        <f t="shared" si="129"/>
        <v>rock</v>
      </c>
      <c r="S1387" s="12">
        <f t="shared" si="130"/>
        <v>42433.480567129627</v>
      </c>
      <c r="T1387" s="12">
        <f t="shared" si="131"/>
        <v>42489.299305555549</v>
      </c>
    </row>
    <row r="1388" spans="1:20" ht="28.5" x14ac:dyDescent="0.4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t="str">
        <f t="shared" si="128"/>
        <v>music</v>
      </c>
      <c r="R1388" t="str">
        <f t="shared" si="129"/>
        <v>rock</v>
      </c>
      <c r="S1388" s="12">
        <f t="shared" si="130"/>
        <v>42184.438530092586</v>
      </c>
      <c r="T1388" s="12">
        <f t="shared" si="131"/>
        <v>42214.438530092586</v>
      </c>
    </row>
    <row r="1389" spans="1:20" ht="42.75" x14ac:dyDescent="0.4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t="str">
        <f t="shared" si="128"/>
        <v>music</v>
      </c>
      <c r="R1389" t="str">
        <f t="shared" si="129"/>
        <v>rock</v>
      </c>
      <c r="S1389" s="12">
        <f t="shared" si="130"/>
        <v>42126.712905092594</v>
      </c>
      <c r="T1389" s="12">
        <f t="shared" si="131"/>
        <v>42157.979166666664</v>
      </c>
    </row>
    <row r="1390" spans="1:20" ht="42.75" x14ac:dyDescent="0.4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t="str">
        <f t="shared" si="128"/>
        <v>music</v>
      </c>
      <c r="R1390" t="str">
        <f t="shared" si="129"/>
        <v>rock</v>
      </c>
      <c r="S1390" s="12">
        <f t="shared" si="130"/>
        <v>42634.406446759262</v>
      </c>
      <c r="T1390" s="12">
        <f t="shared" si="131"/>
        <v>42660.468055555553</v>
      </c>
    </row>
    <row r="1391" spans="1:20" ht="28.5" x14ac:dyDescent="0.4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t="str">
        <f t="shared" si="128"/>
        <v>music</v>
      </c>
      <c r="R1391" t="str">
        <f t="shared" si="129"/>
        <v>rock</v>
      </c>
      <c r="S1391" s="12">
        <f t="shared" si="130"/>
        <v>42565.272650462961</v>
      </c>
      <c r="T1391" s="12">
        <f t="shared" si="131"/>
        <v>42595.272650462961</v>
      </c>
    </row>
    <row r="1392" spans="1:20" ht="42.75" x14ac:dyDescent="0.4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t="str">
        <f t="shared" si="128"/>
        <v>music</v>
      </c>
      <c r="R1392" t="str">
        <f t="shared" si="129"/>
        <v>rock</v>
      </c>
      <c r="S1392" s="12">
        <f t="shared" si="130"/>
        <v>42087.594976851855</v>
      </c>
      <c r="T1392" s="12">
        <f t="shared" si="131"/>
        <v>42121.508333333331</v>
      </c>
    </row>
    <row r="1393" spans="1:20" ht="42.75" x14ac:dyDescent="0.4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t="str">
        <f t="shared" si="128"/>
        <v>music</v>
      </c>
      <c r="R1393" t="str">
        <f t="shared" si="129"/>
        <v>rock</v>
      </c>
      <c r="S1393" s="12">
        <f t="shared" si="130"/>
        <v>42193.442337962959</v>
      </c>
      <c r="T1393" s="12">
        <f t="shared" si="131"/>
        <v>42237.999305555553</v>
      </c>
    </row>
    <row r="1394" spans="1:20" ht="42.75" x14ac:dyDescent="0.4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t="str">
        <f t="shared" si="128"/>
        <v>music</v>
      </c>
      <c r="R1394" t="str">
        <f t="shared" si="129"/>
        <v>rock</v>
      </c>
      <c r="S1394" s="12">
        <f t="shared" si="130"/>
        <v>42400.946597222217</v>
      </c>
      <c r="T1394" s="12">
        <f t="shared" si="131"/>
        <v>42431.946597222217</v>
      </c>
    </row>
    <row r="1395" spans="1:20" x14ac:dyDescent="0.4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t="str">
        <f t="shared" si="128"/>
        <v>music</v>
      </c>
      <c r="R1395" t="str">
        <f t="shared" si="129"/>
        <v>rock</v>
      </c>
      <c r="S1395" s="12">
        <f t="shared" si="130"/>
        <v>42553.473645833328</v>
      </c>
      <c r="T1395" s="12">
        <f t="shared" si="131"/>
        <v>42583.473645833328</v>
      </c>
    </row>
    <row r="1396" spans="1:20" ht="42.75" x14ac:dyDescent="0.4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t="str">
        <f t="shared" si="128"/>
        <v>music</v>
      </c>
      <c r="R1396" t="str">
        <f t="shared" si="129"/>
        <v>rock</v>
      </c>
      <c r="S1396" s="12">
        <f t="shared" si="130"/>
        <v>42751.936643518515</v>
      </c>
      <c r="T1396" s="12">
        <f t="shared" si="131"/>
        <v>42794.916666666664</v>
      </c>
    </row>
    <row r="1397" spans="1:20" x14ac:dyDescent="0.4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t="str">
        <f t="shared" si="128"/>
        <v>music</v>
      </c>
      <c r="R1397" t="str">
        <f t="shared" si="129"/>
        <v>rock</v>
      </c>
      <c r="S1397" s="12">
        <f t="shared" si="130"/>
        <v>42719.700011574074</v>
      </c>
      <c r="T1397" s="12">
        <f t="shared" si="131"/>
        <v>42749.700011574074</v>
      </c>
    </row>
    <row r="1398" spans="1:20" ht="42.75" x14ac:dyDescent="0.4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t="str">
        <f t="shared" si="128"/>
        <v>music</v>
      </c>
      <c r="R1398" t="str">
        <f t="shared" si="129"/>
        <v>rock</v>
      </c>
      <c r="S1398" s="12">
        <f t="shared" si="130"/>
        <v>42018.790300925924</v>
      </c>
      <c r="T1398" s="12">
        <f t="shared" si="131"/>
        <v>42048.790300925924</v>
      </c>
    </row>
    <row r="1399" spans="1:20" ht="42.75" x14ac:dyDescent="0.4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t="str">
        <f t="shared" si="128"/>
        <v>music</v>
      </c>
      <c r="R1399" t="str">
        <f t="shared" si="129"/>
        <v>rock</v>
      </c>
      <c r="S1399" s="12">
        <f t="shared" si="130"/>
        <v>42640.709606481476</v>
      </c>
      <c r="T1399" s="12">
        <f t="shared" si="131"/>
        <v>42670.679861111108</v>
      </c>
    </row>
    <row r="1400" spans="1:20" ht="42.75" x14ac:dyDescent="0.4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t="str">
        <f t="shared" si="128"/>
        <v>music</v>
      </c>
      <c r="R1400" t="str">
        <f t="shared" si="129"/>
        <v>rock</v>
      </c>
      <c r="S1400" s="12">
        <f t="shared" si="130"/>
        <v>42526.665902777771</v>
      </c>
      <c r="T1400" s="12">
        <f t="shared" si="131"/>
        <v>42556.665902777771</v>
      </c>
    </row>
    <row r="1401" spans="1:20" ht="42.75" x14ac:dyDescent="0.4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t="str">
        <f t="shared" si="128"/>
        <v>music</v>
      </c>
      <c r="R1401" t="str">
        <f t="shared" si="129"/>
        <v>rock</v>
      </c>
      <c r="S1401" s="12">
        <f t="shared" si="130"/>
        <v>41888.795983796292</v>
      </c>
      <c r="T1401" s="12">
        <f t="shared" si="131"/>
        <v>41918.795983796292</v>
      </c>
    </row>
    <row r="1402" spans="1:20" ht="42.75" x14ac:dyDescent="0.4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t="str">
        <f t="shared" si="128"/>
        <v>music</v>
      </c>
      <c r="R1402" t="str">
        <f t="shared" si="129"/>
        <v>rock</v>
      </c>
      <c r="S1402" s="12">
        <f t="shared" si="130"/>
        <v>42498.132789351854</v>
      </c>
      <c r="T1402" s="12">
        <f t="shared" si="131"/>
        <v>42533.020833333336</v>
      </c>
    </row>
    <row r="1403" spans="1:20" ht="42.75" x14ac:dyDescent="0.4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t="str">
        <f t="shared" si="128"/>
        <v>music</v>
      </c>
      <c r="R1403" t="str">
        <f t="shared" si="129"/>
        <v>rock</v>
      </c>
      <c r="S1403" s="12">
        <f t="shared" si="130"/>
        <v>41399.787893518514</v>
      </c>
      <c r="T1403" s="12">
        <f t="shared" si="131"/>
        <v>41420.787893518514</v>
      </c>
    </row>
    <row r="1404" spans="1:20" ht="42.75" x14ac:dyDescent="0.4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t="str">
        <f t="shared" si="128"/>
        <v>music</v>
      </c>
      <c r="R1404" t="str">
        <f t="shared" si="129"/>
        <v>rock</v>
      </c>
      <c r="S1404" s="12">
        <f t="shared" si="130"/>
        <v>42064.845034722217</v>
      </c>
      <c r="T1404" s="12">
        <f t="shared" si="131"/>
        <v>42124.803368055553</v>
      </c>
    </row>
    <row r="1405" spans="1:20" ht="42.75" x14ac:dyDescent="0.4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t="str">
        <f t="shared" si="128"/>
        <v>music</v>
      </c>
      <c r="R1405" t="str">
        <f t="shared" si="129"/>
        <v>rock</v>
      </c>
      <c r="S1405" s="12">
        <f t="shared" si="130"/>
        <v>41450.854571759257</v>
      </c>
      <c r="T1405" s="12">
        <f t="shared" si="131"/>
        <v>41480.854571759257</v>
      </c>
    </row>
    <row r="1406" spans="1:20" ht="42.75" x14ac:dyDescent="0.4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t="str">
        <f t="shared" si="128"/>
        <v>publishing</v>
      </c>
      <c r="R1406" t="str">
        <f t="shared" si="129"/>
        <v>translations</v>
      </c>
      <c r="S1406" s="12">
        <f t="shared" si="130"/>
        <v>42032.30190972222</v>
      </c>
      <c r="T1406" s="12">
        <f t="shared" si="131"/>
        <v>42057.30190972222</v>
      </c>
    </row>
    <row r="1407" spans="1:20" ht="28.5" x14ac:dyDescent="0.4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t="str">
        <f t="shared" si="128"/>
        <v>publishing</v>
      </c>
      <c r="R1407" t="str">
        <f t="shared" si="129"/>
        <v>translations</v>
      </c>
      <c r="S1407" s="12">
        <f t="shared" si="130"/>
        <v>41941.472233796296</v>
      </c>
      <c r="T1407" s="12">
        <f t="shared" si="131"/>
        <v>41971.51390046296</v>
      </c>
    </row>
    <row r="1408" spans="1:20" x14ac:dyDescent="0.4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6">
        <f t="shared" si="127"/>
        <v>5</v>
      </c>
      <c r="Q1408" t="str">
        <f t="shared" si="128"/>
        <v>publishing</v>
      </c>
      <c r="R1408" t="str">
        <f t="shared" si="129"/>
        <v>translations</v>
      </c>
      <c r="S1408" s="12">
        <f t="shared" si="130"/>
        <v>42297.224618055552</v>
      </c>
      <c r="T1408" s="12">
        <f t="shared" si="131"/>
        <v>42350.208333333336</v>
      </c>
    </row>
    <row r="1409" spans="1:20" ht="42.75" x14ac:dyDescent="0.4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t="str">
        <f t="shared" si="128"/>
        <v>publishing</v>
      </c>
      <c r="R1409" t="str">
        <f t="shared" si="129"/>
        <v>translations</v>
      </c>
      <c r="S1409" s="12">
        <f t="shared" si="130"/>
        <v>41838.32844907407</v>
      </c>
      <c r="T1409" s="12">
        <f t="shared" si="131"/>
        <v>41863.32844907407</v>
      </c>
    </row>
    <row r="1410" spans="1:20" ht="42.75" x14ac:dyDescent="0.4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s="6">
        <f t="shared" si="127"/>
        <v>12</v>
      </c>
      <c r="Q1410" t="str">
        <f t="shared" si="128"/>
        <v>publishing</v>
      </c>
      <c r="R1410" t="str">
        <f t="shared" si="129"/>
        <v>translations</v>
      </c>
      <c r="S1410" s="12">
        <f t="shared" si="130"/>
        <v>42291.663842592585</v>
      </c>
      <c r="T1410" s="12">
        <f t="shared" si="131"/>
        <v>42321.705509259256</v>
      </c>
    </row>
    <row r="1411" spans="1:20" ht="42.75" x14ac:dyDescent="0.4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s="6">
        <f t="shared" ref="P1411:P1474" si="133">IF(L1411&gt;0,E1411/L1411,0)</f>
        <v>0</v>
      </c>
      <c r="Q1411" t="str">
        <f t="shared" ref="Q1411:Q1474" si="134">LEFT(N1411,SEARCH("/",N1411,1)-1)</f>
        <v>publishing</v>
      </c>
      <c r="R1411" t="str">
        <f t="shared" ref="R1411:R1474" si="135">RIGHT(N1411,LEN(N1411)-SEARCH("/",N1411,1))</f>
        <v>translations</v>
      </c>
      <c r="S1411" s="12">
        <f t="shared" ref="S1411:S1474" si="136">(J1411/86400)+25569+(-5/24)</f>
        <v>41944.925173611111</v>
      </c>
      <c r="T1411" s="12">
        <f t="shared" ref="T1411:T1474" si="137">(I1411/86400)+25569+(-5/24)</f>
        <v>42004.966840277775</v>
      </c>
    </row>
    <row r="1412" spans="1:20" ht="42.75" x14ac:dyDescent="0.4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t="str">
        <f t="shared" si="134"/>
        <v>publishing</v>
      </c>
      <c r="R1412" t="str">
        <f t="shared" si="135"/>
        <v>translations</v>
      </c>
      <c r="S1412" s="12">
        <f t="shared" si="136"/>
        <v>42479.110185185178</v>
      </c>
      <c r="T1412" s="12">
        <f t="shared" si="137"/>
        <v>42524.110185185178</v>
      </c>
    </row>
    <row r="1413" spans="1:20" ht="42.75" x14ac:dyDescent="0.4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t="str">
        <f t="shared" si="134"/>
        <v>publishing</v>
      </c>
      <c r="R1413" t="str">
        <f t="shared" si="135"/>
        <v>translations</v>
      </c>
      <c r="S1413" s="12">
        <f t="shared" si="136"/>
        <v>42012.850694444445</v>
      </c>
      <c r="T1413" s="12">
        <f t="shared" si="137"/>
        <v>42040.850694444445</v>
      </c>
    </row>
    <row r="1414" spans="1:20" ht="28.5" x14ac:dyDescent="0.4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t="str">
        <f t="shared" si="134"/>
        <v>publishing</v>
      </c>
      <c r="R1414" t="str">
        <f t="shared" si="135"/>
        <v>translations</v>
      </c>
      <c r="S1414" s="12">
        <f t="shared" si="136"/>
        <v>41946.855312499996</v>
      </c>
      <c r="T1414" s="12">
        <f t="shared" si="137"/>
        <v>41976.855312499996</v>
      </c>
    </row>
    <row r="1415" spans="1:20" ht="57" x14ac:dyDescent="0.4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6">
        <f t="shared" si="133"/>
        <v>100</v>
      </c>
      <c r="Q1415" t="str">
        <f t="shared" si="134"/>
        <v>publishing</v>
      </c>
      <c r="R1415" t="str">
        <f t="shared" si="135"/>
        <v>translations</v>
      </c>
      <c r="S1415" s="12">
        <f t="shared" si="136"/>
        <v>42360.228819444441</v>
      </c>
      <c r="T1415" s="12">
        <f t="shared" si="137"/>
        <v>42420.228819444441</v>
      </c>
    </row>
    <row r="1416" spans="1:20" ht="42.75" x14ac:dyDescent="0.4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6">
        <f t="shared" si="133"/>
        <v>1</v>
      </c>
      <c r="Q1416" t="str">
        <f t="shared" si="134"/>
        <v>publishing</v>
      </c>
      <c r="R1416" t="str">
        <f t="shared" si="135"/>
        <v>translations</v>
      </c>
      <c r="S1416" s="12">
        <f t="shared" si="136"/>
        <v>42708.044756944444</v>
      </c>
      <c r="T1416" s="12">
        <f t="shared" si="137"/>
        <v>42738.044756944444</v>
      </c>
    </row>
    <row r="1417" spans="1:20" ht="42.75" x14ac:dyDescent="0.4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t="str">
        <f t="shared" si="134"/>
        <v>publishing</v>
      </c>
      <c r="R1417" t="str">
        <f t="shared" si="135"/>
        <v>translations</v>
      </c>
      <c r="S1417" s="12">
        <f t="shared" si="136"/>
        <v>42192.467488425922</v>
      </c>
      <c r="T1417" s="12">
        <f t="shared" si="137"/>
        <v>42232.467488425922</v>
      </c>
    </row>
    <row r="1418" spans="1:20" ht="42.75" x14ac:dyDescent="0.4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f t="shared" si="133"/>
        <v>0</v>
      </c>
      <c r="Q1418" t="str">
        <f t="shared" si="134"/>
        <v>publishing</v>
      </c>
      <c r="R1418" t="str">
        <f t="shared" si="135"/>
        <v>translations</v>
      </c>
      <c r="S1418" s="12">
        <f t="shared" si="136"/>
        <v>42299.717812499999</v>
      </c>
      <c r="T1418" s="12">
        <f t="shared" si="137"/>
        <v>42329.759479166663</v>
      </c>
    </row>
    <row r="1419" spans="1:20" ht="42.75" x14ac:dyDescent="0.4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t="str">
        <f t="shared" si="134"/>
        <v>publishing</v>
      </c>
      <c r="R1419" t="str">
        <f t="shared" si="135"/>
        <v>translations</v>
      </c>
      <c r="S1419" s="12">
        <f t="shared" si="136"/>
        <v>42231.941828703704</v>
      </c>
      <c r="T1419" s="12">
        <f t="shared" si="137"/>
        <v>42262.257638888885</v>
      </c>
    </row>
    <row r="1420" spans="1:20" ht="57" x14ac:dyDescent="0.4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6">
        <f t="shared" si="133"/>
        <v>6</v>
      </c>
      <c r="Q1420" t="str">
        <f t="shared" si="134"/>
        <v>publishing</v>
      </c>
      <c r="R1420" t="str">
        <f t="shared" si="135"/>
        <v>translations</v>
      </c>
      <c r="S1420" s="12">
        <f t="shared" si="136"/>
        <v>42395.248078703698</v>
      </c>
      <c r="T1420" s="12">
        <f t="shared" si="137"/>
        <v>42425.248078703698</v>
      </c>
    </row>
    <row r="1421" spans="1:20" ht="42.75" x14ac:dyDescent="0.4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t="str">
        <f t="shared" si="134"/>
        <v>publishing</v>
      </c>
      <c r="R1421" t="str">
        <f t="shared" si="135"/>
        <v>translations</v>
      </c>
      <c r="S1421" s="12">
        <f t="shared" si="136"/>
        <v>42622.24790509259</v>
      </c>
      <c r="T1421" s="12">
        <f t="shared" si="137"/>
        <v>42652.24790509259</v>
      </c>
    </row>
    <row r="1422" spans="1:20" ht="28.5" x14ac:dyDescent="0.4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t="str">
        <f t="shared" si="134"/>
        <v>publishing</v>
      </c>
      <c r="R1422" t="str">
        <f t="shared" si="135"/>
        <v>translations</v>
      </c>
      <c r="S1422" s="12">
        <f t="shared" si="136"/>
        <v>42524.459328703706</v>
      </c>
      <c r="T1422" s="12">
        <f t="shared" si="137"/>
        <v>42549.459328703706</v>
      </c>
    </row>
    <row r="1423" spans="1:20" ht="42.75" x14ac:dyDescent="0.4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6">
        <f t="shared" si="133"/>
        <v>100</v>
      </c>
      <c r="Q1423" t="str">
        <f t="shared" si="134"/>
        <v>publishing</v>
      </c>
      <c r="R1423" t="str">
        <f t="shared" si="135"/>
        <v>translations</v>
      </c>
      <c r="S1423" s="12">
        <f t="shared" si="136"/>
        <v>42013.707280092589</v>
      </c>
      <c r="T1423" s="12">
        <f t="shared" si="137"/>
        <v>42043.707280092589</v>
      </c>
    </row>
    <row r="1424" spans="1:20" ht="42.75" x14ac:dyDescent="0.4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t="str">
        <f t="shared" si="134"/>
        <v>publishing</v>
      </c>
      <c r="R1424" t="str">
        <f t="shared" si="135"/>
        <v>translations</v>
      </c>
      <c r="S1424" s="12">
        <f t="shared" si="136"/>
        <v>42604.031296296293</v>
      </c>
      <c r="T1424" s="12">
        <f t="shared" si="137"/>
        <v>42634.031296296293</v>
      </c>
    </row>
    <row r="1425" spans="1:20" ht="42.75" x14ac:dyDescent="0.4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t="str">
        <f t="shared" si="134"/>
        <v>publishing</v>
      </c>
      <c r="R1425" t="str">
        <f t="shared" si="135"/>
        <v>translations</v>
      </c>
      <c r="S1425" s="12">
        <f t="shared" si="136"/>
        <v>42340.151979166665</v>
      </c>
      <c r="T1425" s="12">
        <f t="shared" si="137"/>
        <v>42370.151979166665</v>
      </c>
    </row>
    <row r="1426" spans="1:20" ht="42.75" x14ac:dyDescent="0.4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t="str">
        <f t="shared" si="134"/>
        <v>publishing</v>
      </c>
      <c r="R1426" t="str">
        <f t="shared" si="135"/>
        <v>translations</v>
      </c>
      <c r="S1426" s="12">
        <f t="shared" si="136"/>
        <v>42676.509282407402</v>
      </c>
      <c r="T1426" s="12">
        <f t="shared" si="137"/>
        <v>42689.550949074073</v>
      </c>
    </row>
    <row r="1427" spans="1:20" ht="42.75" x14ac:dyDescent="0.4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f t="shared" si="133"/>
        <v>0</v>
      </c>
      <c r="Q1427" t="str">
        <f t="shared" si="134"/>
        <v>publishing</v>
      </c>
      <c r="R1427" t="str">
        <f t="shared" si="135"/>
        <v>translations</v>
      </c>
      <c r="S1427" s="12">
        <f t="shared" si="136"/>
        <v>42092.923136574071</v>
      </c>
      <c r="T1427" s="12">
        <f t="shared" si="137"/>
        <v>42122.923136574071</v>
      </c>
    </row>
    <row r="1428" spans="1:20" ht="42.75" x14ac:dyDescent="0.4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f t="shared" si="133"/>
        <v>0</v>
      </c>
      <c r="Q1428" t="str">
        <f t="shared" si="134"/>
        <v>publishing</v>
      </c>
      <c r="R1428" t="str">
        <f t="shared" si="135"/>
        <v>translations</v>
      </c>
      <c r="S1428" s="12">
        <f t="shared" si="136"/>
        <v>42180.181944444441</v>
      </c>
      <c r="T1428" s="12">
        <f t="shared" si="137"/>
        <v>42240.181944444441</v>
      </c>
    </row>
    <row r="1429" spans="1:20" ht="42.75" x14ac:dyDescent="0.4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t="str">
        <f t="shared" si="134"/>
        <v>publishing</v>
      </c>
      <c r="R1429" t="str">
        <f t="shared" si="135"/>
        <v>translations</v>
      </c>
      <c r="S1429" s="12">
        <f t="shared" si="136"/>
        <v>42601.643344907403</v>
      </c>
      <c r="T1429" s="12">
        <f t="shared" si="137"/>
        <v>42631.643344907403</v>
      </c>
    </row>
    <row r="1430" spans="1:20" ht="42.75" x14ac:dyDescent="0.4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t="str">
        <f t="shared" si="134"/>
        <v>publishing</v>
      </c>
      <c r="R1430" t="str">
        <f t="shared" si="135"/>
        <v>translations</v>
      </c>
      <c r="S1430" s="12">
        <f t="shared" si="136"/>
        <v>42432.171493055554</v>
      </c>
      <c r="T1430" s="12">
        <f t="shared" si="137"/>
        <v>42462.129826388882</v>
      </c>
    </row>
    <row r="1431" spans="1:20" ht="42.75" x14ac:dyDescent="0.4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f t="shared" si="133"/>
        <v>0</v>
      </c>
      <c r="Q1431" t="str">
        <f t="shared" si="134"/>
        <v>publishing</v>
      </c>
      <c r="R1431" t="str">
        <f t="shared" si="135"/>
        <v>translations</v>
      </c>
      <c r="S1431" s="12">
        <f t="shared" si="136"/>
        <v>42073.852337962962</v>
      </c>
      <c r="T1431" s="12">
        <f t="shared" si="137"/>
        <v>42103.852337962962</v>
      </c>
    </row>
    <row r="1432" spans="1:20" ht="42.75" x14ac:dyDescent="0.4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t="str">
        <f t="shared" si="134"/>
        <v>publishing</v>
      </c>
      <c r="R1432" t="str">
        <f t="shared" si="135"/>
        <v>translations</v>
      </c>
      <c r="S1432" s="12">
        <f t="shared" si="136"/>
        <v>41961.605185185188</v>
      </c>
      <c r="T1432" s="12">
        <f t="shared" si="137"/>
        <v>41992.605185185188</v>
      </c>
    </row>
    <row r="1433" spans="1:20" ht="42.75" x14ac:dyDescent="0.4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t="str">
        <f t="shared" si="134"/>
        <v>publishing</v>
      </c>
      <c r="R1433" t="str">
        <f t="shared" si="135"/>
        <v>translations</v>
      </c>
      <c r="S1433" s="12">
        <f t="shared" si="136"/>
        <v>42304.002499999995</v>
      </c>
      <c r="T1433" s="12">
        <f t="shared" si="137"/>
        <v>42334.044166666667</v>
      </c>
    </row>
    <row r="1434" spans="1:20" ht="42.75" x14ac:dyDescent="0.4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f t="shared" si="133"/>
        <v>0</v>
      </c>
      <c r="Q1434" t="str">
        <f t="shared" si="134"/>
        <v>publishing</v>
      </c>
      <c r="R1434" t="str">
        <f t="shared" si="135"/>
        <v>translations</v>
      </c>
      <c r="S1434" s="12">
        <f t="shared" si="136"/>
        <v>42175.572083333333</v>
      </c>
      <c r="T1434" s="12">
        <f t="shared" si="137"/>
        <v>42205.572083333333</v>
      </c>
    </row>
    <row r="1435" spans="1:20" ht="42.75" x14ac:dyDescent="0.4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t="str">
        <f t="shared" si="134"/>
        <v>publishing</v>
      </c>
      <c r="R1435" t="str">
        <f t="shared" si="135"/>
        <v>translations</v>
      </c>
      <c r="S1435" s="12">
        <f t="shared" si="136"/>
        <v>42673.417534722219</v>
      </c>
      <c r="T1435" s="12">
        <f t="shared" si="137"/>
        <v>42714.249999999993</v>
      </c>
    </row>
    <row r="1436" spans="1:20" ht="42.75" x14ac:dyDescent="0.4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t="str">
        <f t="shared" si="134"/>
        <v>publishing</v>
      </c>
      <c r="R1436" t="str">
        <f t="shared" si="135"/>
        <v>translations</v>
      </c>
      <c r="S1436" s="12">
        <f t="shared" si="136"/>
        <v>42142.558773148143</v>
      </c>
      <c r="T1436" s="12">
        <f t="shared" si="137"/>
        <v>42163.416666666664</v>
      </c>
    </row>
    <row r="1437" spans="1:20" ht="28.5" x14ac:dyDescent="0.4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6">
        <f t="shared" si="133"/>
        <v>7.5</v>
      </c>
      <c r="Q1437" t="str">
        <f t="shared" si="134"/>
        <v>publishing</v>
      </c>
      <c r="R1437" t="str">
        <f t="shared" si="135"/>
        <v>translations</v>
      </c>
      <c r="S1437" s="12">
        <f t="shared" si="136"/>
        <v>42258.57199074074</v>
      </c>
      <c r="T1437" s="12">
        <f t="shared" si="137"/>
        <v>42288.57199074074</v>
      </c>
    </row>
    <row r="1438" spans="1:20" ht="42.75" x14ac:dyDescent="0.4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t="str">
        <f t="shared" si="134"/>
        <v>publishing</v>
      </c>
      <c r="R1438" t="str">
        <f t="shared" si="135"/>
        <v>translations</v>
      </c>
      <c r="S1438" s="12">
        <f t="shared" si="136"/>
        <v>42391.141863425924</v>
      </c>
      <c r="T1438" s="12">
        <f t="shared" si="137"/>
        <v>42421.141863425924</v>
      </c>
    </row>
    <row r="1439" spans="1:20" ht="57" x14ac:dyDescent="0.4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t="str">
        <f t="shared" si="134"/>
        <v>publishing</v>
      </c>
      <c r="R1439" t="str">
        <f t="shared" si="135"/>
        <v>translations</v>
      </c>
      <c r="S1439" s="12">
        <f t="shared" si="136"/>
        <v>41796.32336805555</v>
      </c>
      <c r="T1439" s="12">
        <f t="shared" si="137"/>
        <v>41832.999305555553</v>
      </c>
    </row>
    <row r="1440" spans="1:20" ht="42.75" x14ac:dyDescent="0.4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6">
        <f t="shared" si="133"/>
        <v>75</v>
      </c>
      <c r="Q1440" t="str">
        <f t="shared" si="134"/>
        <v>publishing</v>
      </c>
      <c r="R1440" t="str">
        <f t="shared" si="135"/>
        <v>translations</v>
      </c>
      <c r="S1440" s="12">
        <f t="shared" si="136"/>
        <v>42457.663182870368</v>
      </c>
      <c r="T1440" s="12">
        <f t="shared" si="137"/>
        <v>42487.371527777774</v>
      </c>
    </row>
    <row r="1441" spans="1:20" ht="42.75" x14ac:dyDescent="0.4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t="str">
        <f t="shared" si="134"/>
        <v>publishing</v>
      </c>
      <c r="R1441" t="str">
        <f t="shared" si="135"/>
        <v>translations</v>
      </c>
      <c r="S1441" s="12">
        <f t="shared" si="136"/>
        <v>42040.621539351851</v>
      </c>
      <c r="T1441" s="12">
        <f t="shared" si="137"/>
        <v>42070.621539351851</v>
      </c>
    </row>
    <row r="1442" spans="1:20" ht="42.75" x14ac:dyDescent="0.4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t="str">
        <f t="shared" si="134"/>
        <v>publishing</v>
      </c>
      <c r="R1442" t="str">
        <f t="shared" si="135"/>
        <v>translations</v>
      </c>
      <c r="S1442" s="12">
        <f t="shared" si="136"/>
        <v>42486.540081018517</v>
      </c>
      <c r="T1442" s="12">
        <f t="shared" si="137"/>
        <v>42516.540081018517</v>
      </c>
    </row>
    <row r="1443" spans="1:20" ht="42.75" x14ac:dyDescent="0.4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t="str">
        <f t="shared" si="134"/>
        <v>publishing</v>
      </c>
      <c r="R1443" t="str">
        <f t="shared" si="135"/>
        <v>translations</v>
      </c>
      <c r="S1443" s="12">
        <f t="shared" si="136"/>
        <v>42198.557511574072</v>
      </c>
      <c r="T1443" s="12">
        <f t="shared" si="137"/>
        <v>42258.557511574072</v>
      </c>
    </row>
    <row r="1444" spans="1:20" ht="42.75" x14ac:dyDescent="0.4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f t="shared" si="133"/>
        <v>0</v>
      </c>
      <c r="Q1444" t="str">
        <f t="shared" si="134"/>
        <v>publishing</v>
      </c>
      <c r="R1444" t="str">
        <f t="shared" si="135"/>
        <v>translations</v>
      </c>
      <c r="S1444" s="12">
        <f t="shared" si="136"/>
        <v>42485.437013888884</v>
      </c>
      <c r="T1444" s="12">
        <f t="shared" si="137"/>
        <v>42515.437013888884</v>
      </c>
    </row>
    <row r="1445" spans="1:20" ht="42.75" x14ac:dyDescent="0.4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f t="shared" si="133"/>
        <v>0</v>
      </c>
      <c r="Q1445" t="str">
        <f t="shared" si="134"/>
        <v>publishing</v>
      </c>
      <c r="R1445" t="str">
        <f t="shared" si="135"/>
        <v>translations</v>
      </c>
      <c r="S1445" s="12">
        <f t="shared" si="136"/>
        <v>42707.71769675926</v>
      </c>
      <c r="T1445" s="12">
        <f t="shared" si="137"/>
        <v>42737.71769675926</v>
      </c>
    </row>
    <row r="1446" spans="1:20" ht="42.75" x14ac:dyDescent="0.4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f t="shared" si="133"/>
        <v>0</v>
      </c>
      <c r="Q1446" t="str">
        <f t="shared" si="134"/>
        <v>publishing</v>
      </c>
      <c r="R1446" t="str">
        <f t="shared" si="135"/>
        <v>translations</v>
      </c>
      <c r="S1446" s="12">
        <f t="shared" si="136"/>
        <v>42199.665069444447</v>
      </c>
      <c r="T1446" s="12">
        <f t="shared" si="137"/>
        <v>42259.665069444447</v>
      </c>
    </row>
    <row r="1447" spans="1:20" ht="42.75" x14ac:dyDescent="0.4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f t="shared" si="133"/>
        <v>0</v>
      </c>
      <c r="Q1447" t="str">
        <f t="shared" si="134"/>
        <v>publishing</v>
      </c>
      <c r="R1447" t="str">
        <f t="shared" si="135"/>
        <v>translations</v>
      </c>
      <c r="S1447" s="12">
        <f t="shared" si="136"/>
        <v>42139.333969907406</v>
      </c>
      <c r="T1447" s="12">
        <f t="shared" si="137"/>
        <v>42169.333969907406</v>
      </c>
    </row>
    <row r="1448" spans="1:20" ht="42.75" x14ac:dyDescent="0.4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f t="shared" si="133"/>
        <v>0</v>
      </c>
      <c r="Q1448" t="str">
        <f t="shared" si="134"/>
        <v>publishing</v>
      </c>
      <c r="R1448" t="str">
        <f t="shared" si="135"/>
        <v>translations</v>
      </c>
      <c r="S1448" s="12">
        <f t="shared" si="136"/>
        <v>42461.239328703705</v>
      </c>
      <c r="T1448" s="12">
        <f t="shared" si="137"/>
        <v>42481.239328703705</v>
      </c>
    </row>
    <row r="1449" spans="1:20" ht="28.5" x14ac:dyDescent="0.4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t="str">
        <f t="shared" si="134"/>
        <v>publishing</v>
      </c>
      <c r="R1449" t="str">
        <f t="shared" si="135"/>
        <v>translations</v>
      </c>
      <c r="S1449" s="12">
        <f t="shared" si="136"/>
        <v>42529.52238425926</v>
      </c>
      <c r="T1449" s="12">
        <f t="shared" si="137"/>
        <v>42559.52238425926</v>
      </c>
    </row>
    <row r="1450" spans="1:20" ht="42.75" x14ac:dyDescent="0.4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f t="shared" si="133"/>
        <v>0</v>
      </c>
      <c r="Q1450" t="str">
        <f t="shared" si="134"/>
        <v>publishing</v>
      </c>
      <c r="R1450" t="str">
        <f t="shared" si="135"/>
        <v>translations</v>
      </c>
      <c r="S1450" s="12">
        <f t="shared" si="136"/>
        <v>42115.728217592587</v>
      </c>
      <c r="T1450" s="12">
        <f t="shared" si="137"/>
        <v>42146.017361111109</v>
      </c>
    </row>
    <row r="1451" spans="1:20" ht="42.75" x14ac:dyDescent="0.4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f t="shared" si="133"/>
        <v>0</v>
      </c>
      <c r="Q1451" t="str">
        <f t="shared" si="134"/>
        <v>publishing</v>
      </c>
      <c r="R1451" t="str">
        <f t="shared" si="135"/>
        <v>translations</v>
      </c>
      <c r="S1451" s="12">
        <f t="shared" si="136"/>
        <v>42086.603067129625</v>
      </c>
      <c r="T1451" s="12">
        <f t="shared" si="137"/>
        <v>42134.603067129625</v>
      </c>
    </row>
    <row r="1452" spans="1:20" ht="42.75" x14ac:dyDescent="0.4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t="str">
        <f t="shared" si="134"/>
        <v>publishing</v>
      </c>
      <c r="R1452" t="str">
        <f t="shared" si="135"/>
        <v>translations</v>
      </c>
      <c r="S1452" s="12">
        <f t="shared" si="136"/>
        <v>42389.962928240733</v>
      </c>
      <c r="T1452" s="12">
        <f t="shared" si="137"/>
        <v>42419.962928240733</v>
      </c>
    </row>
    <row r="1453" spans="1:20" ht="42.75" x14ac:dyDescent="0.4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t="str">
        <f t="shared" si="134"/>
        <v>publishing</v>
      </c>
      <c r="R1453" t="str">
        <f t="shared" si="135"/>
        <v>translations</v>
      </c>
      <c r="S1453" s="12">
        <f t="shared" si="136"/>
        <v>41931.75068287037</v>
      </c>
      <c r="T1453" s="12">
        <f t="shared" si="137"/>
        <v>41961.792349537034</v>
      </c>
    </row>
    <row r="1454" spans="1:20" ht="28.5" x14ac:dyDescent="0.4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f t="shared" si="133"/>
        <v>0</v>
      </c>
      <c r="Q1454" t="str">
        <f t="shared" si="134"/>
        <v>publishing</v>
      </c>
      <c r="R1454" t="str">
        <f t="shared" si="135"/>
        <v>translations</v>
      </c>
      <c r="S1454" s="12">
        <f t="shared" si="136"/>
        <v>41818.494942129626</v>
      </c>
      <c r="T1454" s="12">
        <f t="shared" si="137"/>
        <v>41848.494942129626</v>
      </c>
    </row>
    <row r="1455" spans="1:20" ht="42.75" x14ac:dyDescent="0.4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f t="shared" si="133"/>
        <v>0</v>
      </c>
      <c r="Q1455" t="str">
        <f t="shared" si="134"/>
        <v>publishing</v>
      </c>
      <c r="R1455" t="str">
        <f t="shared" si="135"/>
        <v>translations</v>
      </c>
      <c r="S1455" s="12">
        <f t="shared" si="136"/>
        <v>42795.487812499996</v>
      </c>
      <c r="T1455" s="12">
        <f t="shared" si="137"/>
        <v>42840.446145833332</v>
      </c>
    </row>
    <row r="1456" spans="1:20" ht="42.75" x14ac:dyDescent="0.4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t="str">
        <f t="shared" si="134"/>
        <v>publishing</v>
      </c>
      <c r="R1456" t="str">
        <f t="shared" si="135"/>
        <v>translations</v>
      </c>
      <c r="S1456" s="12">
        <f t="shared" si="136"/>
        <v>42463.658333333333</v>
      </c>
      <c r="T1456" s="12">
        <f t="shared" si="137"/>
        <v>42484.707638888889</v>
      </c>
    </row>
    <row r="1457" spans="1:20" ht="42.75" x14ac:dyDescent="0.4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6">
        <f t="shared" si="133"/>
        <v>225</v>
      </c>
      <c r="Q1457" t="str">
        <f t="shared" si="134"/>
        <v>publishing</v>
      </c>
      <c r="R1457" t="str">
        <f t="shared" si="135"/>
        <v>translations</v>
      </c>
      <c r="S1457" s="12">
        <f t="shared" si="136"/>
        <v>41832.46435185185</v>
      </c>
      <c r="T1457" s="12">
        <f t="shared" si="137"/>
        <v>41887.360416666663</v>
      </c>
    </row>
    <row r="1458" spans="1:20" x14ac:dyDescent="0.4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t="str">
        <f t="shared" si="134"/>
        <v>publishing</v>
      </c>
      <c r="R1458" t="str">
        <f t="shared" si="135"/>
        <v>translations</v>
      </c>
      <c r="S1458" s="12">
        <f t="shared" si="136"/>
        <v>42708.460243055553</v>
      </c>
      <c r="T1458" s="12">
        <f t="shared" si="137"/>
        <v>42738.460243055553</v>
      </c>
    </row>
    <row r="1459" spans="1:20" ht="28.5" x14ac:dyDescent="0.4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f t="shared" si="133"/>
        <v>0</v>
      </c>
      <c r="Q1459" t="str">
        <f t="shared" si="134"/>
        <v>publishing</v>
      </c>
      <c r="R1459" t="str">
        <f t="shared" si="135"/>
        <v>translations</v>
      </c>
      <c r="S1459" s="12">
        <f t="shared" si="136"/>
        <v>42289.688009259255</v>
      </c>
      <c r="T1459" s="12">
        <f t="shared" si="137"/>
        <v>42319.729675925926</v>
      </c>
    </row>
    <row r="1460" spans="1:20" ht="42.75" x14ac:dyDescent="0.4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f t="shared" si="133"/>
        <v>0</v>
      </c>
      <c r="Q1460" t="str">
        <f t="shared" si="134"/>
        <v>publishing</v>
      </c>
      <c r="R1460" t="str">
        <f t="shared" si="135"/>
        <v>translations</v>
      </c>
      <c r="S1460" s="12">
        <f t="shared" si="136"/>
        <v>41831.49722222222</v>
      </c>
      <c r="T1460" s="12">
        <f t="shared" si="137"/>
        <v>41861.958333333328</v>
      </c>
    </row>
    <row r="1461" spans="1:20" ht="42.75" x14ac:dyDescent="0.4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f t="shared" si="133"/>
        <v>0</v>
      </c>
      <c r="Q1461" t="str">
        <f t="shared" si="134"/>
        <v>publishing</v>
      </c>
      <c r="R1461" t="str">
        <f t="shared" si="135"/>
        <v>translations</v>
      </c>
      <c r="S1461" s="12">
        <f t="shared" si="136"/>
        <v>42311.996481481481</v>
      </c>
      <c r="T1461" s="12">
        <f t="shared" si="137"/>
        <v>42340.517361111109</v>
      </c>
    </row>
    <row r="1462" spans="1:20" ht="42.75" x14ac:dyDescent="0.4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f t="shared" si="133"/>
        <v>0</v>
      </c>
      <c r="Q1462" t="str">
        <f t="shared" si="134"/>
        <v>publishing</v>
      </c>
      <c r="R1462" t="str">
        <f t="shared" si="135"/>
        <v>translations</v>
      </c>
      <c r="S1462" s="12">
        <f t="shared" si="136"/>
        <v>41915.688634259255</v>
      </c>
      <c r="T1462" s="12">
        <f t="shared" si="137"/>
        <v>41973.781249999993</v>
      </c>
    </row>
    <row r="1463" spans="1:20" ht="28.5" x14ac:dyDescent="0.4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t="str">
        <f t="shared" si="134"/>
        <v>publishing</v>
      </c>
      <c r="R1463" t="str">
        <f t="shared" si="135"/>
        <v>radio &amp; podcasts</v>
      </c>
      <c r="S1463" s="12">
        <f t="shared" si="136"/>
        <v>41899.436967592592</v>
      </c>
      <c r="T1463" s="12">
        <f t="shared" si="137"/>
        <v>41932.791666666664</v>
      </c>
    </row>
    <row r="1464" spans="1:20" ht="28.5" x14ac:dyDescent="0.4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t="str">
        <f t="shared" si="134"/>
        <v>publishing</v>
      </c>
      <c r="R1464" t="str">
        <f t="shared" si="135"/>
        <v>radio &amp; podcasts</v>
      </c>
      <c r="S1464" s="12">
        <f t="shared" si="136"/>
        <v>41344.454525462963</v>
      </c>
      <c r="T1464" s="12">
        <f t="shared" si="137"/>
        <v>41374.454525462963</v>
      </c>
    </row>
    <row r="1465" spans="1:20" ht="42.75" x14ac:dyDescent="0.4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t="str">
        <f t="shared" si="134"/>
        <v>publishing</v>
      </c>
      <c r="R1465" t="str">
        <f t="shared" si="135"/>
        <v>radio &amp; podcasts</v>
      </c>
      <c r="S1465" s="12">
        <f t="shared" si="136"/>
        <v>41326.702986111108</v>
      </c>
      <c r="T1465" s="12">
        <f t="shared" si="137"/>
        <v>41371.661319444444</v>
      </c>
    </row>
    <row r="1466" spans="1:20" x14ac:dyDescent="0.4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t="str">
        <f t="shared" si="134"/>
        <v>publishing</v>
      </c>
      <c r="R1466" t="str">
        <f t="shared" si="135"/>
        <v>radio &amp; podcasts</v>
      </c>
      <c r="S1466" s="12">
        <f t="shared" si="136"/>
        <v>41291.453217592592</v>
      </c>
      <c r="T1466" s="12">
        <f t="shared" si="137"/>
        <v>41321.453217592592</v>
      </c>
    </row>
    <row r="1467" spans="1:20" ht="42.75" x14ac:dyDescent="0.4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t="str">
        <f t="shared" si="134"/>
        <v>publishing</v>
      </c>
      <c r="R1467" t="str">
        <f t="shared" si="135"/>
        <v>radio &amp; podcasts</v>
      </c>
      <c r="S1467" s="12">
        <f t="shared" si="136"/>
        <v>40959.526064814811</v>
      </c>
      <c r="T1467" s="12">
        <f t="shared" si="137"/>
        <v>40989.916666666664</v>
      </c>
    </row>
    <row r="1468" spans="1:20" ht="42.75" x14ac:dyDescent="0.4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t="str">
        <f t="shared" si="134"/>
        <v>publishing</v>
      </c>
      <c r="R1468" t="str">
        <f t="shared" si="135"/>
        <v>radio &amp; podcasts</v>
      </c>
      <c r="S1468" s="12">
        <f t="shared" si="136"/>
        <v>42339.963726851849</v>
      </c>
      <c r="T1468" s="12">
        <f t="shared" si="137"/>
        <v>42380.999999999993</v>
      </c>
    </row>
    <row r="1469" spans="1:20" ht="28.5" x14ac:dyDescent="0.4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t="str">
        <f t="shared" si="134"/>
        <v>publishing</v>
      </c>
      <c r="R1469" t="str">
        <f t="shared" si="135"/>
        <v>radio &amp; podcasts</v>
      </c>
      <c r="S1469" s="12">
        <f t="shared" si="136"/>
        <v>40933.593576388885</v>
      </c>
      <c r="T1469" s="12">
        <f t="shared" si="137"/>
        <v>40993.55190972222</v>
      </c>
    </row>
    <row r="1470" spans="1:20" ht="42.75" x14ac:dyDescent="0.4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t="str">
        <f t="shared" si="134"/>
        <v>publishing</v>
      </c>
      <c r="R1470" t="str">
        <f t="shared" si="135"/>
        <v>radio &amp; podcasts</v>
      </c>
      <c r="S1470" s="12">
        <f t="shared" si="136"/>
        <v>40645.806122685179</v>
      </c>
      <c r="T1470" s="12">
        <f t="shared" si="137"/>
        <v>40705.806122685179</v>
      </c>
    </row>
    <row r="1471" spans="1:20" ht="28.5" x14ac:dyDescent="0.4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t="str">
        <f t="shared" si="134"/>
        <v>publishing</v>
      </c>
      <c r="R1471" t="str">
        <f t="shared" si="135"/>
        <v>radio &amp; podcasts</v>
      </c>
      <c r="S1471" s="12">
        <f t="shared" si="136"/>
        <v>41290.390150462961</v>
      </c>
      <c r="T1471" s="12">
        <f t="shared" si="137"/>
        <v>41320.390150462961</v>
      </c>
    </row>
    <row r="1472" spans="1:20" ht="42.75" x14ac:dyDescent="0.4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t="str">
        <f t="shared" si="134"/>
        <v>publishing</v>
      </c>
      <c r="R1472" t="str">
        <f t="shared" si="135"/>
        <v>radio &amp; podcasts</v>
      </c>
      <c r="S1472" s="12">
        <f t="shared" si="136"/>
        <v>41250.618784722217</v>
      </c>
      <c r="T1472" s="12">
        <f t="shared" si="137"/>
        <v>41271.618784722217</v>
      </c>
    </row>
    <row r="1473" spans="1:20" ht="42.75" x14ac:dyDescent="0.4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t="str">
        <f t="shared" si="134"/>
        <v>publishing</v>
      </c>
      <c r="R1473" t="str">
        <f t="shared" si="135"/>
        <v>radio &amp; podcasts</v>
      </c>
      <c r="S1473" s="12">
        <f t="shared" si="136"/>
        <v>42073.749236111107</v>
      </c>
      <c r="T1473" s="12">
        <f t="shared" si="137"/>
        <v>42103.749236111107</v>
      </c>
    </row>
    <row r="1474" spans="1:20" ht="42.75" x14ac:dyDescent="0.4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6">
        <f t="shared" si="133"/>
        <v>103.20238095238095</v>
      </c>
      <c r="Q1474" t="str">
        <f t="shared" si="134"/>
        <v>publishing</v>
      </c>
      <c r="R1474" t="str">
        <f t="shared" si="135"/>
        <v>radio &amp; podcasts</v>
      </c>
      <c r="S1474" s="12">
        <f t="shared" si="136"/>
        <v>41533.33452546296</v>
      </c>
      <c r="T1474" s="12">
        <f t="shared" si="137"/>
        <v>41563.33452546296</v>
      </c>
    </row>
    <row r="1475" spans="1:20" x14ac:dyDescent="0.4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s="6">
        <f t="shared" ref="P1475:P1538" si="139">IF(L1475&gt;0,E1475/L1475,0)</f>
        <v>38.462553191489363</v>
      </c>
      <c r="Q1475" t="str">
        <f t="shared" ref="Q1475:Q1538" si="140">LEFT(N1475,SEARCH("/",N1475,1)-1)</f>
        <v>publishing</v>
      </c>
      <c r="R1475" t="str">
        <f t="shared" ref="R1475:R1538" si="141">RIGHT(N1475,LEN(N1475)-SEARCH("/",N1475,1))</f>
        <v>radio &amp; podcasts</v>
      </c>
      <c r="S1475" s="12">
        <f t="shared" ref="S1475:S1538" si="142">(J1475/86400)+25569+(-5/24)</f>
        <v>40939.771284722221</v>
      </c>
      <c r="T1475" s="12">
        <f t="shared" ref="T1475:T1538" si="143">(I1475/86400)+25569+(-5/24)</f>
        <v>40969.771284722221</v>
      </c>
    </row>
    <row r="1476" spans="1:20" ht="42.75" x14ac:dyDescent="0.4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t="str">
        <f t="shared" si="140"/>
        <v>publishing</v>
      </c>
      <c r="R1476" t="str">
        <f t="shared" si="141"/>
        <v>radio &amp; podcasts</v>
      </c>
      <c r="S1476" s="12">
        <f t="shared" si="142"/>
        <v>41500.519583333335</v>
      </c>
      <c r="T1476" s="12">
        <f t="shared" si="143"/>
        <v>41530.519583333335</v>
      </c>
    </row>
    <row r="1477" spans="1:20" ht="42.75" x14ac:dyDescent="0.4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t="str">
        <f t="shared" si="140"/>
        <v>publishing</v>
      </c>
      <c r="R1477" t="str">
        <f t="shared" si="141"/>
        <v>radio &amp; podcasts</v>
      </c>
      <c r="S1477" s="12">
        <f t="shared" si="142"/>
        <v>41960.514618055553</v>
      </c>
      <c r="T1477" s="12">
        <f t="shared" si="143"/>
        <v>41992.999305555553</v>
      </c>
    </row>
    <row r="1478" spans="1:20" ht="28.5" x14ac:dyDescent="0.4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t="str">
        <f t="shared" si="140"/>
        <v>publishing</v>
      </c>
      <c r="R1478" t="str">
        <f t="shared" si="141"/>
        <v>radio &amp; podcasts</v>
      </c>
      <c r="S1478" s="12">
        <f t="shared" si="142"/>
        <v>40765.833587962959</v>
      </c>
      <c r="T1478" s="12">
        <f t="shared" si="143"/>
        <v>40795.833587962959</v>
      </c>
    </row>
    <row r="1479" spans="1:20" ht="42.75" x14ac:dyDescent="0.4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t="str">
        <f t="shared" si="140"/>
        <v>publishing</v>
      </c>
      <c r="R1479" t="str">
        <f t="shared" si="141"/>
        <v>radio &amp; podcasts</v>
      </c>
      <c r="S1479" s="12">
        <f t="shared" si="142"/>
        <v>40840.407453703701</v>
      </c>
      <c r="T1479" s="12">
        <f t="shared" si="143"/>
        <v>40899.916666666664</v>
      </c>
    </row>
    <row r="1480" spans="1:20" ht="42.75" x14ac:dyDescent="0.4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t="str">
        <f t="shared" si="140"/>
        <v>publishing</v>
      </c>
      <c r="R1480" t="str">
        <f t="shared" si="141"/>
        <v>radio &amp; podcasts</v>
      </c>
      <c r="S1480" s="12">
        <f t="shared" si="142"/>
        <v>41394.663344907407</v>
      </c>
      <c r="T1480" s="12">
        <f t="shared" si="143"/>
        <v>41408.663344907407</v>
      </c>
    </row>
    <row r="1481" spans="1:20" ht="42.75" x14ac:dyDescent="0.4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t="str">
        <f t="shared" si="140"/>
        <v>publishing</v>
      </c>
      <c r="R1481" t="str">
        <f t="shared" si="141"/>
        <v>radio &amp; podcasts</v>
      </c>
      <c r="S1481" s="12">
        <f t="shared" si="142"/>
        <v>41754.536909722221</v>
      </c>
      <c r="T1481" s="12">
        <f t="shared" si="143"/>
        <v>41768.957638888889</v>
      </c>
    </row>
    <row r="1482" spans="1:20" ht="42.75" x14ac:dyDescent="0.4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t="str">
        <f t="shared" si="140"/>
        <v>publishing</v>
      </c>
      <c r="R1482" t="str">
        <f t="shared" si="141"/>
        <v>radio &amp; podcasts</v>
      </c>
      <c r="S1482" s="12">
        <f t="shared" si="142"/>
        <v>41464.725682870368</v>
      </c>
      <c r="T1482" s="12">
        <f t="shared" si="143"/>
        <v>41481.5</v>
      </c>
    </row>
    <row r="1483" spans="1:20" ht="42.75" x14ac:dyDescent="0.4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t="str">
        <f t="shared" si="140"/>
        <v>publishing</v>
      </c>
      <c r="R1483" t="str">
        <f t="shared" si="141"/>
        <v>fiction</v>
      </c>
      <c r="S1483" s="12">
        <f t="shared" si="142"/>
        <v>41550.714641203704</v>
      </c>
      <c r="T1483" s="12">
        <f t="shared" si="143"/>
        <v>41580.714641203704</v>
      </c>
    </row>
    <row r="1484" spans="1:20" ht="42.75" x14ac:dyDescent="0.4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6">
        <f t="shared" si="139"/>
        <v>5</v>
      </c>
      <c r="Q1484" t="str">
        <f t="shared" si="140"/>
        <v>publishing</v>
      </c>
      <c r="R1484" t="str">
        <f t="shared" si="141"/>
        <v>fiction</v>
      </c>
      <c r="S1484" s="12">
        <f t="shared" si="142"/>
        <v>41136.649722222217</v>
      </c>
      <c r="T1484" s="12">
        <f t="shared" si="143"/>
        <v>41159.118750000001</v>
      </c>
    </row>
    <row r="1485" spans="1:20" ht="42.75" x14ac:dyDescent="0.4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t="str">
        <f t="shared" si="140"/>
        <v>publishing</v>
      </c>
      <c r="R1485" t="str">
        <f t="shared" si="141"/>
        <v>fiction</v>
      </c>
      <c r="S1485" s="12">
        <f t="shared" si="142"/>
        <v>42547.984664351847</v>
      </c>
      <c r="T1485" s="12">
        <f t="shared" si="143"/>
        <v>42572.984664351847</v>
      </c>
    </row>
    <row r="1486" spans="1:20" x14ac:dyDescent="0.4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f t="shared" si="139"/>
        <v>0</v>
      </c>
      <c r="Q1486" t="str">
        <f t="shared" si="140"/>
        <v>publishing</v>
      </c>
      <c r="R1486" t="str">
        <f t="shared" si="141"/>
        <v>fiction</v>
      </c>
      <c r="S1486" s="12">
        <f t="shared" si="142"/>
        <v>41052.992627314808</v>
      </c>
      <c r="T1486" s="12">
        <f t="shared" si="143"/>
        <v>41111.410416666666</v>
      </c>
    </row>
    <row r="1487" spans="1:20" ht="42.75" x14ac:dyDescent="0.4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t="str">
        <f t="shared" si="140"/>
        <v>publishing</v>
      </c>
      <c r="R1487" t="str">
        <f t="shared" si="141"/>
        <v>fiction</v>
      </c>
      <c r="S1487" s="12">
        <f t="shared" si="142"/>
        <v>42130.587650462963</v>
      </c>
      <c r="T1487" s="12">
        <f t="shared" si="143"/>
        <v>42175.587650462963</v>
      </c>
    </row>
    <row r="1488" spans="1:20" ht="42.75" x14ac:dyDescent="0.4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t="str">
        <f t="shared" si="140"/>
        <v>publishing</v>
      </c>
      <c r="R1488" t="str">
        <f t="shared" si="141"/>
        <v>fiction</v>
      </c>
      <c r="S1488" s="12">
        <f t="shared" si="142"/>
        <v>42031.960196759253</v>
      </c>
      <c r="T1488" s="12">
        <f t="shared" si="143"/>
        <v>42061.960196759253</v>
      </c>
    </row>
    <row r="1489" spans="1:20" ht="42.75" x14ac:dyDescent="0.4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f t="shared" si="139"/>
        <v>0</v>
      </c>
      <c r="Q1489" t="str">
        <f t="shared" si="140"/>
        <v>publishing</v>
      </c>
      <c r="R1489" t="str">
        <f t="shared" si="141"/>
        <v>fiction</v>
      </c>
      <c r="S1489" s="12">
        <f t="shared" si="142"/>
        <v>42554.709155092591</v>
      </c>
      <c r="T1489" s="12">
        <f t="shared" si="143"/>
        <v>42584.709155092591</v>
      </c>
    </row>
    <row r="1490" spans="1:20" ht="42.75" x14ac:dyDescent="0.4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6">
        <f t="shared" si="139"/>
        <v>60</v>
      </c>
      <c r="Q1490" t="str">
        <f t="shared" si="140"/>
        <v>publishing</v>
      </c>
      <c r="R1490" t="str">
        <f t="shared" si="141"/>
        <v>fiction</v>
      </c>
      <c r="S1490" s="12">
        <f t="shared" si="142"/>
        <v>41614.354861111111</v>
      </c>
      <c r="T1490" s="12">
        <f t="shared" si="143"/>
        <v>41644.354861111111</v>
      </c>
    </row>
    <row r="1491" spans="1:20" ht="42.75" x14ac:dyDescent="0.4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f t="shared" si="139"/>
        <v>0</v>
      </c>
      <c r="Q1491" t="str">
        <f t="shared" si="140"/>
        <v>publishing</v>
      </c>
      <c r="R1491" t="str">
        <f t="shared" si="141"/>
        <v>fiction</v>
      </c>
      <c r="S1491" s="12">
        <f t="shared" si="142"/>
        <v>41198.403379629628</v>
      </c>
      <c r="T1491" s="12">
        <f t="shared" si="143"/>
        <v>41228.445046296292</v>
      </c>
    </row>
    <row r="1492" spans="1:20" ht="42.75" x14ac:dyDescent="0.4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t="str">
        <f t="shared" si="140"/>
        <v>publishing</v>
      </c>
      <c r="R1492" t="str">
        <f t="shared" si="141"/>
        <v>fiction</v>
      </c>
      <c r="S1492" s="12">
        <f t="shared" si="142"/>
        <v>41520.352708333332</v>
      </c>
      <c r="T1492" s="12">
        <f t="shared" si="143"/>
        <v>41549.352708333332</v>
      </c>
    </row>
    <row r="1493" spans="1:20" ht="42.75" x14ac:dyDescent="0.4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t="str">
        <f t="shared" si="140"/>
        <v>publishing</v>
      </c>
      <c r="R1493" t="str">
        <f t="shared" si="141"/>
        <v>fiction</v>
      </c>
      <c r="S1493" s="12">
        <f t="shared" si="142"/>
        <v>41991.505127314813</v>
      </c>
      <c r="T1493" s="12">
        <f t="shared" si="143"/>
        <v>42050.443055555552</v>
      </c>
    </row>
    <row r="1494" spans="1:20" ht="42.75" x14ac:dyDescent="0.4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t="str">
        <f t="shared" si="140"/>
        <v>publishing</v>
      </c>
      <c r="R1494" t="str">
        <f t="shared" si="141"/>
        <v>fiction</v>
      </c>
      <c r="S1494" s="12">
        <f t="shared" si="142"/>
        <v>40682.676458333335</v>
      </c>
      <c r="T1494" s="12">
        <f t="shared" si="143"/>
        <v>40712.676458333335</v>
      </c>
    </row>
    <row r="1495" spans="1:20" ht="28.5" x14ac:dyDescent="0.4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f t="shared" si="139"/>
        <v>0</v>
      </c>
      <c r="Q1495" t="str">
        <f t="shared" si="140"/>
        <v>publishing</v>
      </c>
      <c r="R1495" t="str">
        <f t="shared" si="141"/>
        <v>fiction</v>
      </c>
      <c r="S1495" s="12">
        <f t="shared" si="142"/>
        <v>41411.658275462956</v>
      </c>
      <c r="T1495" s="12">
        <f t="shared" si="143"/>
        <v>41441.658275462956</v>
      </c>
    </row>
    <row r="1496" spans="1:20" ht="42.75" x14ac:dyDescent="0.4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t="str">
        <f t="shared" si="140"/>
        <v>publishing</v>
      </c>
      <c r="R1496" t="str">
        <f t="shared" si="141"/>
        <v>fiction</v>
      </c>
      <c r="S1496" s="12">
        <f t="shared" si="142"/>
        <v>42067.514039351845</v>
      </c>
      <c r="T1496" s="12">
        <f t="shared" si="143"/>
        <v>42097.443055555552</v>
      </c>
    </row>
    <row r="1497" spans="1:20" ht="28.5" x14ac:dyDescent="0.4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f t="shared" si="139"/>
        <v>0</v>
      </c>
      <c r="Q1497" t="str">
        <f t="shared" si="140"/>
        <v>publishing</v>
      </c>
      <c r="R1497" t="str">
        <f t="shared" si="141"/>
        <v>fiction</v>
      </c>
      <c r="S1497" s="12">
        <f t="shared" si="142"/>
        <v>40752.581377314811</v>
      </c>
      <c r="T1497" s="12">
        <f t="shared" si="143"/>
        <v>40782.581377314811</v>
      </c>
    </row>
    <row r="1498" spans="1:20" ht="42.75" x14ac:dyDescent="0.4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f t="shared" si="139"/>
        <v>0</v>
      </c>
      <c r="Q1498" t="str">
        <f t="shared" si="140"/>
        <v>publishing</v>
      </c>
      <c r="R1498" t="str">
        <f t="shared" si="141"/>
        <v>fiction</v>
      </c>
      <c r="S1498" s="12">
        <f t="shared" si="142"/>
        <v>41838.266886574071</v>
      </c>
      <c r="T1498" s="12">
        <f t="shared" si="143"/>
        <v>41898.266886574071</v>
      </c>
    </row>
    <row r="1499" spans="1:20" ht="42.75" x14ac:dyDescent="0.4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t="str">
        <f t="shared" si="140"/>
        <v>publishing</v>
      </c>
      <c r="R1499" t="str">
        <f t="shared" si="141"/>
        <v>fiction</v>
      </c>
      <c r="S1499" s="12">
        <f t="shared" si="142"/>
        <v>41444.434282407405</v>
      </c>
      <c r="T1499" s="12">
        <f t="shared" si="143"/>
        <v>41486.613194444442</v>
      </c>
    </row>
    <row r="1500" spans="1:20" ht="42.75" x14ac:dyDescent="0.4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6">
        <f t="shared" si="139"/>
        <v>19</v>
      </c>
      <c r="Q1500" t="str">
        <f t="shared" si="140"/>
        <v>publishing</v>
      </c>
      <c r="R1500" t="str">
        <f t="shared" si="141"/>
        <v>fiction</v>
      </c>
      <c r="S1500" s="12">
        <f t="shared" si="142"/>
        <v>41840.775208333333</v>
      </c>
      <c r="T1500" s="12">
        <f t="shared" si="143"/>
        <v>41885.775208333333</v>
      </c>
    </row>
    <row r="1501" spans="1:20" ht="42.75" x14ac:dyDescent="0.4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t="str">
        <f t="shared" si="140"/>
        <v>publishing</v>
      </c>
      <c r="R1501" t="str">
        <f t="shared" si="141"/>
        <v>fiction</v>
      </c>
      <c r="S1501" s="12">
        <f t="shared" si="142"/>
        <v>42526.798993055556</v>
      </c>
      <c r="T1501" s="12">
        <f t="shared" si="143"/>
        <v>42586.798993055556</v>
      </c>
    </row>
    <row r="1502" spans="1:20" ht="42.75" x14ac:dyDescent="0.4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t="str">
        <f t="shared" si="140"/>
        <v>publishing</v>
      </c>
      <c r="R1502" t="str">
        <f t="shared" si="141"/>
        <v>fiction</v>
      </c>
      <c r="S1502" s="12">
        <f t="shared" si="142"/>
        <v>41365.69626157407</v>
      </c>
      <c r="T1502" s="12">
        <f t="shared" si="143"/>
        <v>41395.69626157407</v>
      </c>
    </row>
    <row r="1503" spans="1:20" ht="28.5" x14ac:dyDescent="0.4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t="str">
        <f t="shared" si="140"/>
        <v>photography</v>
      </c>
      <c r="R1503" t="str">
        <f t="shared" si="141"/>
        <v>photobooks</v>
      </c>
      <c r="S1503" s="12">
        <f t="shared" si="142"/>
        <v>42163.3752662037</v>
      </c>
      <c r="T1503" s="12">
        <f t="shared" si="143"/>
        <v>42193.3752662037</v>
      </c>
    </row>
    <row r="1504" spans="1:20" ht="42.75" x14ac:dyDescent="0.4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t="str">
        <f t="shared" si="140"/>
        <v>photography</v>
      </c>
      <c r="R1504" t="str">
        <f t="shared" si="141"/>
        <v>photobooks</v>
      </c>
      <c r="S1504" s="12">
        <f t="shared" si="142"/>
        <v>42426.33425925926</v>
      </c>
      <c r="T1504" s="12">
        <f t="shared" si="143"/>
        <v>42454.708333333336</v>
      </c>
    </row>
    <row r="1505" spans="1:20" ht="42.75" x14ac:dyDescent="0.4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t="str">
        <f t="shared" si="140"/>
        <v>photography</v>
      </c>
      <c r="R1505" t="str">
        <f t="shared" si="141"/>
        <v>photobooks</v>
      </c>
      <c r="S1505" s="12">
        <f t="shared" si="142"/>
        <v>42606.13890046296</v>
      </c>
      <c r="T1505" s="12">
        <f t="shared" si="143"/>
        <v>42666.13890046296</v>
      </c>
    </row>
    <row r="1506" spans="1:20" ht="28.5" x14ac:dyDescent="0.4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t="str">
        <f t="shared" si="140"/>
        <v>photography</v>
      </c>
      <c r="R1506" t="str">
        <f t="shared" si="141"/>
        <v>photobooks</v>
      </c>
      <c r="S1506" s="12">
        <f t="shared" si="142"/>
        <v>41772.44935185185</v>
      </c>
      <c r="T1506" s="12">
        <f t="shared" si="143"/>
        <v>41800.147916666661</v>
      </c>
    </row>
    <row r="1507" spans="1:20" ht="57" x14ac:dyDescent="0.4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t="str">
        <f t="shared" si="140"/>
        <v>photography</v>
      </c>
      <c r="R1507" t="str">
        <f t="shared" si="141"/>
        <v>photobooks</v>
      </c>
      <c r="S1507" s="12">
        <f t="shared" si="142"/>
        <v>42414.234988425924</v>
      </c>
      <c r="T1507" s="12">
        <f t="shared" si="143"/>
        <v>42451.625694444439</v>
      </c>
    </row>
    <row r="1508" spans="1:20" ht="42.75" x14ac:dyDescent="0.4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t="str">
        <f t="shared" si="140"/>
        <v>photography</v>
      </c>
      <c r="R1508" t="str">
        <f t="shared" si="141"/>
        <v>photobooks</v>
      </c>
      <c r="S1508" s="12">
        <f t="shared" si="142"/>
        <v>41814.577592592592</v>
      </c>
      <c r="T1508" s="12">
        <f t="shared" si="143"/>
        <v>41844.577592592592</v>
      </c>
    </row>
    <row r="1509" spans="1:20" ht="42.75" x14ac:dyDescent="0.4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t="str">
        <f t="shared" si="140"/>
        <v>photography</v>
      </c>
      <c r="R1509" t="str">
        <f t="shared" si="141"/>
        <v>photobooks</v>
      </c>
      <c r="S1509" s="12">
        <f t="shared" si="142"/>
        <v>40254.242002314808</v>
      </c>
      <c r="T1509" s="12">
        <f t="shared" si="143"/>
        <v>40313.131944444445</v>
      </c>
    </row>
    <row r="1510" spans="1:20" ht="42.75" x14ac:dyDescent="0.4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t="str">
        <f t="shared" si="140"/>
        <v>photography</v>
      </c>
      <c r="R1510" t="str">
        <f t="shared" si="141"/>
        <v>photobooks</v>
      </c>
      <c r="S1510" s="12">
        <f t="shared" si="142"/>
        <v>41786.406030092592</v>
      </c>
      <c r="T1510" s="12">
        <f t="shared" si="143"/>
        <v>41817.406030092592</v>
      </c>
    </row>
    <row r="1511" spans="1:20" ht="42.75" x14ac:dyDescent="0.4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t="str">
        <f t="shared" si="140"/>
        <v>photography</v>
      </c>
      <c r="R1511" t="str">
        <f t="shared" si="141"/>
        <v>photobooks</v>
      </c>
      <c r="S1511" s="12">
        <f t="shared" si="142"/>
        <v>42751.325057870366</v>
      </c>
      <c r="T1511" s="12">
        <f t="shared" si="143"/>
        <v>42780.749305555553</v>
      </c>
    </row>
    <row r="1512" spans="1:20" ht="42.75" x14ac:dyDescent="0.4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t="str">
        <f t="shared" si="140"/>
        <v>photography</v>
      </c>
      <c r="R1512" t="str">
        <f t="shared" si="141"/>
        <v>photobooks</v>
      </c>
      <c r="S1512" s="12">
        <f t="shared" si="142"/>
        <v>41809.176828703705</v>
      </c>
      <c r="T1512" s="12">
        <f t="shared" si="143"/>
        <v>41839.176828703705</v>
      </c>
    </row>
    <row r="1513" spans="1:20" ht="42.75" x14ac:dyDescent="0.4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t="str">
        <f t="shared" si="140"/>
        <v>photography</v>
      </c>
      <c r="R1513" t="str">
        <f t="shared" si="141"/>
        <v>photobooks</v>
      </c>
      <c r="S1513" s="12">
        <f t="shared" si="142"/>
        <v>42296.375046296293</v>
      </c>
      <c r="T1513" s="12">
        <f t="shared" si="143"/>
        <v>42326.416712962957</v>
      </c>
    </row>
    <row r="1514" spans="1:20" ht="42.75" x14ac:dyDescent="0.4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t="str">
        <f t="shared" si="140"/>
        <v>photography</v>
      </c>
      <c r="R1514" t="str">
        <f t="shared" si="141"/>
        <v>photobooks</v>
      </c>
      <c r="S1514" s="12">
        <f t="shared" si="142"/>
        <v>42741.476145833331</v>
      </c>
      <c r="T1514" s="12">
        <f t="shared" si="143"/>
        <v>42771.476145833331</v>
      </c>
    </row>
    <row r="1515" spans="1:20" ht="42.75" x14ac:dyDescent="0.4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t="str">
        <f t="shared" si="140"/>
        <v>photography</v>
      </c>
      <c r="R1515" t="str">
        <f t="shared" si="141"/>
        <v>photobooks</v>
      </c>
      <c r="S1515" s="12">
        <f t="shared" si="142"/>
        <v>41806.42900462963</v>
      </c>
      <c r="T1515" s="12">
        <f t="shared" si="143"/>
        <v>41836.42900462963</v>
      </c>
    </row>
    <row r="1516" spans="1:20" ht="42.75" x14ac:dyDescent="0.4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t="str">
        <f t="shared" si="140"/>
        <v>photography</v>
      </c>
      <c r="R1516" t="str">
        <f t="shared" si="141"/>
        <v>photobooks</v>
      </c>
      <c r="S1516" s="12">
        <f t="shared" si="142"/>
        <v>42234.389351851853</v>
      </c>
      <c r="T1516" s="12">
        <f t="shared" si="143"/>
        <v>42274.389351851853</v>
      </c>
    </row>
    <row r="1517" spans="1:20" ht="42.75" x14ac:dyDescent="0.4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t="str">
        <f t="shared" si="140"/>
        <v>photography</v>
      </c>
      <c r="R1517" t="str">
        <f t="shared" si="141"/>
        <v>photobooks</v>
      </c>
      <c r="S1517" s="12">
        <f t="shared" si="142"/>
        <v>42415.04510416666</v>
      </c>
      <c r="T1517" s="12">
        <f t="shared" si="143"/>
        <v>42445.003437499996</v>
      </c>
    </row>
    <row r="1518" spans="1:20" ht="42.75" x14ac:dyDescent="0.4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t="str">
        <f t="shared" si="140"/>
        <v>photography</v>
      </c>
      <c r="R1518" t="str">
        <f t="shared" si="141"/>
        <v>photobooks</v>
      </c>
      <c r="S1518" s="12">
        <f t="shared" si="142"/>
        <v>42619.258009259262</v>
      </c>
      <c r="T1518" s="12">
        <f t="shared" si="143"/>
        <v>42649.374999999993</v>
      </c>
    </row>
    <row r="1519" spans="1:20" ht="42.75" x14ac:dyDescent="0.4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t="str">
        <f t="shared" si="140"/>
        <v>photography</v>
      </c>
      <c r="R1519" t="str">
        <f t="shared" si="141"/>
        <v>photobooks</v>
      </c>
      <c r="S1519" s="12">
        <f t="shared" si="142"/>
        <v>41948.358252314814</v>
      </c>
      <c r="T1519" s="12">
        <f t="shared" si="143"/>
        <v>41979.041666666664</v>
      </c>
    </row>
    <row r="1520" spans="1:20" ht="28.5" x14ac:dyDescent="0.4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t="str">
        <f t="shared" si="140"/>
        <v>photography</v>
      </c>
      <c r="R1520" t="str">
        <f t="shared" si="141"/>
        <v>photobooks</v>
      </c>
      <c r="S1520" s="12">
        <f t="shared" si="142"/>
        <v>41760.611712962964</v>
      </c>
      <c r="T1520" s="12">
        <f t="shared" si="143"/>
        <v>41790.611712962964</v>
      </c>
    </row>
    <row r="1521" spans="1:20" ht="42.75" x14ac:dyDescent="0.4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t="str">
        <f t="shared" si="140"/>
        <v>photography</v>
      </c>
      <c r="R1521" t="str">
        <f t="shared" si="141"/>
        <v>photobooks</v>
      </c>
      <c r="S1521" s="12">
        <f t="shared" si="142"/>
        <v>41782.533368055556</v>
      </c>
      <c r="T1521" s="12">
        <f t="shared" si="143"/>
        <v>41810.707638888889</v>
      </c>
    </row>
    <row r="1522" spans="1:20" ht="28.5" x14ac:dyDescent="0.4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t="str">
        <f t="shared" si="140"/>
        <v>photography</v>
      </c>
      <c r="R1522" t="str">
        <f t="shared" si="141"/>
        <v>photobooks</v>
      </c>
      <c r="S1522" s="12">
        <f t="shared" si="142"/>
        <v>41955.649456018517</v>
      </c>
      <c r="T1522" s="12">
        <f t="shared" si="143"/>
        <v>41991.958333333336</v>
      </c>
    </row>
    <row r="1523" spans="1:20" ht="42.75" x14ac:dyDescent="0.4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t="str">
        <f t="shared" si="140"/>
        <v>photography</v>
      </c>
      <c r="R1523" t="str">
        <f t="shared" si="141"/>
        <v>photobooks</v>
      </c>
      <c r="S1523" s="12">
        <f t="shared" si="142"/>
        <v>42492.959386574068</v>
      </c>
      <c r="T1523" s="12">
        <f t="shared" si="143"/>
        <v>42527.959386574068</v>
      </c>
    </row>
    <row r="1524" spans="1:20" ht="57" x14ac:dyDescent="0.4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t="str">
        <f t="shared" si="140"/>
        <v>photography</v>
      </c>
      <c r="R1524" t="str">
        <f t="shared" si="141"/>
        <v>photobooks</v>
      </c>
      <c r="S1524" s="12">
        <f t="shared" si="142"/>
        <v>41899.621979166666</v>
      </c>
      <c r="T1524" s="12">
        <f t="shared" si="143"/>
        <v>41929.621979166666</v>
      </c>
    </row>
    <row r="1525" spans="1:20" ht="42.75" x14ac:dyDescent="0.4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t="str">
        <f t="shared" si="140"/>
        <v>photography</v>
      </c>
      <c r="R1525" t="str">
        <f t="shared" si="141"/>
        <v>photobooks</v>
      </c>
      <c r="S1525" s="12">
        <f t="shared" si="142"/>
        <v>41964.543009259258</v>
      </c>
      <c r="T1525" s="12">
        <f t="shared" si="143"/>
        <v>41995.791666666664</v>
      </c>
    </row>
    <row r="1526" spans="1:20" ht="42.75" x14ac:dyDescent="0.4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t="str">
        <f t="shared" si="140"/>
        <v>photography</v>
      </c>
      <c r="R1526" t="str">
        <f t="shared" si="141"/>
        <v>photobooks</v>
      </c>
      <c r="S1526" s="12">
        <f t="shared" si="142"/>
        <v>42756.292708333327</v>
      </c>
      <c r="T1526" s="12">
        <f t="shared" si="143"/>
        <v>42786.292708333327</v>
      </c>
    </row>
    <row r="1527" spans="1:20" ht="42.75" x14ac:dyDescent="0.4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t="str">
        <f t="shared" si="140"/>
        <v>photography</v>
      </c>
      <c r="R1527" t="str">
        <f t="shared" si="141"/>
        <v>photobooks</v>
      </c>
      <c r="S1527" s="12">
        <f t="shared" si="142"/>
        <v>42570.494652777772</v>
      </c>
      <c r="T1527" s="12">
        <f t="shared" si="143"/>
        <v>42600.494652777772</v>
      </c>
    </row>
    <row r="1528" spans="1:20" ht="42.75" x14ac:dyDescent="0.4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t="str">
        <f t="shared" si="140"/>
        <v>photography</v>
      </c>
      <c r="R1528" t="str">
        <f t="shared" si="141"/>
        <v>photobooks</v>
      </c>
      <c r="S1528" s="12">
        <f t="shared" si="142"/>
        <v>42339.067673611113</v>
      </c>
      <c r="T1528" s="12">
        <f t="shared" si="143"/>
        <v>42388.067673611113</v>
      </c>
    </row>
    <row r="1529" spans="1:20" ht="42.75" x14ac:dyDescent="0.4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t="str">
        <f t="shared" si="140"/>
        <v>photography</v>
      </c>
      <c r="R1529" t="str">
        <f t="shared" si="141"/>
        <v>photobooks</v>
      </c>
      <c r="S1529" s="12">
        <f t="shared" si="142"/>
        <v>42780.392199074071</v>
      </c>
      <c r="T1529" s="12">
        <f t="shared" si="143"/>
        <v>42808.350532407407</v>
      </c>
    </row>
    <row r="1530" spans="1:20" ht="28.5" x14ac:dyDescent="0.4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t="str">
        <f t="shared" si="140"/>
        <v>photography</v>
      </c>
      <c r="R1530" t="str">
        <f t="shared" si="141"/>
        <v>photobooks</v>
      </c>
      <c r="S1530" s="12">
        <f t="shared" si="142"/>
        <v>42736.524560185186</v>
      </c>
      <c r="T1530" s="12">
        <f t="shared" si="143"/>
        <v>42766.791666666664</v>
      </c>
    </row>
    <row r="1531" spans="1:20" ht="28.5" x14ac:dyDescent="0.4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t="str">
        <f t="shared" si="140"/>
        <v>photography</v>
      </c>
      <c r="R1531" t="str">
        <f t="shared" si="141"/>
        <v>photobooks</v>
      </c>
      <c r="S1531" s="12">
        <f t="shared" si="142"/>
        <v>42052.420370370368</v>
      </c>
      <c r="T1531" s="12">
        <f t="shared" si="143"/>
        <v>42082.378703703704</v>
      </c>
    </row>
    <row r="1532" spans="1:20" ht="42.75" x14ac:dyDescent="0.4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t="str">
        <f t="shared" si="140"/>
        <v>photography</v>
      </c>
      <c r="R1532" t="str">
        <f t="shared" si="141"/>
        <v>photobooks</v>
      </c>
      <c r="S1532" s="12">
        <f t="shared" si="142"/>
        <v>42275.558969907404</v>
      </c>
      <c r="T1532" s="12">
        <f t="shared" si="143"/>
        <v>42300.558969907404</v>
      </c>
    </row>
    <row r="1533" spans="1:20" ht="42.75" x14ac:dyDescent="0.4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t="str">
        <f t="shared" si="140"/>
        <v>photography</v>
      </c>
      <c r="R1533" t="str">
        <f t="shared" si="141"/>
        <v>photobooks</v>
      </c>
      <c r="S1533" s="12">
        <f t="shared" si="142"/>
        <v>41941.594050925924</v>
      </c>
      <c r="T1533" s="12">
        <f t="shared" si="143"/>
        <v>41973.916666666664</v>
      </c>
    </row>
    <row r="1534" spans="1:20" ht="42.75" x14ac:dyDescent="0.4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t="str">
        <f t="shared" si="140"/>
        <v>photography</v>
      </c>
      <c r="R1534" t="str">
        <f t="shared" si="141"/>
        <v>photobooks</v>
      </c>
      <c r="S1534" s="12">
        <f t="shared" si="142"/>
        <v>42391.266956018517</v>
      </c>
      <c r="T1534" s="12">
        <f t="shared" si="143"/>
        <v>42415.416666666664</v>
      </c>
    </row>
    <row r="1535" spans="1:20" ht="42.75" x14ac:dyDescent="0.4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t="str">
        <f t="shared" si="140"/>
        <v>photography</v>
      </c>
      <c r="R1535" t="str">
        <f t="shared" si="141"/>
        <v>photobooks</v>
      </c>
      <c r="S1535" s="12">
        <f t="shared" si="142"/>
        <v>42442.793715277774</v>
      </c>
      <c r="T1535" s="12">
        <f t="shared" si="143"/>
        <v>42491.957638888889</v>
      </c>
    </row>
    <row r="1536" spans="1:20" ht="42.75" x14ac:dyDescent="0.4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t="str">
        <f t="shared" si="140"/>
        <v>photography</v>
      </c>
      <c r="R1536" t="str">
        <f t="shared" si="141"/>
        <v>photobooks</v>
      </c>
      <c r="S1536" s="12">
        <f t="shared" si="142"/>
        <v>42221.465995370367</v>
      </c>
      <c r="T1536" s="12">
        <f t="shared" si="143"/>
        <v>42251.465995370367</v>
      </c>
    </row>
    <row r="1537" spans="1:20" ht="42.75" x14ac:dyDescent="0.4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t="str">
        <f t="shared" si="140"/>
        <v>photography</v>
      </c>
      <c r="R1537" t="str">
        <f t="shared" si="141"/>
        <v>photobooks</v>
      </c>
      <c r="S1537" s="12">
        <f t="shared" si="142"/>
        <v>42484.620729166665</v>
      </c>
      <c r="T1537" s="12">
        <f t="shared" si="143"/>
        <v>42513.708333333336</v>
      </c>
    </row>
    <row r="1538" spans="1:20" ht="42.75" x14ac:dyDescent="0.4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6">
        <f t="shared" si="139"/>
        <v>66.015406593406595</v>
      </c>
      <c r="Q1538" t="str">
        <f t="shared" si="140"/>
        <v>photography</v>
      </c>
      <c r="R1538" t="str">
        <f t="shared" si="141"/>
        <v>photobooks</v>
      </c>
      <c r="S1538" s="12">
        <f t="shared" si="142"/>
        <v>42213.593865740739</v>
      </c>
      <c r="T1538" s="12">
        <f t="shared" si="143"/>
        <v>42243.593865740739</v>
      </c>
    </row>
    <row r="1539" spans="1:20" ht="42.75" x14ac:dyDescent="0.4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s="6">
        <f t="shared" ref="P1539:P1602" si="145">IF(L1539&gt;0,E1539/L1539,0)</f>
        <v>96.375</v>
      </c>
      <c r="Q1539" t="str">
        <f t="shared" ref="Q1539:Q1602" si="146">LEFT(N1539,SEARCH("/",N1539,1)-1)</f>
        <v>photography</v>
      </c>
      <c r="R1539" t="str">
        <f t="shared" ref="R1539:R1602" si="147">RIGHT(N1539,LEN(N1539)-SEARCH("/",N1539,1))</f>
        <v>photobooks</v>
      </c>
      <c r="S1539" s="12">
        <f t="shared" ref="S1539:S1602" si="148">(J1539/86400)+25569+(-5/24)</f>
        <v>42552.106793981475</v>
      </c>
      <c r="T1539" s="12">
        <f t="shared" ref="T1539:T1602" si="149">(I1539/86400)+25569+(-5/24)</f>
        <v>42588.541666666664</v>
      </c>
    </row>
    <row r="1540" spans="1:20" ht="42.75" x14ac:dyDescent="0.4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t="str">
        <f t="shared" si="146"/>
        <v>photography</v>
      </c>
      <c r="R1540" t="str">
        <f t="shared" si="147"/>
        <v>photobooks</v>
      </c>
      <c r="S1540" s="12">
        <f t="shared" si="148"/>
        <v>41981.57372685185</v>
      </c>
      <c r="T1540" s="12">
        <f t="shared" si="149"/>
        <v>42026.57372685185</v>
      </c>
    </row>
    <row r="1541" spans="1:20" ht="42.75" x14ac:dyDescent="0.4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t="str">
        <f t="shared" si="146"/>
        <v>photography</v>
      </c>
      <c r="R1541" t="str">
        <f t="shared" si="147"/>
        <v>photobooks</v>
      </c>
      <c r="S1541" s="12">
        <f t="shared" si="148"/>
        <v>42705.710868055554</v>
      </c>
      <c r="T1541" s="12">
        <f t="shared" si="149"/>
        <v>42738.710868055554</v>
      </c>
    </row>
    <row r="1542" spans="1:20" ht="42.75" x14ac:dyDescent="0.4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t="str">
        <f t="shared" si="146"/>
        <v>photography</v>
      </c>
      <c r="R1542" t="str">
        <f t="shared" si="147"/>
        <v>photobooks</v>
      </c>
      <c r="S1542" s="12">
        <f t="shared" si="148"/>
        <v>41938.798796296294</v>
      </c>
      <c r="T1542" s="12">
        <f t="shared" si="149"/>
        <v>41968.843749999993</v>
      </c>
    </row>
    <row r="1543" spans="1:20" ht="42.75" x14ac:dyDescent="0.4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t="str">
        <f t="shared" si="146"/>
        <v>photography</v>
      </c>
      <c r="R1543" t="str">
        <f t="shared" si="147"/>
        <v>nature</v>
      </c>
      <c r="S1543" s="12">
        <f t="shared" si="148"/>
        <v>41974.503912037035</v>
      </c>
      <c r="T1543" s="12">
        <f t="shared" si="149"/>
        <v>42004.503912037035</v>
      </c>
    </row>
    <row r="1544" spans="1:20" ht="42.75" x14ac:dyDescent="0.4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6">
        <f t="shared" si="145"/>
        <v>20</v>
      </c>
      <c r="Q1544" t="str">
        <f t="shared" si="146"/>
        <v>photography</v>
      </c>
      <c r="R1544" t="str">
        <f t="shared" si="147"/>
        <v>nature</v>
      </c>
      <c r="S1544" s="12">
        <f t="shared" si="148"/>
        <v>42170.788194444445</v>
      </c>
      <c r="T1544" s="12">
        <f t="shared" si="149"/>
        <v>42185.788194444445</v>
      </c>
    </row>
    <row r="1545" spans="1:20" ht="42.75" x14ac:dyDescent="0.4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t="str">
        <f t="shared" si="146"/>
        <v>photography</v>
      </c>
      <c r="R1545" t="str">
        <f t="shared" si="147"/>
        <v>nature</v>
      </c>
      <c r="S1545" s="12">
        <f t="shared" si="148"/>
        <v>41935.301319444443</v>
      </c>
      <c r="T1545" s="12">
        <f t="shared" si="149"/>
        <v>41965.342986111107</v>
      </c>
    </row>
    <row r="1546" spans="1:20" ht="42.75" x14ac:dyDescent="0.4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f t="shared" si="145"/>
        <v>0</v>
      </c>
      <c r="Q1546" t="str">
        <f t="shared" si="146"/>
        <v>photography</v>
      </c>
      <c r="R1546" t="str">
        <f t="shared" si="147"/>
        <v>nature</v>
      </c>
      <c r="S1546" s="12">
        <f t="shared" si="148"/>
        <v>42052.842870370368</v>
      </c>
      <c r="T1546" s="12">
        <f t="shared" si="149"/>
        <v>42094.804166666661</v>
      </c>
    </row>
    <row r="1547" spans="1:20" ht="42.75" x14ac:dyDescent="0.4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t="str">
        <f t="shared" si="146"/>
        <v>photography</v>
      </c>
      <c r="R1547" t="str">
        <f t="shared" si="147"/>
        <v>nature</v>
      </c>
      <c r="S1547" s="12">
        <f t="shared" si="148"/>
        <v>42031.676319444443</v>
      </c>
      <c r="T1547" s="12">
        <f t="shared" si="149"/>
        <v>42065.677777777775</v>
      </c>
    </row>
    <row r="1548" spans="1:20" ht="42.75" x14ac:dyDescent="0.4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t="str">
        <f t="shared" si="146"/>
        <v>photography</v>
      </c>
      <c r="R1548" t="str">
        <f t="shared" si="147"/>
        <v>nature</v>
      </c>
      <c r="S1548" s="12">
        <f t="shared" si="148"/>
        <v>41839.004618055551</v>
      </c>
      <c r="T1548" s="12">
        <f t="shared" si="149"/>
        <v>41899.004618055551</v>
      </c>
    </row>
    <row r="1549" spans="1:20" ht="42.75" x14ac:dyDescent="0.4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f t="shared" si="145"/>
        <v>0</v>
      </c>
      <c r="Q1549" t="str">
        <f t="shared" si="146"/>
        <v>photography</v>
      </c>
      <c r="R1549" t="str">
        <f t="shared" si="147"/>
        <v>nature</v>
      </c>
      <c r="S1549" s="12">
        <f t="shared" si="148"/>
        <v>42782.218541666669</v>
      </c>
      <c r="T1549" s="12">
        <f t="shared" si="149"/>
        <v>42789.218541666669</v>
      </c>
    </row>
    <row r="1550" spans="1:20" ht="28.5" x14ac:dyDescent="0.4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t="str">
        <f t="shared" si="146"/>
        <v>photography</v>
      </c>
      <c r="R1550" t="str">
        <f t="shared" si="147"/>
        <v>nature</v>
      </c>
      <c r="S1550" s="12">
        <f t="shared" si="148"/>
        <v>42286.673842592594</v>
      </c>
      <c r="T1550" s="12">
        <f t="shared" si="149"/>
        <v>42316.715509259258</v>
      </c>
    </row>
    <row r="1551" spans="1:20" ht="42.75" x14ac:dyDescent="0.4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t="str">
        <f t="shared" si="146"/>
        <v>photography</v>
      </c>
      <c r="R1551" t="str">
        <f t="shared" si="147"/>
        <v>nature</v>
      </c>
      <c r="S1551" s="12">
        <f t="shared" si="148"/>
        <v>42280.927766203698</v>
      </c>
      <c r="T1551" s="12">
        <f t="shared" si="149"/>
        <v>42310.96943287037</v>
      </c>
    </row>
    <row r="1552" spans="1:20" ht="42.75" x14ac:dyDescent="0.4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t="str">
        <f t="shared" si="146"/>
        <v>photography</v>
      </c>
      <c r="R1552" t="str">
        <f t="shared" si="147"/>
        <v>nature</v>
      </c>
      <c r="S1552" s="12">
        <f t="shared" si="148"/>
        <v>42472.24113425926</v>
      </c>
      <c r="T1552" s="12">
        <f t="shared" si="149"/>
        <v>42502.24113425926</v>
      </c>
    </row>
    <row r="1553" spans="1:20" ht="42.75" x14ac:dyDescent="0.4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f t="shared" si="145"/>
        <v>0</v>
      </c>
      <c r="Q1553" t="str">
        <f t="shared" si="146"/>
        <v>photography</v>
      </c>
      <c r="R1553" t="str">
        <f t="shared" si="147"/>
        <v>nature</v>
      </c>
      <c r="S1553" s="12">
        <f t="shared" si="148"/>
        <v>42121.616192129623</v>
      </c>
      <c r="T1553" s="12">
        <f t="shared" si="149"/>
        <v>42151.616192129623</v>
      </c>
    </row>
    <row r="1554" spans="1:20" ht="42.75" x14ac:dyDescent="0.4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t="str">
        <f t="shared" si="146"/>
        <v>photography</v>
      </c>
      <c r="R1554" t="str">
        <f t="shared" si="147"/>
        <v>nature</v>
      </c>
      <c r="S1554" s="12">
        <f t="shared" si="148"/>
        <v>41892.480416666665</v>
      </c>
      <c r="T1554" s="12">
        <f t="shared" si="149"/>
        <v>41912.957638888889</v>
      </c>
    </row>
    <row r="1555" spans="1:20" ht="42.75" x14ac:dyDescent="0.4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f t="shared" si="145"/>
        <v>0</v>
      </c>
      <c r="Q1555" t="str">
        <f t="shared" si="146"/>
        <v>photography</v>
      </c>
      <c r="R1555" t="str">
        <f t="shared" si="147"/>
        <v>nature</v>
      </c>
      <c r="S1555" s="12">
        <f t="shared" si="148"/>
        <v>42219.074618055551</v>
      </c>
      <c r="T1555" s="12">
        <f t="shared" si="149"/>
        <v>42249.074618055551</v>
      </c>
    </row>
    <row r="1556" spans="1:20" ht="57" x14ac:dyDescent="0.4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f t="shared" si="145"/>
        <v>0</v>
      </c>
      <c r="Q1556" t="str">
        <f t="shared" si="146"/>
        <v>photography</v>
      </c>
      <c r="R1556" t="str">
        <f t="shared" si="147"/>
        <v>nature</v>
      </c>
      <c r="S1556" s="12">
        <f t="shared" si="148"/>
        <v>42188.043865740743</v>
      </c>
      <c r="T1556" s="12">
        <f t="shared" si="149"/>
        <v>42218.043865740743</v>
      </c>
    </row>
    <row r="1557" spans="1:20" ht="42.75" x14ac:dyDescent="0.4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f t="shared" si="145"/>
        <v>0</v>
      </c>
      <c r="Q1557" t="str">
        <f t="shared" si="146"/>
        <v>photography</v>
      </c>
      <c r="R1557" t="str">
        <f t="shared" si="147"/>
        <v>nature</v>
      </c>
      <c r="S1557" s="12">
        <f t="shared" si="148"/>
        <v>42241.405462962961</v>
      </c>
      <c r="T1557" s="12">
        <f t="shared" si="149"/>
        <v>42264.499999999993</v>
      </c>
    </row>
    <row r="1558" spans="1:20" ht="42.75" x14ac:dyDescent="0.4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t="str">
        <f t="shared" si="146"/>
        <v>photography</v>
      </c>
      <c r="R1558" t="str">
        <f t="shared" si="147"/>
        <v>nature</v>
      </c>
      <c r="S1558" s="12">
        <f t="shared" si="148"/>
        <v>42524.944722222215</v>
      </c>
      <c r="T1558" s="12">
        <f t="shared" si="149"/>
        <v>42554.944722222215</v>
      </c>
    </row>
    <row r="1559" spans="1:20" ht="42.75" x14ac:dyDescent="0.4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6">
        <f t="shared" si="145"/>
        <v>100</v>
      </c>
      <c r="Q1559" t="str">
        <f t="shared" si="146"/>
        <v>photography</v>
      </c>
      <c r="R1559" t="str">
        <f t="shared" si="147"/>
        <v>nature</v>
      </c>
      <c r="S1559" s="12">
        <f t="shared" si="148"/>
        <v>41871.444826388884</v>
      </c>
      <c r="T1559" s="12">
        <f t="shared" si="149"/>
        <v>41902.444826388884</v>
      </c>
    </row>
    <row r="1560" spans="1:20" ht="42.75" x14ac:dyDescent="0.4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t="str">
        <f t="shared" si="146"/>
        <v>photography</v>
      </c>
      <c r="R1560" t="str">
        <f t="shared" si="147"/>
        <v>nature</v>
      </c>
      <c r="S1560" s="12">
        <f t="shared" si="148"/>
        <v>42185.189340277771</v>
      </c>
      <c r="T1560" s="12">
        <f t="shared" si="149"/>
        <v>42244.299999999996</v>
      </c>
    </row>
    <row r="1561" spans="1:20" ht="28.5" x14ac:dyDescent="0.4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t="str">
        <f t="shared" si="146"/>
        <v>photography</v>
      </c>
      <c r="R1561" t="str">
        <f t="shared" si="147"/>
        <v>nature</v>
      </c>
      <c r="S1561" s="12">
        <f t="shared" si="148"/>
        <v>42107.844895833332</v>
      </c>
      <c r="T1561" s="12">
        <f t="shared" si="149"/>
        <v>42122.844895833332</v>
      </c>
    </row>
    <row r="1562" spans="1:20" ht="42.75" x14ac:dyDescent="0.4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t="str">
        <f t="shared" si="146"/>
        <v>photography</v>
      </c>
      <c r="R1562" t="str">
        <f t="shared" si="147"/>
        <v>nature</v>
      </c>
      <c r="S1562" s="12">
        <f t="shared" si="148"/>
        <v>41935.812418981477</v>
      </c>
      <c r="T1562" s="12">
        <f t="shared" si="149"/>
        <v>41955.854085648149</v>
      </c>
    </row>
    <row r="1563" spans="1:20" ht="42.75" x14ac:dyDescent="0.4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t="str">
        <f t="shared" si="146"/>
        <v>publishing</v>
      </c>
      <c r="R1563" t="str">
        <f t="shared" si="147"/>
        <v>art books</v>
      </c>
      <c r="S1563" s="12">
        <f t="shared" si="148"/>
        <v>41554.833368055552</v>
      </c>
      <c r="T1563" s="12">
        <f t="shared" si="149"/>
        <v>41584.875034722216</v>
      </c>
    </row>
    <row r="1564" spans="1:20" ht="42.75" x14ac:dyDescent="0.4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f t="shared" si="145"/>
        <v>0</v>
      </c>
      <c r="Q1564" t="str">
        <f t="shared" si="146"/>
        <v>publishing</v>
      </c>
      <c r="R1564" t="str">
        <f t="shared" si="147"/>
        <v>art books</v>
      </c>
      <c r="S1564" s="12">
        <f t="shared" si="148"/>
        <v>40079.357824074068</v>
      </c>
      <c r="T1564" s="12">
        <f t="shared" si="149"/>
        <v>40148.826388888883</v>
      </c>
    </row>
    <row r="1565" spans="1:20" ht="42.75" x14ac:dyDescent="0.4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t="str">
        <f t="shared" si="146"/>
        <v>publishing</v>
      </c>
      <c r="R1565" t="str">
        <f t="shared" si="147"/>
        <v>art books</v>
      </c>
      <c r="S1565" s="12">
        <f t="shared" si="148"/>
        <v>41652.534155092588</v>
      </c>
      <c r="T1565" s="12">
        <f t="shared" si="149"/>
        <v>41712.492488425924</v>
      </c>
    </row>
    <row r="1566" spans="1:20" ht="42.75" x14ac:dyDescent="0.4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6">
        <f t="shared" si="145"/>
        <v>10</v>
      </c>
      <c r="Q1566" t="str">
        <f t="shared" si="146"/>
        <v>publishing</v>
      </c>
      <c r="R1566" t="str">
        <f t="shared" si="147"/>
        <v>art books</v>
      </c>
      <c r="S1566" s="12">
        <f t="shared" si="148"/>
        <v>42121.158668981479</v>
      </c>
      <c r="T1566" s="12">
        <f t="shared" si="149"/>
        <v>42152.628472222219</v>
      </c>
    </row>
    <row r="1567" spans="1:20" ht="42.75" x14ac:dyDescent="0.4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t="str">
        <f t="shared" si="146"/>
        <v>publishing</v>
      </c>
      <c r="R1567" t="str">
        <f t="shared" si="147"/>
        <v>art books</v>
      </c>
      <c r="S1567" s="12">
        <f t="shared" si="148"/>
        <v>40672.521539351852</v>
      </c>
      <c r="T1567" s="12">
        <f t="shared" si="149"/>
        <v>40702.521539351852</v>
      </c>
    </row>
    <row r="1568" spans="1:20" ht="42.75" x14ac:dyDescent="0.4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t="str">
        <f t="shared" si="146"/>
        <v>publishing</v>
      </c>
      <c r="R1568" t="str">
        <f t="shared" si="147"/>
        <v>art books</v>
      </c>
      <c r="S1568" s="12">
        <f t="shared" si="148"/>
        <v>42549.708379629628</v>
      </c>
      <c r="T1568" s="12">
        <f t="shared" si="149"/>
        <v>42578.708333333336</v>
      </c>
    </row>
    <row r="1569" spans="1:20" ht="42.75" x14ac:dyDescent="0.4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t="str">
        <f t="shared" si="146"/>
        <v>publishing</v>
      </c>
      <c r="R1569" t="str">
        <f t="shared" si="147"/>
        <v>art books</v>
      </c>
      <c r="S1569" s="12">
        <f t="shared" si="148"/>
        <v>41671.728530092594</v>
      </c>
      <c r="T1569" s="12">
        <f t="shared" si="149"/>
        <v>41686.791666666664</v>
      </c>
    </row>
    <row r="1570" spans="1:20" ht="42.75" x14ac:dyDescent="0.4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t="str">
        <f t="shared" si="146"/>
        <v>publishing</v>
      </c>
      <c r="R1570" t="str">
        <f t="shared" si="147"/>
        <v>art books</v>
      </c>
      <c r="S1570" s="12">
        <f t="shared" si="148"/>
        <v>41961.853993055549</v>
      </c>
      <c r="T1570" s="12">
        <f t="shared" si="149"/>
        <v>41996.853993055549</v>
      </c>
    </row>
    <row r="1571" spans="1:20" x14ac:dyDescent="0.4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f t="shared" si="145"/>
        <v>0</v>
      </c>
      <c r="Q1571" t="str">
        <f t="shared" si="146"/>
        <v>publishing</v>
      </c>
      <c r="R1571" t="str">
        <f t="shared" si="147"/>
        <v>art books</v>
      </c>
      <c r="S1571" s="12">
        <f t="shared" si="148"/>
        <v>41389.471226851849</v>
      </c>
      <c r="T1571" s="12">
        <f t="shared" si="149"/>
        <v>41419.471226851849</v>
      </c>
    </row>
    <row r="1572" spans="1:20" ht="28.5" x14ac:dyDescent="0.4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t="str">
        <f t="shared" si="146"/>
        <v>publishing</v>
      </c>
      <c r="R1572" t="str">
        <f t="shared" si="147"/>
        <v>art books</v>
      </c>
      <c r="S1572" s="12">
        <f t="shared" si="148"/>
        <v>42438.605115740742</v>
      </c>
      <c r="T1572" s="12">
        <f t="shared" si="149"/>
        <v>42468.56344907407</v>
      </c>
    </row>
    <row r="1573" spans="1:20" ht="42.75" x14ac:dyDescent="0.4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t="str">
        <f t="shared" si="146"/>
        <v>publishing</v>
      </c>
      <c r="R1573" t="str">
        <f t="shared" si="147"/>
        <v>art books</v>
      </c>
      <c r="S1573" s="12">
        <f t="shared" si="148"/>
        <v>42144.56114583333</v>
      </c>
      <c r="T1573" s="12">
        <f t="shared" si="149"/>
        <v>42174.56114583333</v>
      </c>
    </row>
    <row r="1574" spans="1:20" ht="42.75" x14ac:dyDescent="0.4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t="str">
        <f t="shared" si="146"/>
        <v>publishing</v>
      </c>
      <c r="R1574" t="str">
        <f t="shared" si="147"/>
        <v>art books</v>
      </c>
      <c r="S1574" s="12">
        <f t="shared" si="148"/>
        <v>42403.824756944443</v>
      </c>
      <c r="T1574" s="12">
        <f t="shared" si="149"/>
        <v>42428.790972222218</v>
      </c>
    </row>
    <row r="1575" spans="1:20" ht="42.75" x14ac:dyDescent="0.4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t="str">
        <f t="shared" si="146"/>
        <v>publishing</v>
      </c>
      <c r="R1575" t="str">
        <f t="shared" si="147"/>
        <v>art books</v>
      </c>
      <c r="S1575" s="12">
        <f t="shared" si="148"/>
        <v>42785.791689814818</v>
      </c>
      <c r="T1575" s="12">
        <f t="shared" si="149"/>
        <v>42825.957638888889</v>
      </c>
    </row>
    <row r="1576" spans="1:20" ht="42.75" x14ac:dyDescent="0.4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t="str">
        <f t="shared" si="146"/>
        <v>publishing</v>
      </c>
      <c r="R1576" t="str">
        <f t="shared" si="147"/>
        <v>art books</v>
      </c>
      <c r="S1576" s="12">
        <f t="shared" si="148"/>
        <v>42017.719085648147</v>
      </c>
      <c r="T1576" s="12">
        <f t="shared" si="149"/>
        <v>42052.719085648147</v>
      </c>
    </row>
    <row r="1577" spans="1:20" ht="42.75" x14ac:dyDescent="0.4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t="str">
        <f t="shared" si="146"/>
        <v>publishing</v>
      </c>
      <c r="R1577" t="str">
        <f t="shared" si="147"/>
        <v>art books</v>
      </c>
      <c r="S1577" s="12">
        <f t="shared" si="148"/>
        <v>41799.315925925919</v>
      </c>
      <c r="T1577" s="12">
        <f t="shared" si="149"/>
        <v>41829.315925925919</v>
      </c>
    </row>
    <row r="1578" spans="1:20" ht="28.5" x14ac:dyDescent="0.4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6">
        <f t="shared" si="145"/>
        <v>65</v>
      </c>
      <c r="Q1578" t="str">
        <f t="shared" si="146"/>
        <v>publishing</v>
      </c>
      <c r="R1578" t="str">
        <f t="shared" si="147"/>
        <v>art books</v>
      </c>
      <c r="S1578" s="12">
        <f t="shared" si="148"/>
        <v>42140.670925925922</v>
      </c>
      <c r="T1578" s="12">
        <f t="shared" si="149"/>
        <v>42185.670925925922</v>
      </c>
    </row>
    <row r="1579" spans="1:20" ht="42.75" x14ac:dyDescent="0.4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t="str">
        <f t="shared" si="146"/>
        <v>publishing</v>
      </c>
      <c r="R1579" t="str">
        <f t="shared" si="147"/>
        <v>art books</v>
      </c>
      <c r="S1579" s="12">
        <f t="shared" si="148"/>
        <v>41054.639444444438</v>
      </c>
      <c r="T1579" s="12">
        <f t="shared" si="149"/>
        <v>41114.639444444438</v>
      </c>
    </row>
    <row r="1580" spans="1:20" ht="57" x14ac:dyDescent="0.4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t="str">
        <f t="shared" si="146"/>
        <v>publishing</v>
      </c>
      <c r="R1580" t="str">
        <f t="shared" si="147"/>
        <v>art books</v>
      </c>
      <c r="S1580" s="12">
        <f t="shared" si="148"/>
        <v>40398.857534722221</v>
      </c>
      <c r="T1580" s="12">
        <f t="shared" si="149"/>
        <v>40422.875</v>
      </c>
    </row>
    <row r="1581" spans="1:20" ht="28.5" x14ac:dyDescent="0.4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t="str">
        <f t="shared" si="146"/>
        <v>publishing</v>
      </c>
      <c r="R1581" t="str">
        <f t="shared" si="147"/>
        <v>art books</v>
      </c>
      <c r="S1581" s="12">
        <f t="shared" si="148"/>
        <v>41481.788090277776</v>
      </c>
      <c r="T1581" s="12">
        <f t="shared" si="149"/>
        <v>41514.788090277776</v>
      </c>
    </row>
    <row r="1582" spans="1:20" ht="42.75" x14ac:dyDescent="0.4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f t="shared" si="145"/>
        <v>0</v>
      </c>
      <c r="Q1582" t="str">
        <f t="shared" si="146"/>
        <v>publishing</v>
      </c>
      <c r="R1582" t="str">
        <f t="shared" si="147"/>
        <v>art books</v>
      </c>
      <c r="S1582" s="12">
        <f t="shared" si="148"/>
        <v>40989.841736111106</v>
      </c>
      <c r="T1582" s="12">
        <f t="shared" si="149"/>
        <v>41049.841736111106</v>
      </c>
    </row>
    <row r="1583" spans="1:20" ht="42.75" x14ac:dyDescent="0.4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t="str">
        <f t="shared" si="146"/>
        <v>photography</v>
      </c>
      <c r="R1583" t="str">
        <f t="shared" si="147"/>
        <v>places</v>
      </c>
      <c r="S1583" s="12">
        <f t="shared" si="148"/>
        <v>42325.240624999999</v>
      </c>
      <c r="T1583" s="12">
        <f t="shared" si="149"/>
        <v>42357.240624999999</v>
      </c>
    </row>
    <row r="1584" spans="1:20" ht="28.5" x14ac:dyDescent="0.4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t="str">
        <f t="shared" si="146"/>
        <v>photography</v>
      </c>
      <c r="R1584" t="str">
        <f t="shared" si="147"/>
        <v>places</v>
      </c>
      <c r="S1584" s="12">
        <f t="shared" si="148"/>
        <v>42246.581631944442</v>
      </c>
      <c r="T1584" s="12">
        <f t="shared" si="149"/>
        <v>42303.680555555555</v>
      </c>
    </row>
    <row r="1585" spans="1:20" ht="42.75" x14ac:dyDescent="0.4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t="str">
        <f t="shared" si="146"/>
        <v>photography</v>
      </c>
      <c r="R1585" t="str">
        <f t="shared" si="147"/>
        <v>places</v>
      </c>
      <c r="S1585" s="12">
        <f t="shared" si="148"/>
        <v>41877.696655092594</v>
      </c>
      <c r="T1585" s="12">
        <f t="shared" si="149"/>
        <v>41907.696655092594</v>
      </c>
    </row>
    <row r="1586" spans="1:20" ht="42.75" x14ac:dyDescent="0.4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f t="shared" si="145"/>
        <v>0</v>
      </c>
      <c r="Q1586" t="str">
        <f t="shared" si="146"/>
        <v>photography</v>
      </c>
      <c r="R1586" t="str">
        <f t="shared" si="147"/>
        <v>places</v>
      </c>
      <c r="S1586" s="12">
        <f t="shared" si="148"/>
        <v>41779.440983796296</v>
      </c>
      <c r="T1586" s="12">
        <f t="shared" si="149"/>
        <v>41789.440983796296</v>
      </c>
    </row>
    <row r="1587" spans="1:20" ht="42.75" x14ac:dyDescent="0.4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t="str">
        <f t="shared" si="146"/>
        <v>photography</v>
      </c>
      <c r="R1587" t="str">
        <f t="shared" si="147"/>
        <v>places</v>
      </c>
      <c r="S1587" s="12">
        <f t="shared" si="148"/>
        <v>42707.687129629623</v>
      </c>
      <c r="T1587" s="12">
        <f t="shared" si="149"/>
        <v>42729.249999999993</v>
      </c>
    </row>
    <row r="1588" spans="1:20" ht="28.5" x14ac:dyDescent="0.4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f t="shared" si="145"/>
        <v>0</v>
      </c>
      <c r="Q1588" t="str">
        <f t="shared" si="146"/>
        <v>photography</v>
      </c>
      <c r="R1588" t="str">
        <f t="shared" si="147"/>
        <v>places</v>
      </c>
      <c r="S1588" s="12">
        <f t="shared" si="148"/>
        <v>42068.896087962959</v>
      </c>
      <c r="T1588" s="12">
        <f t="shared" si="149"/>
        <v>42098.854421296295</v>
      </c>
    </row>
    <row r="1589" spans="1:20" ht="42.75" x14ac:dyDescent="0.4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t="str">
        <f t="shared" si="146"/>
        <v>photography</v>
      </c>
      <c r="R1589" t="str">
        <f t="shared" si="147"/>
        <v>places</v>
      </c>
      <c r="S1589" s="12">
        <f t="shared" si="148"/>
        <v>41956.742650462962</v>
      </c>
      <c r="T1589" s="12">
        <f t="shared" si="149"/>
        <v>41986.742650462962</v>
      </c>
    </row>
    <row r="1590" spans="1:20" ht="28.5" x14ac:dyDescent="0.4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f t="shared" si="145"/>
        <v>0</v>
      </c>
      <c r="Q1590" t="str">
        <f t="shared" si="146"/>
        <v>photography</v>
      </c>
      <c r="R1590" t="str">
        <f t="shared" si="147"/>
        <v>places</v>
      </c>
      <c r="S1590" s="12">
        <f t="shared" si="148"/>
        <v>42005.041655092595</v>
      </c>
      <c r="T1590" s="12">
        <f t="shared" si="149"/>
        <v>42035.633333333331</v>
      </c>
    </row>
    <row r="1591" spans="1:20" ht="42.75" x14ac:dyDescent="0.4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f t="shared" si="145"/>
        <v>0</v>
      </c>
      <c r="Q1591" t="str">
        <f t="shared" si="146"/>
        <v>photography</v>
      </c>
      <c r="R1591" t="str">
        <f t="shared" si="147"/>
        <v>places</v>
      </c>
      <c r="S1591" s="12">
        <f t="shared" si="148"/>
        <v>42256.776458333326</v>
      </c>
      <c r="T1591" s="12">
        <f t="shared" si="149"/>
        <v>42286.776458333326</v>
      </c>
    </row>
    <row r="1592" spans="1:20" x14ac:dyDescent="0.4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t="str">
        <f t="shared" si="146"/>
        <v>photography</v>
      </c>
      <c r="R1592" t="str">
        <f t="shared" si="147"/>
        <v>places</v>
      </c>
      <c r="S1592" s="12">
        <f t="shared" si="148"/>
        <v>42240.648888888885</v>
      </c>
      <c r="T1592" s="12">
        <f t="shared" si="149"/>
        <v>42270.648888888885</v>
      </c>
    </row>
    <row r="1593" spans="1:20" ht="42.75" x14ac:dyDescent="0.4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t="str">
        <f t="shared" si="146"/>
        <v>photography</v>
      </c>
      <c r="R1593" t="str">
        <f t="shared" si="147"/>
        <v>places</v>
      </c>
      <c r="S1593" s="12">
        <f t="shared" si="148"/>
        <v>42433.517835648141</v>
      </c>
      <c r="T1593" s="12">
        <f t="shared" si="149"/>
        <v>42463.476168981484</v>
      </c>
    </row>
    <row r="1594" spans="1:20" ht="28.5" x14ac:dyDescent="0.4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f t="shared" si="145"/>
        <v>0</v>
      </c>
      <c r="Q1594" t="str">
        <f t="shared" si="146"/>
        <v>photography</v>
      </c>
      <c r="R1594" t="str">
        <f t="shared" si="147"/>
        <v>places</v>
      </c>
      <c r="S1594" s="12">
        <f t="shared" si="148"/>
        <v>42045.86440972222</v>
      </c>
      <c r="T1594" s="12">
        <f t="shared" si="149"/>
        <v>42090.822743055549</v>
      </c>
    </row>
    <row r="1595" spans="1:20" ht="28.5" x14ac:dyDescent="0.4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t="str">
        <f t="shared" si="146"/>
        <v>photography</v>
      </c>
      <c r="R1595" t="str">
        <f t="shared" si="147"/>
        <v>places</v>
      </c>
      <c r="S1595" s="12">
        <f t="shared" si="148"/>
        <v>42033.63721064815</v>
      </c>
      <c r="T1595" s="12">
        <f t="shared" si="149"/>
        <v>42063.63721064815</v>
      </c>
    </row>
    <row r="1596" spans="1:20" ht="28.5" x14ac:dyDescent="0.4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t="str">
        <f t="shared" si="146"/>
        <v>photography</v>
      </c>
      <c r="R1596" t="str">
        <f t="shared" si="147"/>
        <v>places</v>
      </c>
      <c r="S1596" s="12">
        <f t="shared" si="148"/>
        <v>42445.504421296289</v>
      </c>
      <c r="T1596" s="12">
        <f t="shared" si="149"/>
        <v>42505.472916666666</v>
      </c>
    </row>
    <row r="1597" spans="1:20" ht="42.75" x14ac:dyDescent="0.4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6">
        <f t="shared" si="145"/>
        <v>40</v>
      </c>
      <c r="Q1597" t="str">
        <f t="shared" si="146"/>
        <v>photography</v>
      </c>
      <c r="R1597" t="str">
        <f t="shared" si="147"/>
        <v>places</v>
      </c>
      <c r="S1597" s="12">
        <f t="shared" si="148"/>
        <v>41779.84175925926</v>
      </c>
      <c r="T1597" s="12">
        <f t="shared" si="149"/>
        <v>41808.634027777771</v>
      </c>
    </row>
    <row r="1598" spans="1:20" ht="42.75" x14ac:dyDescent="0.4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t="str">
        <f t="shared" si="146"/>
        <v>photography</v>
      </c>
      <c r="R1598" t="str">
        <f t="shared" si="147"/>
        <v>places</v>
      </c>
      <c r="S1598" s="12">
        <f t="shared" si="148"/>
        <v>41941.221863425926</v>
      </c>
      <c r="T1598" s="12">
        <f t="shared" si="149"/>
        <v>41986.26353009259</v>
      </c>
    </row>
    <row r="1599" spans="1:20" ht="42.75" x14ac:dyDescent="0.4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f t="shared" si="145"/>
        <v>0</v>
      </c>
      <c r="Q1599" t="str">
        <f t="shared" si="146"/>
        <v>photography</v>
      </c>
      <c r="R1599" t="str">
        <f t="shared" si="147"/>
        <v>places</v>
      </c>
      <c r="S1599" s="12">
        <f t="shared" si="148"/>
        <v>42603.145798611113</v>
      </c>
      <c r="T1599" s="12">
        <f t="shared" si="149"/>
        <v>42633.145798611113</v>
      </c>
    </row>
    <row r="1600" spans="1:20" ht="57" x14ac:dyDescent="0.4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6">
        <f t="shared" si="145"/>
        <v>1</v>
      </c>
      <c r="Q1600" t="str">
        <f t="shared" si="146"/>
        <v>photography</v>
      </c>
      <c r="R1600" t="str">
        <f t="shared" si="147"/>
        <v>places</v>
      </c>
      <c r="S1600" s="12">
        <f t="shared" si="148"/>
        <v>42151.459004629629</v>
      </c>
      <c r="T1600" s="12">
        <f t="shared" si="149"/>
        <v>42211.459004629629</v>
      </c>
    </row>
    <row r="1601" spans="1:20" ht="42.75" x14ac:dyDescent="0.4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f t="shared" si="145"/>
        <v>0</v>
      </c>
      <c r="Q1601" t="str">
        <f t="shared" si="146"/>
        <v>photography</v>
      </c>
      <c r="R1601" t="str">
        <f t="shared" si="147"/>
        <v>places</v>
      </c>
      <c r="S1601" s="12">
        <f t="shared" si="148"/>
        <v>42438.330740740734</v>
      </c>
      <c r="T1601" s="12">
        <f t="shared" si="149"/>
        <v>42468.289074074077</v>
      </c>
    </row>
    <row r="1602" spans="1:20" ht="42.75" x14ac:dyDescent="0.4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s="6">
        <f t="shared" si="145"/>
        <v>40.777777777777779</v>
      </c>
      <c r="Q1602" t="str">
        <f t="shared" si="146"/>
        <v>photography</v>
      </c>
      <c r="R1602" t="str">
        <f t="shared" si="147"/>
        <v>places</v>
      </c>
      <c r="S1602" s="12">
        <f t="shared" si="148"/>
        <v>41790.848981481475</v>
      </c>
      <c r="T1602" s="12">
        <f t="shared" si="149"/>
        <v>41835.007638888885</v>
      </c>
    </row>
    <row r="1603" spans="1:20" ht="42.75" x14ac:dyDescent="0.4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s="6">
        <f t="shared" ref="P1603:P1666" si="151">IF(L1603&gt;0,E1603/L1603,0)</f>
        <v>48.325535714285714</v>
      </c>
      <c r="Q1603" t="str">
        <f t="shared" ref="Q1603:Q1666" si="152">LEFT(N1603,SEARCH("/",N1603,1)-1)</f>
        <v>music</v>
      </c>
      <c r="R1603" t="str">
        <f t="shared" ref="R1603:R1666" si="153">RIGHT(N1603,LEN(N1603)-SEARCH("/",N1603,1))</f>
        <v>rock</v>
      </c>
      <c r="S1603" s="12">
        <f t="shared" ref="S1603:S1666" si="154">(J1603/86400)+25569+(-5/24)</f>
        <v>40637.884641203702</v>
      </c>
      <c r="T1603" s="12">
        <f t="shared" ref="T1603:T1666" si="155">(I1603/86400)+25569+(-5/24)</f>
        <v>40667.884641203702</v>
      </c>
    </row>
    <row r="1604" spans="1:20" ht="42.75" x14ac:dyDescent="0.4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t="str">
        <f t="shared" si="152"/>
        <v>music</v>
      </c>
      <c r="R1604" t="str">
        <f t="shared" si="153"/>
        <v>rock</v>
      </c>
      <c r="S1604" s="12">
        <f t="shared" si="154"/>
        <v>40788.089317129627</v>
      </c>
      <c r="T1604" s="12">
        <f t="shared" si="155"/>
        <v>40830.75</v>
      </c>
    </row>
    <row r="1605" spans="1:20" ht="28.5" x14ac:dyDescent="0.4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t="str">
        <f t="shared" si="152"/>
        <v>music</v>
      </c>
      <c r="R1605" t="str">
        <f t="shared" si="153"/>
        <v>rock</v>
      </c>
      <c r="S1605" s="12">
        <f t="shared" si="154"/>
        <v>40875.961331018516</v>
      </c>
      <c r="T1605" s="12">
        <f t="shared" si="155"/>
        <v>40935.961331018516</v>
      </c>
    </row>
    <row r="1606" spans="1:20" ht="42.75" x14ac:dyDescent="0.4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t="str">
        <f t="shared" si="152"/>
        <v>music</v>
      </c>
      <c r="R1606" t="str">
        <f t="shared" si="153"/>
        <v>rock</v>
      </c>
      <c r="S1606" s="12">
        <f t="shared" si="154"/>
        <v>40945.636979166666</v>
      </c>
      <c r="T1606" s="12">
        <f t="shared" si="155"/>
        <v>40985.595312500001</v>
      </c>
    </row>
    <row r="1607" spans="1:20" ht="42.75" x14ac:dyDescent="0.4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t="str">
        <f t="shared" si="152"/>
        <v>music</v>
      </c>
      <c r="R1607" t="str">
        <f t="shared" si="153"/>
        <v>rock</v>
      </c>
      <c r="S1607" s="12">
        <f t="shared" si="154"/>
        <v>40746.804548611108</v>
      </c>
      <c r="T1607" s="12">
        <f t="shared" si="155"/>
        <v>40756.083333333328</v>
      </c>
    </row>
    <row r="1608" spans="1:20" ht="42.75" x14ac:dyDescent="0.4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t="str">
        <f t="shared" si="152"/>
        <v>music</v>
      </c>
      <c r="R1608" t="str">
        <f t="shared" si="153"/>
        <v>rock</v>
      </c>
      <c r="S1608" s="12">
        <f t="shared" si="154"/>
        <v>40535.903217592589</v>
      </c>
      <c r="T1608" s="12">
        <f t="shared" si="155"/>
        <v>40625.861550925925</v>
      </c>
    </row>
    <row r="1609" spans="1:20" ht="42.75" x14ac:dyDescent="0.4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t="str">
        <f t="shared" si="152"/>
        <v>music</v>
      </c>
      <c r="R1609" t="str">
        <f t="shared" si="153"/>
        <v>rock</v>
      </c>
      <c r="S1609" s="12">
        <f t="shared" si="154"/>
        <v>41053.600127314814</v>
      </c>
      <c r="T1609" s="12">
        <f t="shared" si="155"/>
        <v>41074.600127314814</v>
      </c>
    </row>
    <row r="1610" spans="1:20" ht="28.5" x14ac:dyDescent="0.4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t="str">
        <f t="shared" si="152"/>
        <v>music</v>
      </c>
      <c r="R1610" t="str">
        <f t="shared" si="153"/>
        <v>rock</v>
      </c>
      <c r="S1610" s="12">
        <f t="shared" si="154"/>
        <v>41607.622523148144</v>
      </c>
      <c r="T1610" s="12">
        <f t="shared" si="155"/>
        <v>41640.018055555549</v>
      </c>
    </row>
    <row r="1611" spans="1:20" ht="42.75" x14ac:dyDescent="0.4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t="str">
        <f t="shared" si="152"/>
        <v>music</v>
      </c>
      <c r="R1611" t="str">
        <f t="shared" si="153"/>
        <v>rock</v>
      </c>
      <c r="S1611" s="12">
        <f t="shared" si="154"/>
        <v>40795.792928240735</v>
      </c>
      <c r="T1611" s="12">
        <f t="shared" si="155"/>
        <v>40849.125</v>
      </c>
    </row>
    <row r="1612" spans="1:20" ht="28.5" x14ac:dyDescent="0.4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t="str">
        <f t="shared" si="152"/>
        <v>music</v>
      </c>
      <c r="R1612" t="str">
        <f t="shared" si="153"/>
        <v>rock</v>
      </c>
      <c r="S1612" s="12">
        <f t="shared" si="154"/>
        <v>41228.716550925921</v>
      </c>
      <c r="T1612" s="12">
        <f t="shared" si="155"/>
        <v>41258.716550925921</v>
      </c>
    </row>
    <row r="1613" spans="1:20" x14ac:dyDescent="0.4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t="str">
        <f t="shared" si="152"/>
        <v>music</v>
      </c>
      <c r="R1613" t="str">
        <f t="shared" si="153"/>
        <v>rock</v>
      </c>
      <c r="S1613" s="12">
        <f t="shared" si="154"/>
        <v>41408.792037037034</v>
      </c>
      <c r="T1613" s="12">
        <f t="shared" si="155"/>
        <v>41429.792037037034</v>
      </c>
    </row>
    <row r="1614" spans="1:20" ht="28.5" x14ac:dyDescent="0.4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t="str">
        <f t="shared" si="152"/>
        <v>music</v>
      </c>
      <c r="R1614" t="str">
        <f t="shared" si="153"/>
        <v>rock</v>
      </c>
      <c r="S1614" s="12">
        <f t="shared" si="154"/>
        <v>41246.666481481479</v>
      </c>
      <c r="T1614" s="12">
        <f t="shared" si="155"/>
        <v>41276.666481481479</v>
      </c>
    </row>
    <row r="1615" spans="1:20" ht="42.75" x14ac:dyDescent="0.4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t="str">
        <f t="shared" si="152"/>
        <v>music</v>
      </c>
      <c r="R1615" t="str">
        <f t="shared" si="153"/>
        <v>rock</v>
      </c>
      <c r="S1615" s="12">
        <f t="shared" si="154"/>
        <v>41081.861134259256</v>
      </c>
      <c r="T1615" s="12">
        <f t="shared" si="155"/>
        <v>41111.861134259256</v>
      </c>
    </row>
    <row r="1616" spans="1:20" ht="42.75" x14ac:dyDescent="0.4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t="str">
        <f t="shared" si="152"/>
        <v>music</v>
      </c>
      <c r="R1616" t="str">
        <f t="shared" si="153"/>
        <v>rock</v>
      </c>
      <c r="S1616" s="12">
        <f t="shared" si="154"/>
        <v>41794.772789351853</v>
      </c>
      <c r="T1616" s="12">
        <f t="shared" si="155"/>
        <v>41854.5</v>
      </c>
    </row>
    <row r="1617" spans="1:20" ht="42.75" x14ac:dyDescent="0.4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t="str">
        <f t="shared" si="152"/>
        <v>music</v>
      </c>
      <c r="R1617" t="str">
        <f t="shared" si="153"/>
        <v>rock</v>
      </c>
      <c r="S1617" s="12">
        <f t="shared" si="154"/>
        <v>40844.842546296291</v>
      </c>
      <c r="T1617" s="12">
        <f t="shared" si="155"/>
        <v>40889.884212962963</v>
      </c>
    </row>
    <row r="1618" spans="1:20" ht="42.75" x14ac:dyDescent="0.4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t="str">
        <f t="shared" si="152"/>
        <v>music</v>
      </c>
      <c r="R1618" t="str">
        <f t="shared" si="153"/>
        <v>rock</v>
      </c>
      <c r="S1618" s="12">
        <f t="shared" si="154"/>
        <v>41194.507187499999</v>
      </c>
      <c r="T1618" s="12">
        <f t="shared" si="155"/>
        <v>41235.708333333328</v>
      </c>
    </row>
    <row r="1619" spans="1:20" ht="28.5" x14ac:dyDescent="0.4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t="str">
        <f t="shared" si="152"/>
        <v>music</v>
      </c>
      <c r="R1619" t="str">
        <f t="shared" si="153"/>
        <v>rock</v>
      </c>
      <c r="S1619" s="12">
        <f t="shared" si="154"/>
        <v>41546.455879629626</v>
      </c>
      <c r="T1619" s="12">
        <f t="shared" si="155"/>
        <v>41579.583333333328</v>
      </c>
    </row>
    <row r="1620" spans="1:20" ht="28.5" x14ac:dyDescent="0.4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t="str">
        <f t="shared" si="152"/>
        <v>music</v>
      </c>
      <c r="R1620" t="str">
        <f t="shared" si="153"/>
        <v>rock</v>
      </c>
      <c r="S1620" s="12">
        <f t="shared" si="154"/>
        <v>41301.446006944439</v>
      </c>
      <c r="T1620" s="12">
        <f t="shared" si="155"/>
        <v>41341.446006944439</v>
      </c>
    </row>
    <row r="1621" spans="1:20" ht="42.75" x14ac:dyDescent="0.4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t="str">
        <f t="shared" si="152"/>
        <v>music</v>
      </c>
      <c r="R1621" t="str">
        <f t="shared" si="153"/>
        <v>rock</v>
      </c>
      <c r="S1621" s="12">
        <f t="shared" si="154"/>
        <v>41875.977847222217</v>
      </c>
      <c r="T1621" s="12">
        <f t="shared" si="155"/>
        <v>41896.977847222217</v>
      </c>
    </row>
    <row r="1622" spans="1:20" ht="28.5" x14ac:dyDescent="0.4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t="str">
        <f t="shared" si="152"/>
        <v>music</v>
      </c>
      <c r="R1622" t="str">
        <f t="shared" si="153"/>
        <v>rock</v>
      </c>
      <c r="S1622" s="12">
        <f t="shared" si="154"/>
        <v>41321.131249999999</v>
      </c>
      <c r="T1622" s="12">
        <f t="shared" si="155"/>
        <v>41328.131249999999</v>
      </c>
    </row>
    <row r="1623" spans="1:20" ht="42.75" x14ac:dyDescent="0.4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t="str">
        <f t="shared" si="152"/>
        <v>music</v>
      </c>
      <c r="R1623" t="str">
        <f t="shared" si="153"/>
        <v>rock</v>
      </c>
      <c r="S1623" s="12">
        <f t="shared" si="154"/>
        <v>41003.398321759254</v>
      </c>
      <c r="T1623" s="12">
        <f t="shared" si="155"/>
        <v>41056.957638888889</v>
      </c>
    </row>
    <row r="1624" spans="1:20" ht="42.75" x14ac:dyDescent="0.4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t="str">
        <f t="shared" si="152"/>
        <v>music</v>
      </c>
      <c r="R1624" t="str">
        <f t="shared" si="153"/>
        <v>rock</v>
      </c>
      <c r="S1624" s="12">
        <f t="shared" si="154"/>
        <v>41950.086504629631</v>
      </c>
      <c r="T1624" s="12">
        <f t="shared" si="155"/>
        <v>41990.124305555553</v>
      </c>
    </row>
    <row r="1625" spans="1:20" ht="42.75" x14ac:dyDescent="0.4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t="str">
        <f t="shared" si="152"/>
        <v>music</v>
      </c>
      <c r="R1625" t="str">
        <f t="shared" si="153"/>
        <v>rock</v>
      </c>
      <c r="S1625" s="12">
        <f t="shared" si="154"/>
        <v>41453.480196759258</v>
      </c>
      <c r="T1625" s="12">
        <f t="shared" si="155"/>
        <v>41513.480196759258</v>
      </c>
    </row>
    <row r="1626" spans="1:20" ht="28.5" x14ac:dyDescent="0.4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t="str">
        <f t="shared" si="152"/>
        <v>music</v>
      </c>
      <c r="R1626" t="str">
        <f t="shared" si="153"/>
        <v>rock</v>
      </c>
      <c r="S1626" s="12">
        <f t="shared" si="154"/>
        <v>41243.158969907403</v>
      </c>
      <c r="T1626" s="12">
        <f t="shared" si="155"/>
        <v>41283.158969907403</v>
      </c>
    </row>
    <row r="1627" spans="1:20" ht="42.75" x14ac:dyDescent="0.4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t="str">
        <f t="shared" si="152"/>
        <v>music</v>
      </c>
      <c r="R1627" t="str">
        <f t="shared" si="153"/>
        <v>rock</v>
      </c>
      <c r="S1627" s="12">
        <f t="shared" si="154"/>
        <v>41135.491354166668</v>
      </c>
      <c r="T1627" s="12">
        <f t="shared" si="155"/>
        <v>41163.491354166668</v>
      </c>
    </row>
    <row r="1628" spans="1:20" ht="42.75" x14ac:dyDescent="0.4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t="str">
        <f t="shared" si="152"/>
        <v>music</v>
      </c>
      <c r="R1628" t="str">
        <f t="shared" si="153"/>
        <v>rock</v>
      </c>
      <c r="S1628" s="12">
        <f t="shared" si="154"/>
        <v>41579.639664351846</v>
      </c>
      <c r="T1628" s="12">
        <f t="shared" si="155"/>
        <v>41609.681331018517</v>
      </c>
    </row>
    <row r="1629" spans="1:20" ht="42.75" x14ac:dyDescent="0.4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t="str">
        <f t="shared" si="152"/>
        <v>music</v>
      </c>
      <c r="R1629" t="str">
        <f t="shared" si="153"/>
        <v>rock</v>
      </c>
      <c r="S1629" s="12">
        <f t="shared" si="154"/>
        <v>41205.498715277776</v>
      </c>
      <c r="T1629" s="12">
        <f t="shared" si="155"/>
        <v>41238.999305555553</v>
      </c>
    </row>
    <row r="1630" spans="1:20" ht="28.5" x14ac:dyDescent="0.4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t="str">
        <f t="shared" si="152"/>
        <v>music</v>
      </c>
      <c r="R1630" t="str">
        <f t="shared" si="153"/>
        <v>rock</v>
      </c>
      <c r="S1630" s="12">
        <f t="shared" si="154"/>
        <v>41774.528726851851</v>
      </c>
      <c r="T1630" s="12">
        <f t="shared" si="155"/>
        <v>41807.528726851851</v>
      </c>
    </row>
    <row r="1631" spans="1:20" ht="28.5" x14ac:dyDescent="0.4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t="str">
        <f t="shared" si="152"/>
        <v>music</v>
      </c>
      <c r="R1631" t="str">
        <f t="shared" si="153"/>
        <v>rock</v>
      </c>
      <c r="S1631" s="12">
        <f t="shared" si="154"/>
        <v>41645.658946759257</v>
      </c>
      <c r="T1631" s="12">
        <f t="shared" si="155"/>
        <v>41690.658946759257</v>
      </c>
    </row>
    <row r="1632" spans="1:20" ht="42.75" x14ac:dyDescent="0.4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t="str">
        <f t="shared" si="152"/>
        <v>music</v>
      </c>
      <c r="R1632" t="str">
        <f t="shared" si="153"/>
        <v>rock</v>
      </c>
      <c r="S1632" s="12">
        <f t="shared" si="154"/>
        <v>40939.629340277774</v>
      </c>
      <c r="T1632" s="12">
        <f t="shared" si="155"/>
        <v>40970.082638888889</v>
      </c>
    </row>
    <row r="1633" spans="1:20" ht="42.75" x14ac:dyDescent="0.4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t="str">
        <f t="shared" si="152"/>
        <v>music</v>
      </c>
      <c r="R1633" t="str">
        <f t="shared" si="153"/>
        <v>rock</v>
      </c>
      <c r="S1633" s="12">
        <f t="shared" si="154"/>
        <v>41164.65116898148</v>
      </c>
      <c r="T1633" s="12">
        <f t="shared" si="155"/>
        <v>41194.65116898148</v>
      </c>
    </row>
    <row r="1634" spans="1:20" ht="42.75" x14ac:dyDescent="0.4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t="str">
        <f t="shared" si="152"/>
        <v>music</v>
      </c>
      <c r="R1634" t="str">
        <f t="shared" si="153"/>
        <v>rock</v>
      </c>
      <c r="S1634" s="12">
        <f t="shared" si="154"/>
        <v>40750.132569444446</v>
      </c>
      <c r="T1634" s="12">
        <f t="shared" si="155"/>
        <v>40810.132569444446</v>
      </c>
    </row>
    <row r="1635" spans="1:20" ht="42.75" x14ac:dyDescent="0.4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t="str">
        <f t="shared" si="152"/>
        <v>music</v>
      </c>
      <c r="R1635" t="str">
        <f t="shared" si="153"/>
        <v>rock</v>
      </c>
      <c r="S1635" s="12">
        <f t="shared" si="154"/>
        <v>40896.675416666665</v>
      </c>
      <c r="T1635" s="12">
        <f t="shared" si="155"/>
        <v>40924</v>
      </c>
    </row>
    <row r="1636" spans="1:20" ht="28.5" x14ac:dyDescent="0.4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t="str">
        <f t="shared" si="152"/>
        <v>music</v>
      </c>
      <c r="R1636" t="str">
        <f t="shared" si="153"/>
        <v>rock</v>
      </c>
      <c r="S1636" s="12">
        <f t="shared" si="154"/>
        <v>40657.981493055551</v>
      </c>
      <c r="T1636" s="12">
        <f t="shared" si="155"/>
        <v>40696.040972222218</v>
      </c>
    </row>
    <row r="1637" spans="1:20" ht="42.75" x14ac:dyDescent="0.4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t="str">
        <f t="shared" si="152"/>
        <v>music</v>
      </c>
      <c r="R1637" t="str">
        <f t="shared" si="153"/>
        <v>rock</v>
      </c>
      <c r="S1637" s="12">
        <f t="shared" si="154"/>
        <v>42502.660428240742</v>
      </c>
      <c r="T1637" s="12">
        <f t="shared" si="155"/>
        <v>42562.660428240742</v>
      </c>
    </row>
    <row r="1638" spans="1:20" ht="42.75" x14ac:dyDescent="0.4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t="str">
        <f t="shared" si="152"/>
        <v>music</v>
      </c>
      <c r="R1638" t="str">
        <f t="shared" si="153"/>
        <v>rock</v>
      </c>
      <c r="S1638" s="12">
        <f t="shared" si="154"/>
        <v>40662.878333333334</v>
      </c>
      <c r="T1638" s="12">
        <f t="shared" si="155"/>
        <v>40705.958333333328</v>
      </c>
    </row>
    <row r="1639" spans="1:20" ht="42.75" x14ac:dyDescent="0.4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t="str">
        <f t="shared" si="152"/>
        <v>music</v>
      </c>
      <c r="R1639" t="str">
        <f t="shared" si="153"/>
        <v>rock</v>
      </c>
      <c r="S1639" s="12">
        <f t="shared" si="154"/>
        <v>40122.543287037035</v>
      </c>
      <c r="T1639" s="12">
        <f t="shared" si="155"/>
        <v>40178.777083333327</v>
      </c>
    </row>
    <row r="1640" spans="1:20" ht="28.5" x14ac:dyDescent="0.4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t="str">
        <f t="shared" si="152"/>
        <v>music</v>
      </c>
      <c r="R1640" t="str">
        <f t="shared" si="153"/>
        <v>rock</v>
      </c>
      <c r="S1640" s="12">
        <f t="shared" si="154"/>
        <v>41288.478796296295</v>
      </c>
      <c r="T1640" s="12">
        <f t="shared" si="155"/>
        <v>41333.684027777774</v>
      </c>
    </row>
    <row r="1641" spans="1:20" ht="42.75" x14ac:dyDescent="0.4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t="str">
        <f t="shared" si="152"/>
        <v>music</v>
      </c>
      <c r="R1641" t="str">
        <f t="shared" si="153"/>
        <v>rock</v>
      </c>
      <c r="S1641" s="12">
        <f t="shared" si="154"/>
        <v>40941.444039351853</v>
      </c>
      <c r="T1641" s="12">
        <f t="shared" si="155"/>
        <v>40971.444039351853</v>
      </c>
    </row>
    <row r="1642" spans="1:20" ht="42.75" x14ac:dyDescent="0.4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t="str">
        <f t="shared" si="152"/>
        <v>music</v>
      </c>
      <c r="R1642" t="str">
        <f t="shared" si="153"/>
        <v>rock</v>
      </c>
      <c r="S1642" s="12">
        <f t="shared" si="154"/>
        <v>40379.022627314815</v>
      </c>
      <c r="T1642" s="12">
        <f t="shared" si="155"/>
        <v>40392.874305555553</v>
      </c>
    </row>
    <row r="1643" spans="1:20" ht="28.5" x14ac:dyDescent="0.4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t="str">
        <f t="shared" si="152"/>
        <v>music</v>
      </c>
      <c r="R1643" t="str">
        <f t="shared" si="153"/>
        <v>pop</v>
      </c>
      <c r="S1643" s="12">
        <f t="shared" si="154"/>
        <v>41962.388240740744</v>
      </c>
      <c r="T1643" s="12">
        <f t="shared" si="155"/>
        <v>41992.388240740744</v>
      </c>
    </row>
    <row r="1644" spans="1:20" ht="42.75" x14ac:dyDescent="0.4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t="str">
        <f t="shared" si="152"/>
        <v>music</v>
      </c>
      <c r="R1644" t="str">
        <f t="shared" si="153"/>
        <v>pop</v>
      </c>
      <c r="S1644" s="12">
        <f t="shared" si="154"/>
        <v>40687.816284722219</v>
      </c>
      <c r="T1644" s="12">
        <f t="shared" si="155"/>
        <v>40707.816284722219</v>
      </c>
    </row>
    <row r="1645" spans="1:20" ht="28.5" x14ac:dyDescent="0.4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t="str">
        <f t="shared" si="152"/>
        <v>music</v>
      </c>
      <c r="R1645" t="str">
        <f t="shared" si="153"/>
        <v>pop</v>
      </c>
      <c r="S1645" s="12">
        <f t="shared" si="154"/>
        <v>41146.615879629629</v>
      </c>
      <c r="T1645" s="12">
        <f t="shared" si="155"/>
        <v>41176.615879629629</v>
      </c>
    </row>
    <row r="1646" spans="1:20" ht="42.75" x14ac:dyDescent="0.4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t="str">
        <f t="shared" si="152"/>
        <v>music</v>
      </c>
      <c r="R1646" t="str">
        <f t="shared" si="153"/>
        <v>pop</v>
      </c>
      <c r="S1646" s="12">
        <f t="shared" si="154"/>
        <v>41174.851388888885</v>
      </c>
      <c r="T1646" s="12">
        <f t="shared" si="155"/>
        <v>41234.893055555549</v>
      </c>
    </row>
    <row r="1647" spans="1:20" ht="42.75" x14ac:dyDescent="0.4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t="str">
        <f t="shared" si="152"/>
        <v>music</v>
      </c>
      <c r="R1647" t="str">
        <f t="shared" si="153"/>
        <v>pop</v>
      </c>
      <c r="S1647" s="12">
        <f t="shared" si="154"/>
        <v>41521.40902777778</v>
      </c>
      <c r="T1647" s="12">
        <f t="shared" si="155"/>
        <v>41535.40902777778</v>
      </c>
    </row>
    <row r="1648" spans="1:20" ht="42.75" x14ac:dyDescent="0.4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t="str">
        <f t="shared" si="152"/>
        <v>music</v>
      </c>
      <c r="R1648" t="str">
        <f t="shared" si="153"/>
        <v>pop</v>
      </c>
      <c r="S1648" s="12">
        <f t="shared" si="154"/>
        <v>41833.241932870369</v>
      </c>
      <c r="T1648" s="12">
        <f t="shared" si="155"/>
        <v>41865.549305555549</v>
      </c>
    </row>
    <row r="1649" spans="1:20" ht="42.75" x14ac:dyDescent="0.4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t="str">
        <f t="shared" si="152"/>
        <v>music</v>
      </c>
      <c r="R1649" t="str">
        <f t="shared" si="153"/>
        <v>pop</v>
      </c>
      <c r="S1649" s="12">
        <f t="shared" si="154"/>
        <v>41039.201122685183</v>
      </c>
      <c r="T1649" s="12">
        <f t="shared" si="155"/>
        <v>41069.201122685183</v>
      </c>
    </row>
    <row r="1650" spans="1:20" ht="42.75" x14ac:dyDescent="0.4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t="str">
        <f t="shared" si="152"/>
        <v>music</v>
      </c>
      <c r="R1650" t="str">
        <f t="shared" si="153"/>
        <v>pop</v>
      </c>
      <c r="S1650" s="12">
        <f t="shared" si="154"/>
        <v>40592.496319444443</v>
      </c>
      <c r="T1650" s="12">
        <f t="shared" si="155"/>
        <v>40622.454652777778</v>
      </c>
    </row>
    <row r="1651" spans="1:20" ht="42.75" x14ac:dyDescent="0.4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t="str">
        <f t="shared" si="152"/>
        <v>music</v>
      </c>
      <c r="R1651" t="str">
        <f t="shared" si="153"/>
        <v>pop</v>
      </c>
      <c r="S1651" s="12">
        <f t="shared" si="154"/>
        <v>41737.476331018515</v>
      </c>
      <c r="T1651" s="12">
        <f t="shared" si="155"/>
        <v>41782.476331018515</v>
      </c>
    </row>
    <row r="1652" spans="1:20" ht="28.5" x14ac:dyDescent="0.4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t="str">
        <f t="shared" si="152"/>
        <v>music</v>
      </c>
      <c r="R1652" t="str">
        <f t="shared" si="153"/>
        <v>pop</v>
      </c>
      <c r="S1652" s="12">
        <f t="shared" si="154"/>
        <v>41526.227280092593</v>
      </c>
      <c r="T1652" s="12">
        <f t="shared" si="155"/>
        <v>41556.227280092593</v>
      </c>
    </row>
    <row r="1653" spans="1:20" ht="42.75" x14ac:dyDescent="0.4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t="str">
        <f t="shared" si="152"/>
        <v>music</v>
      </c>
      <c r="R1653" t="str">
        <f t="shared" si="153"/>
        <v>pop</v>
      </c>
      <c r="S1653" s="12">
        <f t="shared" si="154"/>
        <v>40625.692361111105</v>
      </c>
      <c r="T1653" s="12">
        <f t="shared" si="155"/>
        <v>40659.082638888889</v>
      </c>
    </row>
    <row r="1654" spans="1:20" ht="42.75" x14ac:dyDescent="0.4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t="str">
        <f t="shared" si="152"/>
        <v>music</v>
      </c>
      <c r="R1654" t="str">
        <f t="shared" si="153"/>
        <v>pop</v>
      </c>
      <c r="S1654" s="12">
        <f t="shared" si="154"/>
        <v>41572.284641203703</v>
      </c>
      <c r="T1654" s="12">
        <f t="shared" si="155"/>
        <v>41602.326307870368</v>
      </c>
    </row>
    <row r="1655" spans="1:20" ht="42.75" x14ac:dyDescent="0.4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t="str">
        <f t="shared" si="152"/>
        <v>music</v>
      </c>
      <c r="R1655" t="str">
        <f t="shared" si="153"/>
        <v>pop</v>
      </c>
      <c r="S1655" s="12">
        <f t="shared" si="154"/>
        <v>40626.626111111109</v>
      </c>
      <c r="T1655" s="12">
        <f t="shared" si="155"/>
        <v>40657.626111111109</v>
      </c>
    </row>
    <row r="1656" spans="1:20" ht="42.75" x14ac:dyDescent="0.4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t="str">
        <f t="shared" si="152"/>
        <v>music</v>
      </c>
      <c r="R1656" t="str">
        <f t="shared" si="153"/>
        <v>pop</v>
      </c>
      <c r="S1656" s="12">
        <f t="shared" si="154"/>
        <v>40987.682407407403</v>
      </c>
      <c r="T1656" s="12">
        <f t="shared" si="155"/>
        <v>41017.682407407403</v>
      </c>
    </row>
    <row r="1657" spans="1:20" ht="28.5" x14ac:dyDescent="0.4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t="str">
        <f t="shared" si="152"/>
        <v>music</v>
      </c>
      <c r="R1657" t="str">
        <f t="shared" si="153"/>
        <v>pop</v>
      </c>
      <c r="S1657" s="12">
        <f t="shared" si="154"/>
        <v>40974.583564814813</v>
      </c>
      <c r="T1657" s="12">
        <f t="shared" si="155"/>
        <v>41004.541898148142</v>
      </c>
    </row>
    <row r="1658" spans="1:20" ht="57" x14ac:dyDescent="0.4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t="str">
        <f t="shared" si="152"/>
        <v>music</v>
      </c>
      <c r="R1658" t="str">
        <f t="shared" si="153"/>
        <v>pop</v>
      </c>
      <c r="S1658" s="12">
        <f t="shared" si="154"/>
        <v>41226.720509259256</v>
      </c>
      <c r="T1658" s="12">
        <f t="shared" si="155"/>
        <v>41256.720509259256</v>
      </c>
    </row>
    <row r="1659" spans="1:20" ht="42.75" x14ac:dyDescent="0.4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t="str">
        <f t="shared" si="152"/>
        <v>music</v>
      </c>
      <c r="R1659" t="str">
        <f t="shared" si="153"/>
        <v>pop</v>
      </c>
      <c r="S1659" s="12">
        <f t="shared" si="154"/>
        <v>41023.573703703703</v>
      </c>
      <c r="T1659" s="12">
        <f t="shared" si="155"/>
        <v>41053.573703703703</v>
      </c>
    </row>
    <row r="1660" spans="1:20" ht="42.75" x14ac:dyDescent="0.4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t="str">
        <f t="shared" si="152"/>
        <v>music</v>
      </c>
      <c r="R1660" t="str">
        <f t="shared" si="153"/>
        <v>pop</v>
      </c>
      <c r="S1660" s="12">
        <f t="shared" si="154"/>
        <v>41223.013506944444</v>
      </c>
      <c r="T1660" s="12">
        <f t="shared" si="155"/>
        <v>41261.388888888883</v>
      </c>
    </row>
    <row r="1661" spans="1:20" ht="42.75" x14ac:dyDescent="0.4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t="str">
        <f t="shared" si="152"/>
        <v>music</v>
      </c>
      <c r="R1661" t="str">
        <f t="shared" si="153"/>
        <v>pop</v>
      </c>
      <c r="S1661" s="12">
        <f t="shared" si="154"/>
        <v>41596.705104166664</v>
      </c>
      <c r="T1661" s="12">
        <f t="shared" si="155"/>
        <v>41625.291666666664</v>
      </c>
    </row>
    <row r="1662" spans="1:20" ht="42.75" x14ac:dyDescent="0.4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t="str">
        <f t="shared" si="152"/>
        <v>music</v>
      </c>
      <c r="R1662" t="str">
        <f t="shared" si="153"/>
        <v>pop</v>
      </c>
      <c r="S1662" s="12">
        <f t="shared" si="154"/>
        <v>42459.485532407409</v>
      </c>
      <c r="T1662" s="12">
        <f t="shared" si="155"/>
        <v>42490.707638888889</v>
      </c>
    </row>
    <row r="1663" spans="1:20" ht="57" x14ac:dyDescent="0.4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t="str">
        <f t="shared" si="152"/>
        <v>music</v>
      </c>
      <c r="R1663" t="str">
        <f t="shared" si="153"/>
        <v>pop</v>
      </c>
      <c r="S1663" s="12">
        <f t="shared" si="154"/>
        <v>42343.789710648147</v>
      </c>
      <c r="T1663" s="12">
        <f t="shared" si="155"/>
        <v>42386.666666666664</v>
      </c>
    </row>
    <row r="1664" spans="1:20" ht="42.75" x14ac:dyDescent="0.4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t="str">
        <f t="shared" si="152"/>
        <v>music</v>
      </c>
      <c r="R1664" t="str">
        <f t="shared" si="153"/>
        <v>pop</v>
      </c>
      <c r="S1664" s="12">
        <f t="shared" si="154"/>
        <v>40847.99</v>
      </c>
      <c r="T1664" s="12">
        <f t="shared" si="155"/>
        <v>40908.031666666662</v>
      </c>
    </row>
    <row r="1665" spans="1:20" ht="28.5" x14ac:dyDescent="0.4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t="str">
        <f t="shared" si="152"/>
        <v>music</v>
      </c>
      <c r="R1665" t="str">
        <f t="shared" si="153"/>
        <v>pop</v>
      </c>
      <c r="S1665" s="12">
        <f t="shared" si="154"/>
        <v>42005.813738425924</v>
      </c>
      <c r="T1665" s="12">
        <f t="shared" si="155"/>
        <v>42035.813738425924</v>
      </c>
    </row>
    <row r="1666" spans="1:20" ht="42.75" x14ac:dyDescent="0.4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s="6">
        <f t="shared" si="151"/>
        <v>34.384494382022467</v>
      </c>
      <c r="Q1666" t="str">
        <f t="shared" si="152"/>
        <v>music</v>
      </c>
      <c r="R1666" t="str">
        <f t="shared" si="153"/>
        <v>pop</v>
      </c>
      <c r="S1666" s="12">
        <f t="shared" si="154"/>
        <v>40939.553449074076</v>
      </c>
      <c r="T1666" s="12">
        <f t="shared" si="155"/>
        <v>40983.957638888889</v>
      </c>
    </row>
    <row r="1667" spans="1:20" ht="42.75" x14ac:dyDescent="0.4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s="6">
        <f t="shared" ref="P1667:P1730" si="157">IF(L1667&gt;0,E1667/L1667,0)</f>
        <v>44.956989247311824</v>
      </c>
      <c r="Q1667" t="str">
        <f t="shared" ref="Q1667:Q1730" si="158">LEFT(N1667,SEARCH("/",N1667,1)-1)</f>
        <v>music</v>
      </c>
      <c r="R1667" t="str">
        <f t="shared" ref="R1667:R1730" si="159">RIGHT(N1667,LEN(N1667)-SEARCH("/",N1667,1))</f>
        <v>pop</v>
      </c>
      <c r="S1667" s="12">
        <f t="shared" ref="S1667:S1730" si="160">(J1667/86400)+25569+(-5/24)</f>
        <v>40564.441122685181</v>
      </c>
      <c r="T1667" s="12">
        <f t="shared" ref="T1667:T1730" si="161">(I1667/86400)+25569+(-5/24)</f>
        <v>40595.916666666664</v>
      </c>
    </row>
    <row r="1668" spans="1:20" ht="42.75" x14ac:dyDescent="0.4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t="str">
        <f t="shared" si="158"/>
        <v>music</v>
      </c>
      <c r="R1668" t="str">
        <f t="shared" si="159"/>
        <v>pop</v>
      </c>
      <c r="S1668" s="12">
        <f t="shared" si="160"/>
        <v>41331.04482638889</v>
      </c>
      <c r="T1668" s="12">
        <f t="shared" si="161"/>
        <v>41361.003159722219</v>
      </c>
    </row>
    <row r="1669" spans="1:20" ht="42.75" x14ac:dyDescent="0.4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t="str">
        <f t="shared" si="158"/>
        <v>music</v>
      </c>
      <c r="R1669" t="str">
        <f t="shared" si="159"/>
        <v>pop</v>
      </c>
      <c r="S1669" s="12">
        <f t="shared" si="160"/>
        <v>41681.862245370365</v>
      </c>
      <c r="T1669" s="12">
        <f t="shared" si="161"/>
        <v>41709.082638888889</v>
      </c>
    </row>
    <row r="1670" spans="1:20" ht="42.75" x14ac:dyDescent="0.4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t="str">
        <f t="shared" si="158"/>
        <v>music</v>
      </c>
      <c r="R1670" t="str">
        <f t="shared" si="159"/>
        <v>pop</v>
      </c>
      <c r="S1670" s="12">
        <f t="shared" si="160"/>
        <v>40844.941423611112</v>
      </c>
      <c r="T1670" s="12">
        <f t="shared" si="161"/>
        <v>40874.983090277776</v>
      </c>
    </row>
    <row r="1671" spans="1:20" ht="42.75" x14ac:dyDescent="0.4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t="str">
        <f t="shared" si="158"/>
        <v>music</v>
      </c>
      <c r="R1671" t="str">
        <f t="shared" si="159"/>
        <v>pop</v>
      </c>
      <c r="S1671" s="12">
        <f t="shared" si="160"/>
        <v>42461.676805555551</v>
      </c>
      <c r="T1671" s="12">
        <f t="shared" si="161"/>
        <v>42521.676805555551</v>
      </c>
    </row>
    <row r="1672" spans="1:20" ht="57" x14ac:dyDescent="0.4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t="str">
        <f t="shared" si="158"/>
        <v>music</v>
      </c>
      <c r="R1672" t="str">
        <f t="shared" si="159"/>
        <v>pop</v>
      </c>
      <c r="S1672" s="12">
        <f t="shared" si="160"/>
        <v>40313.722210648142</v>
      </c>
      <c r="T1672" s="12">
        <f t="shared" si="161"/>
        <v>40363.958333333328</v>
      </c>
    </row>
    <row r="1673" spans="1:20" ht="28.5" x14ac:dyDescent="0.4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t="str">
        <f t="shared" si="158"/>
        <v>music</v>
      </c>
      <c r="R1673" t="str">
        <f t="shared" si="159"/>
        <v>pop</v>
      </c>
      <c r="S1673" s="12">
        <f t="shared" si="160"/>
        <v>42553.335810185185</v>
      </c>
      <c r="T1673" s="12">
        <f t="shared" si="161"/>
        <v>42583.335810185185</v>
      </c>
    </row>
    <row r="1674" spans="1:20" ht="28.5" x14ac:dyDescent="0.4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t="str">
        <f t="shared" si="158"/>
        <v>music</v>
      </c>
      <c r="R1674" t="str">
        <f t="shared" si="159"/>
        <v>pop</v>
      </c>
      <c r="S1674" s="12">
        <f t="shared" si="160"/>
        <v>41034.448263888888</v>
      </c>
      <c r="T1674" s="12">
        <f t="shared" si="161"/>
        <v>41064.448263888888</v>
      </c>
    </row>
    <row r="1675" spans="1:20" ht="42.75" x14ac:dyDescent="0.4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t="str">
        <f t="shared" si="158"/>
        <v>music</v>
      </c>
      <c r="R1675" t="str">
        <f t="shared" si="159"/>
        <v>pop</v>
      </c>
      <c r="S1675" s="12">
        <f t="shared" si="160"/>
        <v>42039.670046296298</v>
      </c>
      <c r="T1675" s="12">
        <f t="shared" si="161"/>
        <v>42069.670046296298</v>
      </c>
    </row>
    <row r="1676" spans="1:20" ht="42.75" x14ac:dyDescent="0.4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t="str">
        <f t="shared" si="158"/>
        <v>music</v>
      </c>
      <c r="R1676" t="str">
        <f t="shared" si="159"/>
        <v>pop</v>
      </c>
      <c r="S1676" s="12">
        <f t="shared" si="160"/>
        <v>42569.397060185183</v>
      </c>
      <c r="T1676" s="12">
        <f t="shared" si="161"/>
        <v>42600.082638888889</v>
      </c>
    </row>
    <row r="1677" spans="1:20" ht="28.5" x14ac:dyDescent="0.4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t="str">
        <f t="shared" si="158"/>
        <v>music</v>
      </c>
      <c r="R1677" t="str">
        <f t="shared" si="159"/>
        <v>pop</v>
      </c>
      <c r="S1677" s="12">
        <f t="shared" si="160"/>
        <v>40802.524768518517</v>
      </c>
      <c r="T1677" s="12">
        <f t="shared" si="161"/>
        <v>40832.710416666661</v>
      </c>
    </row>
    <row r="1678" spans="1:20" ht="28.5" x14ac:dyDescent="0.4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t="str">
        <f t="shared" si="158"/>
        <v>music</v>
      </c>
      <c r="R1678" t="str">
        <f t="shared" si="159"/>
        <v>pop</v>
      </c>
      <c r="S1678" s="12">
        <f t="shared" si="160"/>
        <v>40973.517905092587</v>
      </c>
      <c r="T1678" s="12">
        <f t="shared" si="161"/>
        <v>41019.957638888889</v>
      </c>
    </row>
    <row r="1679" spans="1:20" ht="42.75" x14ac:dyDescent="0.4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t="str">
        <f t="shared" si="158"/>
        <v>music</v>
      </c>
      <c r="R1679" t="str">
        <f t="shared" si="159"/>
        <v>pop</v>
      </c>
      <c r="S1679" s="12">
        <f t="shared" si="160"/>
        <v>42416.198796296296</v>
      </c>
      <c r="T1679" s="12">
        <f t="shared" si="161"/>
        <v>42476.040972222218</v>
      </c>
    </row>
    <row r="1680" spans="1:20" ht="42.75" x14ac:dyDescent="0.4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t="str">
        <f t="shared" si="158"/>
        <v>music</v>
      </c>
      <c r="R1680" t="str">
        <f t="shared" si="159"/>
        <v>pop</v>
      </c>
      <c r="S1680" s="12">
        <f t="shared" si="160"/>
        <v>41662.646655092591</v>
      </c>
      <c r="T1680" s="12">
        <f t="shared" si="161"/>
        <v>41676.646655092591</v>
      </c>
    </row>
    <row r="1681" spans="1:20" ht="57" x14ac:dyDescent="0.4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t="str">
        <f t="shared" si="158"/>
        <v>music</v>
      </c>
      <c r="R1681" t="str">
        <f t="shared" si="159"/>
        <v>pop</v>
      </c>
      <c r="S1681" s="12">
        <f t="shared" si="160"/>
        <v>40722.860474537032</v>
      </c>
      <c r="T1681" s="12">
        <f t="shared" si="161"/>
        <v>40745.860474537032</v>
      </c>
    </row>
    <row r="1682" spans="1:20" ht="28.5" x14ac:dyDescent="0.4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t="str">
        <f t="shared" si="158"/>
        <v>music</v>
      </c>
      <c r="R1682" t="str">
        <f t="shared" si="159"/>
        <v>pop</v>
      </c>
      <c r="S1682" s="12">
        <f t="shared" si="160"/>
        <v>41802.549386574072</v>
      </c>
      <c r="T1682" s="12">
        <f t="shared" si="161"/>
        <v>41832.549386574072</v>
      </c>
    </row>
    <row r="1683" spans="1:20" ht="42.75" x14ac:dyDescent="0.4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t="str">
        <f t="shared" si="158"/>
        <v>music</v>
      </c>
      <c r="R1683" t="str">
        <f t="shared" si="159"/>
        <v>faith</v>
      </c>
      <c r="S1683" s="12">
        <f t="shared" si="160"/>
        <v>42773.91300925926</v>
      </c>
      <c r="T1683" s="12">
        <f t="shared" si="161"/>
        <v>42822.874999999993</v>
      </c>
    </row>
    <row r="1684" spans="1:20" ht="28.5" x14ac:dyDescent="0.4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f t="shared" si="157"/>
        <v>0</v>
      </c>
      <c r="Q1684" t="str">
        <f t="shared" si="158"/>
        <v>music</v>
      </c>
      <c r="R1684" t="str">
        <f t="shared" si="159"/>
        <v>faith</v>
      </c>
      <c r="S1684" s="12">
        <f t="shared" si="160"/>
        <v>42779.005324074074</v>
      </c>
      <c r="T1684" s="12">
        <f t="shared" si="161"/>
        <v>42838.963657407403</v>
      </c>
    </row>
    <row r="1685" spans="1:20" ht="42.75" x14ac:dyDescent="0.4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t="str">
        <f t="shared" si="158"/>
        <v>music</v>
      </c>
      <c r="R1685" t="str">
        <f t="shared" si="159"/>
        <v>faith</v>
      </c>
      <c r="S1685" s="12">
        <f t="shared" si="160"/>
        <v>42808.57335648148</v>
      </c>
      <c r="T1685" s="12">
        <f t="shared" si="161"/>
        <v>42832.57335648148</v>
      </c>
    </row>
    <row r="1686" spans="1:20" ht="28.5" x14ac:dyDescent="0.4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t="str">
        <f t="shared" si="158"/>
        <v>music</v>
      </c>
      <c r="R1686" t="str">
        <f t="shared" si="159"/>
        <v>faith</v>
      </c>
      <c r="S1686" s="12">
        <f t="shared" si="160"/>
        <v>42783.606956018521</v>
      </c>
      <c r="T1686" s="12">
        <f t="shared" si="161"/>
        <v>42811.565289351849</v>
      </c>
    </row>
    <row r="1687" spans="1:20" ht="42.75" x14ac:dyDescent="0.4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t="str">
        <f t="shared" si="158"/>
        <v>music</v>
      </c>
      <c r="R1687" t="str">
        <f t="shared" si="159"/>
        <v>faith</v>
      </c>
      <c r="S1687" s="12">
        <f t="shared" si="160"/>
        <v>42788.041932870365</v>
      </c>
      <c r="T1687" s="12">
        <f t="shared" si="161"/>
        <v>42818.0002662037</v>
      </c>
    </row>
    <row r="1688" spans="1:20" ht="42.75" x14ac:dyDescent="0.4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t="str">
        <f t="shared" si="158"/>
        <v>music</v>
      </c>
      <c r="R1688" t="str">
        <f t="shared" si="159"/>
        <v>faith</v>
      </c>
      <c r="S1688" s="12">
        <f t="shared" si="160"/>
        <v>42792.635636574072</v>
      </c>
      <c r="T1688" s="12">
        <f t="shared" si="161"/>
        <v>42852.593969907401</v>
      </c>
    </row>
    <row r="1689" spans="1:20" ht="42.75" x14ac:dyDescent="0.4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t="str">
        <f t="shared" si="158"/>
        <v>music</v>
      </c>
      <c r="R1689" t="str">
        <f t="shared" si="159"/>
        <v>faith</v>
      </c>
      <c r="S1689" s="12">
        <f t="shared" si="160"/>
        <v>42801.838483796295</v>
      </c>
      <c r="T1689" s="12">
        <f t="shared" si="161"/>
        <v>42835.635416666664</v>
      </c>
    </row>
    <row r="1690" spans="1:20" ht="57" x14ac:dyDescent="0.4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t="str">
        <f t="shared" si="158"/>
        <v>music</v>
      </c>
      <c r="R1690" t="str">
        <f t="shared" si="159"/>
        <v>faith</v>
      </c>
      <c r="S1690" s="12">
        <f t="shared" si="160"/>
        <v>42804.326319444437</v>
      </c>
      <c r="T1690" s="12">
        <f t="shared" si="161"/>
        <v>42834.28465277778</v>
      </c>
    </row>
    <row r="1691" spans="1:20" x14ac:dyDescent="0.4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t="str">
        <f t="shared" si="158"/>
        <v>music</v>
      </c>
      <c r="R1691" t="str">
        <f t="shared" si="159"/>
        <v>faith</v>
      </c>
      <c r="S1691" s="12">
        <f t="shared" si="160"/>
        <v>42780.734143518515</v>
      </c>
      <c r="T1691" s="12">
        <f t="shared" si="161"/>
        <v>42810.692476851851</v>
      </c>
    </row>
    <row r="1692" spans="1:20" ht="42.75" x14ac:dyDescent="0.4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t="str">
        <f t="shared" si="158"/>
        <v>music</v>
      </c>
      <c r="R1692" t="str">
        <f t="shared" si="159"/>
        <v>faith</v>
      </c>
      <c r="S1692" s="12">
        <f t="shared" si="160"/>
        <v>42801.222708333335</v>
      </c>
      <c r="T1692" s="12">
        <f t="shared" si="161"/>
        <v>42831.181041666663</v>
      </c>
    </row>
    <row r="1693" spans="1:20" ht="42.75" x14ac:dyDescent="0.4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t="str">
        <f t="shared" si="158"/>
        <v>music</v>
      </c>
      <c r="R1693" t="str">
        <f t="shared" si="159"/>
        <v>faith</v>
      </c>
      <c r="S1693" s="12">
        <f t="shared" si="160"/>
        <v>42795.493148148147</v>
      </c>
      <c r="T1693" s="12">
        <f t="shared" si="161"/>
        <v>42827.833333333336</v>
      </c>
    </row>
    <row r="1694" spans="1:20" ht="42.75" x14ac:dyDescent="0.4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t="str">
        <f t="shared" si="158"/>
        <v>music</v>
      </c>
      <c r="R1694" t="str">
        <f t="shared" si="159"/>
        <v>faith</v>
      </c>
      <c r="S1694" s="12">
        <f t="shared" si="160"/>
        <v>42787.94290509259</v>
      </c>
      <c r="T1694" s="12">
        <f t="shared" si="161"/>
        <v>42820.790972222218</v>
      </c>
    </row>
    <row r="1695" spans="1:20" ht="42.75" x14ac:dyDescent="0.4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t="str">
        <f t="shared" si="158"/>
        <v>music</v>
      </c>
      <c r="R1695" t="str">
        <f t="shared" si="159"/>
        <v>faith</v>
      </c>
      <c r="S1695" s="12">
        <f t="shared" si="160"/>
        <v>42803.711944444447</v>
      </c>
      <c r="T1695" s="12">
        <f t="shared" si="161"/>
        <v>42834.624999999993</v>
      </c>
    </row>
    <row r="1696" spans="1:20" ht="42.75" x14ac:dyDescent="0.4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t="str">
        <f t="shared" si="158"/>
        <v>music</v>
      </c>
      <c r="R1696" t="str">
        <f t="shared" si="159"/>
        <v>faith</v>
      </c>
      <c r="S1696" s="12">
        <f t="shared" si="160"/>
        <v>42791.461504629631</v>
      </c>
      <c r="T1696" s="12">
        <f t="shared" si="161"/>
        <v>42820.98333333333</v>
      </c>
    </row>
    <row r="1697" spans="1:20" ht="57" x14ac:dyDescent="0.4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t="str">
        <f t="shared" si="158"/>
        <v>music</v>
      </c>
      <c r="R1697" t="str">
        <f t="shared" si="159"/>
        <v>faith</v>
      </c>
      <c r="S1697" s="12">
        <f t="shared" si="160"/>
        <v>42800.823078703703</v>
      </c>
      <c r="T1697" s="12">
        <f t="shared" si="161"/>
        <v>42834.833333333336</v>
      </c>
    </row>
    <row r="1698" spans="1:20" ht="42.75" x14ac:dyDescent="0.4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f t="shared" si="157"/>
        <v>0</v>
      </c>
      <c r="Q1698" t="str">
        <f t="shared" si="158"/>
        <v>music</v>
      </c>
      <c r="R1698" t="str">
        <f t="shared" si="159"/>
        <v>faith</v>
      </c>
      <c r="S1698" s="12">
        <f t="shared" si="160"/>
        <v>42795.861238425925</v>
      </c>
      <c r="T1698" s="12">
        <f t="shared" si="161"/>
        <v>42825.819571759253</v>
      </c>
    </row>
    <row r="1699" spans="1:20" ht="42.75" x14ac:dyDescent="0.4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t="str">
        <f t="shared" si="158"/>
        <v>music</v>
      </c>
      <c r="R1699" t="str">
        <f t="shared" si="159"/>
        <v>faith</v>
      </c>
      <c r="S1699" s="12">
        <f t="shared" si="160"/>
        <v>42804.824629629627</v>
      </c>
      <c r="T1699" s="12">
        <f t="shared" si="161"/>
        <v>42834.782962962963</v>
      </c>
    </row>
    <row r="1700" spans="1:20" ht="71.25" x14ac:dyDescent="0.4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f t="shared" si="157"/>
        <v>0</v>
      </c>
      <c r="Q1700" t="str">
        <f t="shared" si="158"/>
        <v>music</v>
      </c>
      <c r="R1700" t="str">
        <f t="shared" si="159"/>
        <v>faith</v>
      </c>
      <c r="S1700" s="12">
        <f t="shared" si="160"/>
        <v>42795.999537037038</v>
      </c>
      <c r="T1700" s="12">
        <f t="shared" si="161"/>
        <v>42819.939583333333</v>
      </c>
    </row>
    <row r="1701" spans="1:20" ht="42.75" x14ac:dyDescent="0.4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t="str">
        <f t="shared" si="158"/>
        <v>music</v>
      </c>
      <c r="R1701" t="str">
        <f t="shared" si="159"/>
        <v>faith</v>
      </c>
      <c r="S1701" s="12">
        <f t="shared" si="160"/>
        <v>42806.655613425923</v>
      </c>
      <c r="T1701" s="12">
        <f t="shared" si="161"/>
        <v>42836.655613425923</v>
      </c>
    </row>
    <row r="1702" spans="1:20" ht="42.75" x14ac:dyDescent="0.4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t="str">
        <f t="shared" si="158"/>
        <v>music</v>
      </c>
      <c r="R1702" t="str">
        <f t="shared" si="159"/>
        <v>faith</v>
      </c>
      <c r="S1702" s="12">
        <f t="shared" si="160"/>
        <v>42795.863310185181</v>
      </c>
      <c r="T1702" s="12">
        <f t="shared" si="161"/>
        <v>42825.958333333336</v>
      </c>
    </row>
    <row r="1703" spans="1:20" ht="42.75" x14ac:dyDescent="0.4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t="str">
        <f t="shared" si="158"/>
        <v>music</v>
      </c>
      <c r="R1703" t="str">
        <f t="shared" si="159"/>
        <v>faith</v>
      </c>
      <c r="S1703" s="12">
        <f t="shared" si="160"/>
        <v>41989.456076388888</v>
      </c>
      <c r="T1703" s="12">
        <f t="shared" si="161"/>
        <v>42019.456076388888</v>
      </c>
    </row>
    <row r="1704" spans="1:20" x14ac:dyDescent="0.4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t="str">
        <f t="shared" si="158"/>
        <v>music</v>
      </c>
      <c r="R1704" t="str">
        <f t="shared" si="159"/>
        <v>faith</v>
      </c>
      <c r="S1704" s="12">
        <f t="shared" si="160"/>
        <v>42063.661458333336</v>
      </c>
      <c r="T1704" s="12">
        <f t="shared" si="161"/>
        <v>42093.619791666664</v>
      </c>
    </row>
    <row r="1705" spans="1:20" ht="42.75" x14ac:dyDescent="0.4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t="str">
        <f t="shared" si="158"/>
        <v>music</v>
      </c>
      <c r="R1705" t="str">
        <f t="shared" si="159"/>
        <v>faith</v>
      </c>
      <c r="S1705" s="12">
        <f t="shared" si="160"/>
        <v>42187.073344907403</v>
      </c>
      <c r="T1705" s="12">
        <f t="shared" si="161"/>
        <v>42247.073344907403</v>
      </c>
    </row>
    <row r="1706" spans="1:20" ht="28.5" x14ac:dyDescent="0.4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t="str">
        <f t="shared" si="158"/>
        <v>music</v>
      </c>
      <c r="R1706" t="str">
        <f t="shared" si="159"/>
        <v>faith</v>
      </c>
      <c r="S1706" s="12">
        <f t="shared" si="160"/>
        <v>42020.931400462963</v>
      </c>
      <c r="T1706" s="12">
        <f t="shared" si="161"/>
        <v>42050.931400462963</v>
      </c>
    </row>
    <row r="1707" spans="1:20" ht="42.75" x14ac:dyDescent="0.4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f t="shared" si="157"/>
        <v>0</v>
      </c>
      <c r="Q1707" t="str">
        <f t="shared" si="158"/>
        <v>music</v>
      </c>
      <c r="R1707" t="str">
        <f t="shared" si="159"/>
        <v>faith</v>
      </c>
      <c r="S1707" s="12">
        <f t="shared" si="160"/>
        <v>42244.808402777773</v>
      </c>
      <c r="T1707" s="12">
        <f t="shared" si="161"/>
        <v>42256.458333333336</v>
      </c>
    </row>
    <row r="1708" spans="1:20" ht="42.75" x14ac:dyDescent="0.4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f t="shared" si="157"/>
        <v>0</v>
      </c>
      <c r="Q1708" t="str">
        <f t="shared" si="158"/>
        <v>music</v>
      </c>
      <c r="R1708" t="str">
        <f t="shared" si="159"/>
        <v>faith</v>
      </c>
      <c r="S1708" s="12">
        <f t="shared" si="160"/>
        <v>42179.098055555551</v>
      </c>
      <c r="T1708" s="12">
        <f t="shared" si="161"/>
        <v>42239.098055555551</v>
      </c>
    </row>
    <row r="1709" spans="1:20" ht="42.75" x14ac:dyDescent="0.4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t="str">
        <f t="shared" si="158"/>
        <v>music</v>
      </c>
      <c r="R1709" t="str">
        <f t="shared" si="159"/>
        <v>faith</v>
      </c>
      <c r="S1709" s="12">
        <f t="shared" si="160"/>
        <v>42427.512673611105</v>
      </c>
      <c r="T1709" s="12">
        <f t="shared" si="161"/>
        <v>42457.471006944441</v>
      </c>
    </row>
    <row r="1710" spans="1:20" ht="42.75" x14ac:dyDescent="0.4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f t="shared" si="157"/>
        <v>0</v>
      </c>
      <c r="Q1710" t="str">
        <f t="shared" si="158"/>
        <v>music</v>
      </c>
      <c r="R1710" t="str">
        <f t="shared" si="159"/>
        <v>faith</v>
      </c>
      <c r="S1710" s="12">
        <f t="shared" si="160"/>
        <v>42451.658634259256</v>
      </c>
      <c r="T1710" s="12">
        <f t="shared" si="161"/>
        <v>42491.658634259256</v>
      </c>
    </row>
    <row r="1711" spans="1:20" ht="42.75" x14ac:dyDescent="0.4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t="str">
        <f t="shared" si="158"/>
        <v>music</v>
      </c>
      <c r="R1711" t="str">
        <f t="shared" si="159"/>
        <v>faith</v>
      </c>
      <c r="S1711" s="12">
        <f t="shared" si="160"/>
        <v>41841.355486111112</v>
      </c>
      <c r="T1711" s="12">
        <f t="shared" si="161"/>
        <v>41882.610416666663</v>
      </c>
    </row>
    <row r="1712" spans="1:20" ht="28.5" x14ac:dyDescent="0.4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t="str">
        <f t="shared" si="158"/>
        <v>music</v>
      </c>
      <c r="R1712" t="str">
        <f t="shared" si="159"/>
        <v>faith</v>
      </c>
      <c r="S1712" s="12">
        <f t="shared" si="160"/>
        <v>42341.382962962962</v>
      </c>
      <c r="T1712" s="12">
        <f t="shared" si="161"/>
        <v>42387.333333333336</v>
      </c>
    </row>
    <row r="1713" spans="1:20" ht="42.75" x14ac:dyDescent="0.4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6">
        <f t="shared" si="157"/>
        <v>525</v>
      </c>
      <c r="Q1713" t="str">
        <f t="shared" si="158"/>
        <v>music</v>
      </c>
      <c r="R1713" t="str">
        <f t="shared" si="159"/>
        <v>faith</v>
      </c>
      <c r="S1713" s="12">
        <f t="shared" si="160"/>
        <v>41852.437893518516</v>
      </c>
      <c r="T1713" s="12">
        <f t="shared" si="161"/>
        <v>41883.437893518516</v>
      </c>
    </row>
    <row r="1714" spans="1:20" ht="42.75" x14ac:dyDescent="0.4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f t="shared" si="157"/>
        <v>0</v>
      </c>
      <c r="Q1714" t="str">
        <f t="shared" si="158"/>
        <v>music</v>
      </c>
      <c r="R1714" t="str">
        <f t="shared" si="159"/>
        <v>faith</v>
      </c>
      <c r="S1714" s="12">
        <f t="shared" si="160"/>
        <v>42125.705474537033</v>
      </c>
      <c r="T1714" s="12">
        <f t="shared" si="161"/>
        <v>42185.705474537033</v>
      </c>
    </row>
    <row r="1715" spans="1:20" ht="57" x14ac:dyDescent="0.4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t="str">
        <f t="shared" si="158"/>
        <v>music</v>
      </c>
      <c r="R1715" t="str">
        <f t="shared" si="159"/>
        <v>faith</v>
      </c>
      <c r="S1715" s="12">
        <f t="shared" si="160"/>
        <v>41887.592731481483</v>
      </c>
      <c r="T1715" s="12">
        <f t="shared" si="161"/>
        <v>41917.592731481483</v>
      </c>
    </row>
    <row r="1716" spans="1:20" ht="42.75" x14ac:dyDescent="0.4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t="str">
        <f t="shared" si="158"/>
        <v>music</v>
      </c>
      <c r="R1716" t="str">
        <f t="shared" si="159"/>
        <v>faith</v>
      </c>
      <c r="S1716" s="12">
        <f t="shared" si="160"/>
        <v>42095.710196759253</v>
      </c>
      <c r="T1716" s="12">
        <f t="shared" si="161"/>
        <v>42125.710196759253</v>
      </c>
    </row>
    <row r="1717" spans="1:20" ht="42.75" x14ac:dyDescent="0.4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t="str">
        <f t="shared" si="158"/>
        <v>music</v>
      </c>
      <c r="R1717" t="str">
        <f t="shared" si="159"/>
        <v>faith</v>
      </c>
      <c r="S1717" s="12">
        <f t="shared" si="160"/>
        <v>42064.009085648147</v>
      </c>
      <c r="T1717" s="12">
        <f t="shared" si="161"/>
        <v>42093.931944444441</v>
      </c>
    </row>
    <row r="1718" spans="1:20" ht="42.75" x14ac:dyDescent="0.4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t="str">
        <f t="shared" si="158"/>
        <v>music</v>
      </c>
      <c r="R1718" t="str">
        <f t="shared" si="159"/>
        <v>faith</v>
      </c>
      <c r="S1718" s="12">
        <f t="shared" si="160"/>
        <v>42673.369201388887</v>
      </c>
      <c r="T1718" s="12">
        <f t="shared" si="161"/>
        <v>42713.410868055558</v>
      </c>
    </row>
    <row r="1719" spans="1:20" ht="42.75" x14ac:dyDescent="0.4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t="str">
        <f t="shared" si="158"/>
        <v>music</v>
      </c>
      <c r="R1719" t="str">
        <f t="shared" si="159"/>
        <v>faith</v>
      </c>
      <c r="S1719" s="12">
        <f t="shared" si="160"/>
        <v>42460.773587962962</v>
      </c>
      <c r="T1719" s="12">
        <f t="shared" si="161"/>
        <v>42480.958333333336</v>
      </c>
    </row>
    <row r="1720" spans="1:20" x14ac:dyDescent="0.4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t="str">
        <f t="shared" si="158"/>
        <v>music</v>
      </c>
      <c r="R1720" t="str">
        <f t="shared" si="159"/>
        <v>faith</v>
      </c>
      <c r="S1720" s="12">
        <f t="shared" si="160"/>
        <v>42460.402187499996</v>
      </c>
      <c r="T1720" s="12">
        <f t="shared" si="161"/>
        <v>42503.999305555553</v>
      </c>
    </row>
    <row r="1721" spans="1:20" ht="42.75" x14ac:dyDescent="0.4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t="str">
        <f t="shared" si="158"/>
        <v>music</v>
      </c>
      <c r="R1721" t="str">
        <f t="shared" si="159"/>
        <v>faith</v>
      </c>
      <c r="S1721" s="12">
        <f t="shared" si="160"/>
        <v>41869.326284722221</v>
      </c>
      <c r="T1721" s="12">
        <f t="shared" si="161"/>
        <v>41899.326284722221</v>
      </c>
    </row>
    <row r="1722" spans="1:20" ht="42.75" x14ac:dyDescent="0.4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t="str">
        <f t="shared" si="158"/>
        <v>music</v>
      </c>
      <c r="R1722" t="str">
        <f t="shared" si="159"/>
        <v>faith</v>
      </c>
      <c r="S1722" s="12">
        <f t="shared" si="160"/>
        <v>41922.574895833335</v>
      </c>
      <c r="T1722" s="12">
        <f t="shared" si="161"/>
        <v>41952.616562499999</v>
      </c>
    </row>
    <row r="1723" spans="1:20" ht="42.75" x14ac:dyDescent="0.4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f t="shared" si="157"/>
        <v>0</v>
      </c>
      <c r="Q1723" t="str">
        <f t="shared" si="158"/>
        <v>music</v>
      </c>
      <c r="R1723" t="str">
        <f t="shared" si="159"/>
        <v>faith</v>
      </c>
      <c r="S1723" s="12">
        <f t="shared" si="160"/>
        <v>42319.25304398148</v>
      </c>
      <c r="T1723" s="12">
        <f t="shared" si="161"/>
        <v>42349.25304398148</v>
      </c>
    </row>
    <row r="1724" spans="1:20" ht="42.75" x14ac:dyDescent="0.4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t="str">
        <f t="shared" si="158"/>
        <v>music</v>
      </c>
      <c r="R1724" t="str">
        <f t="shared" si="159"/>
        <v>faith</v>
      </c>
      <c r="S1724" s="12">
        <f t="shared" si="160"/>
        <v>42425.752650462957</v>
      </c>
      <c r="T1724" s="12">
        <f t="shared" si="161"/>
        <v>42462.798611111109</v>
      </c>
    </row>
    <row r="1725" spans="1:20" ht="42.75" x14ac:dyDescent="0.4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t="str">
        <f t="shared" si="158"/>
        <v>music</v>
      </c>
      <c r="R1725" t="str">
        <f t="shared" si="159"/>
        <v>faith</v>
      </c>
      <c r="S1725" s="12">
        <f t="shared" si="160"/>
        <v>42129.617071759254</v>
      </c>
      <c r="T1725" s="12">
        <f t="shared" si="161"/>
        <v>42186.041666666664</v>
      </c>
    </row>
    <row r="1726" spans="1:20" ht="42.75" x14ac:dyDescent="0.4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t="str">
        <f t="shared" si="158"/>
        <v>music</v>
      </c>
      <c r="R1726" t="str">
        <f t="shared" si="159"/>
        <v>faith</v>
      </c>
      <c r="S1726" s="12">
        <f t="shared" si="160"/>
        <v>41912.724097222221</v>
      </c>
      <c r="T1726" s="12">
        <f t="shared" si="161"/>
        <v>41942.724097222221</v>
      </c>
    </row>
    <row r="1727" spans="1:20" ht="42.75" x14ac:dyDescent="0.4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t="str">
        <f t="shared" si="158"/>
        <v>music</v>
      </c>
      <c r="R1727" t="str">
        <f t="shared" si="159"/>
        <v>faith</v>
      </c>
      <c r="S1727" s="12">
        <f t="shared" si="160"/>
        <v>41845.759826388887</v>
      </c>
      <c r="T1727" s="12">
        <f t="shared" si="161"/>
        <v>41875.759826388887</v>
      </c>
    </row>
    <row r="1728" spans="1:20" ht="28.5" x14ac:dyDescent="0.4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t="str">
        <f t="shared" si="158"/>
        <v>music</v>
      </c>
      <c r="R1728" t="str">
        <f t="shared" si="159"/>
        <v>faith</v>
      </c>
      <c r="S1728" s="12">
        <f t="shared" si="160"/>
        <v>41788.711388888885</v>
      </c>
      <c r="T1728" s="12">
        <f t="shared" si="161"/>
        <v>41817.711388888885</v>
      </c>
    </row>
    <row r="1729" spans="1:20" ht="42.75" x14ac:dyDescent="0.4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t="str">
        <f t="shared" si="158"/>
        <v>music</v>
      </c>
      <c r="R1729" t="str">
        <f t="shared" si="159"/>
        <v>faith</v>
      </c>
      <c r="S1729" s="12">
        <f t="shared" si="160"/>
        <v>42044.719641203701</v>
      </c>
      <c r="T1729" s="12">
        <f t="shared" si="161"/>
        <v>42099.249999999993</v>
      </c>
    </row>
    <row r="1730" spans="1:20" ht="42.75" x14ac:dyDescent="0.4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s="6">
        <f t="shared" si="157"/>
        <v>122.14285714285714</v>
      </c>
      <c r="Q1730" t="str">
        <f t="shared" si="158"/>
        <v>music</v>
      </c>
      <c r="R1730" t="str">
        <f t="shared" si="159"/>
        <v>faith</v>
      </c>
      <c r="S1730" s="12">
        <f t="shared" si="160"/>
        <v>42268.417523148142</v>
      </c>
      <c r="T1730" s="12">
        <f t="shared" si="161"/>
        <v>42298.417523148142</v>
      </c>
    </row>
    <row r="1731" spans="1:20" ht="42.75" x14ac:dyDescent="0.4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s="6">
        <f t="shared" ref="P1731:P1794" si="163">IF(L1731&gt;0,E1731/L1731,0)</f>
        <v>0</v>
      </c>
      <c r="Q1731" t="str">
        <f t="shared" ref="Q1731:Q1794" si="164">LEFT(N1731,SEARCH("/",N1731,1)-1)</f>
        <v>music</v>
      </c>
      <c r="R1731" t="str">
        <f t="shared" ref="R1731:R1794" si="165">RIGHT(N1731,LEN(N1731)-SEARCH("/",N1731,1))</f>
        <v>faith</v>
      </c>
      <c r="S1731" s="12">
        <f t="shared" ref="S1731:S1794" si="166">(J1731/86400)+25569+(-5/24)</f>
        <v>42470.843819444439</v>
      </c>
      <c r="T1731" s="12">
        <f t="shared" ref="T1731:T1794" si="167">(I1731/86400)+25569+(-5/24)</f>
        <v>42530.843819444439</v>
      </c>
    </row>
    <row r="1732" spans="1:20" ht="42.75" x14ac:dyDescent="0.4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f t="shared" si="163"/>
        <v>0</v>
      </c>
      <c r="Q1732" t="str">
        <f t="shared" si="164"/>
        <v>music</v>
      </c>
      <c r="R1732" t="str">
        <f t="shared" si="165"/>
        <v>faith</v>
      </c>
      <c r="S1732" s="12">
        <f t="shared" si="166"/>
        <v>42271.879432870366</v>
      </c>
      <c r="T1732" s="12">
        <f t="shared" si="167"/>
        <v>42301.879432870366</v>
      </c>
    </row>
    <row r="1733" spans="1:20" ht="28.5" x14ac:dyDescent="0.4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f t="shared" si="163"/>
        <v>0</v>
      </c>
      <c r="Q1733" t="str">
        <f t="shared" si="164"/>
        <v>music</v>
      </c>
      <c r="R1733" t="str">
        <f t="shared" si="165"/>
        <v>faith</v>
      </c>
      <c r="S1733" s="12">
        <f t="shared" si="166"/>
        <v>42152.698518518511</v>
      </c>
      <c r="T1733" s="12">
        <f t="shared" si="167"/>
        <v>42166.416666666664</v>
      </c>
    </row>
    <row r="1734" spans="1:20" ht="42.75" x14ac:dyDescent="0.4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f t="shared" si="163"/>
        <v>0</v>
      </c>
      <c r="Q1734" t="str">
        <f t="shared" si="164"/>
        <v>music</v>
      </c>
      <c r="R1734" t="str">
        <f t="shared" si="165"/>
        <v>faith</v>
      </c>
      <c r="S1734" s="12">
        <f t="shared" si="166"/>
        <v>42325.475474537037</v>
      </c>
      <c r="T1734" s="12">
        <f t="shared" si="167"/>
        <v>42384.999999999993</v>
      </c>
    </row>
    <row r="1735" spans="1:20" ht="42.75" x14ac:dyDescent="0.4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f t="shared" si="163"/>
        <v>0</v>
      </c>
      <c r="Q1735" t="str">
        <f t="shared" si="164"/>
        <v>music</v>
      </c>
      <c r="R1735" t="str">
        <f t="shared" si="165"/>
        <v>faith</v>
      </c>
      <c r="S1735" s="12">
        <f t="shared" si="166"/>
        <v>42614.467291666668</v>
      </c>
      <c r="T1735" s="12">
        <f t="shared" si="167"/>
        <v>42626.687499999993</v>
      </c>
    </row>
    <row r="1736" spans="1:20" ht="42.75" x14ac:dyDescent="0.4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t="str">
        <f t="shared" si="164"/>
        <v>music</v>
      </c>
      <c r="R1736" t="str">
        <f t="shared" si="165"/>
        <v>faith</v>
      </c>
      <c r="S1736" s="12">
        <f t="shared" si="166"/>
        <v>42101.828194444439</v>
      </c>
      <c r="T1736" s="12">
        <f t="shared" si="167"/>
        <v>42131.828194444439</v>
      </c>
    </row>
    <row r="1737" spans="1:20" ht="42.75" x14ac:dyDescent="0.4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6">
        <f t="shared" si="163"/>
        <v>55</v>
      </c>
      <c r="Q1737" t="str">
        <f t="shared" si="164"/>
        <v>music</v>
      </c>
      <c r="R1737" t="str">
        <f t="shared" si="165"/>
        <v>faith</v>
      </c>
      <c r="S1737" s="12">
        <f t="shared" si="166"/>
        <v>42559.605844907404</v>
      </c>
      <c r="T1737" s="12">
        <f t="shared" si="167"/>
        <v>42589.605844907404</v>
      </c>
    </row>
    <row r="1738" spans="1:20" ht="28.5" x14ac:dyDescent="0.4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t="str">
        <f t="shared" si="164"/>
        <v>music</v>
      </c>
      <c r="R1738" t="str">
        <f t="shared" si="165"/>
        <v>faith</v>
      </c>
      <c r="S1738" s="12">
        <f t="shared" si="166"/>
        <v>42286.65315972222</v>
      </c>
      <c r="T1738" s="12">
        <f t="shared" si="167"/>
        <v>42316.694826388884</v>
      </c>
    </row>
    <row r="1739" spans="1:20" ht="42.75" x14ac:dyDescent="0.4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t="str">
        <f t="shared" si="164"/>
        <v>music</v>
      </c>
      <c r="R1739" t="str">
        <f t="shared" si="165"/>
        <v>faith</v>
      </c>
      <c r="S1739" s="12">
        <f t="shared" si="166"/>
        <v>42175.740648148145</v>
      </c>
      <c r="T1739" s="12">
        <f t="shared" si="167"/>
        <v>42205.740648148145</v>
      </c>
    </row>
    <row r="1740" spans="1:20" ht="28.5" x14ac:dyDescent="0.4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t="str">
        <f t="shared" si="164"/>
        <v>music</v>
      </c>
      <c r="R1740" t="str">
        <f t="shared" si="165"/>
        <v>faith</v>
      </c>
      <c r="S1740" s="12">
        <f t="shared" si="166"/>
        <v>41884.665995370371</v>
      </c>
      <c r="T1740" s="12">
        <f t="shared" si="167"/>
        <v>41914.665995370371</v>
      </c>
    </row>
    <row r="1741" spans="1:20" ht="42.75" x14ac:dyDescent="0.4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6">
        <f t="shared" si="163"/>
        <v>1</v>
      </c>
      <c r="Q1741" t="str">
        <f t="shared" si="164"/>
        <v>music</v>
      </c>
      <c r="R1741" t="str">
        <f t="shared" si="165"/>
        <v>faith</v>
      </c>
      <c r="S1741" s="12">
        <f t="shared" si="166"/>
        <v>42435.665879629632</v>
      </c>
      <c r="T1741" s="12">
        <f t="shared" si="167"/>
        <v>42494.624212962961</v>
      </c>
    </row>
    <row r="1742" spans="1:20" ht="42.75" x14ac:dyDescent="0.4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f t="shared" si="163"/>
        <v>0</v>
      </c>
      <c r="Q1742" t="str">
        <f t="shared" si="164"/>
        <v>music</v>
      </c>
      <c r="R1742" t="str">
        <f t="shared" si="165"/>
        <v>faith</v>
      </c>
      <c r="S1742" s="12">
        <f t="shared" si="166"/>
        <v>42171.609050925923</v>
      </c>
      <c r="T1742" s="12">
        <f t="shared" si="167"/>
        <v>42201.609050925923</v>
      </c>
    </row>
    <row r="1743" spans="1:20" ht="28.5" x14ac:dyDescent="0.4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t="str">
        <f t="shared" si="164"/>
        <v>photography</v>
      </c>
      <c r="R1743" t="str">
        <f t="shared" si="165"/>
        <v>photobooks</v>
      </c>
      <c r="S1743" s="12">
        <f t="shared" si="166"/>
        <v>42120.419803240737</v>
      </c>
      <c r="T1743" s="12">
        <f t="shared" si="167"/>
        <v>42165.419803240737</v>
      </c>
    </row>
    <row r="1744" spans="1:20" ht="42.75" x14ac:dyDescent="0.4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t="str">
        <f t="shared" si="164"/>
        <v>photography</v>
      </c>
      <c r="R1744" t="str">
        <f t="shared" si="165"/>
        <v>photobooks</v>
      </c>
      <c r="S1744" s="12">
        <f t="shared" si="166"/>
        <v>42710.668634259258</v>
      </c>
      <c r="T1744" s="12">
        <f t="shared" si="167"/>
        <v>42742.666666666664</v>
      </c>
    </row>
    <row r="1745" spans="1:20" ht="42.75" x14ac:dyDescent="0.4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t="str">
        <f t="shared" si="164"/>
        <v>photography</v>
      </c>
      <c r="R1745" t="str">
        <f t="shared" si="165"/>
        <v>photobooks</v>
      </c>
      <c r="S1745" s="12">
        <f t="shared" si="166"/>
        <v>42586.717303240737</v>
      </c>
      <c r="T1745" s="12">
        <f t="shared" si="167"/>
        <v>42608.957638888889</v>
      </c>
    </row>
    <row r="1746" spans="1:20" ht="42.75" x14ac:dyDescent="0.4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t="str">
        <f t="shared" si="164"/>
        <v>photography</v>
      </c>
      <c r="R1746" t="str">
        <f t="shared" si="165"/>
        <v>photobooks</v>
      </c>
      <c r="S1746" s="12">
        <f t="shared" si="166"/>
        <v>42026.396724537037</v>
      </c>
      <c r="T1746" s="12">
        <f t="shared" si="167"/>
        <v>42071.355057870365</v>
      </c>
    </row>
    <row r="1747" spans="1:20" ht="42.75" x14ac:dyDescent="0.4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t="str">
        <f t="shared" si="164"/>
        <v>photography</v>
      </c>
      <c r="R1747" t="str">
        <f t="shared" si="165"/>
        <v>photobooks</v>
      </c>
      <c r="S1747" s="12">
        <f t="shared" si="166"/>
        <v>42690.051365740735</v>
      </c>
      <c r="T1747" s="12">
        <f t="shared" si="167"/>
        <v>42725.874999999993</v>
      </c>
    </row>
    <row r="1748" spans="1:20" ht="57" x14ac:dyDescent="0.4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t="str">
        <f t="shared" si="164"/>
        <v>photography</v>
      </c>
      <c r="R1748" t="str">
        <f t="shared" si="165"/>
        <v>photobooks</v>
      </c>
      <c r="S1748" s="12">
        <f t="shared" si="166"/>
        <v>42667.968368055554</v>
      </c>
      <c r="T1748" s="12">
        <f t="shared" si="167"/>
        <v>42697.874999999993</v>
      </c>
    </row>
    <row r="1749" spans="1:20" ht="42.75" x14ac:dyDescent="0.4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t="str">
        <f t="shared" si="164"/>
        <v>photography</v>
      </c>
      <c r="R1749" t="str">
        <f t="shared" si="165"/>
        <v>photobooks</v>
      </c>
      <c r="S1749" s="12">
        <f t="shared" si="166"/>
        <v>42292.22719907407</v>
      </c>
      <c r="T1749" s="12">
        <f t="shared" si="167"/>
        <v>42321.416666666664</v>
      </c>
    </row>
    <row r="1750" spans="1:20" ht="28.5" x14ac:dyDescent="0.4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t="str">
        <f t="shared" si="164"/>
        <v>photography</v>
      </c>
      <c r="R1750" t="str">
        <f t="shared" si="165"/>
        <v>photobooks</v>
      </c>
      <c r="S1750" s="12">
        <f t="shared" si="166"/>
        <v>42219.742395833331</v>
      </c>
      <c r="T1750" s="12">
        <f t="shared" si="167"/>
        <v>42249.742395833331</v>
      </c>
    </row>
    <row r="1751" spans="1:20" ht="28.5" x14ac:dyDescent="0.4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t="str">
        <f t="shared" si="164"/>
        <v>photography</v>
      </c>
      <c r="R1751" t="str">
        <f t="shared" si="165"/>
        <v>photobooks</v>
      </c>
      <c r="S1751" s="12">
        <f t="shared" si="166"/>
        <v>42758.767604166664</v>
      </c>
      <c r="T1751" s="12">
        <f t="shared" si="167"/>
        <v>42795.583333333336</v>
      </c>
    </row>
    <row r="1752" spans="1:20" ht="42.75" x14ac:dyDescent="0.4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t="str">
        <f t="shared" si="164"/>
        <v>photography</v>
      </c>
      <c r="R1752" t="str">
        <f t="shared" si="165"/>
        <v>photobooks</v>
      </c>
      <c r="S1752" s="12">
        <f t="shared" si="166"/>
        <v>42454.628518518519</v>
      </c>
      <c r="T1752" s="12">
        <f t="shared" si="167"/>
        <v>42479.628518518519</v>
      </c>
    </row>
    <row r="1753" spans="1:20" ht="28.5" x14ac:dyDescent="0.4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t="str">
        <f t="shared" si="164"/>
        <v>photography</v>
      </c>
      <c r="R1753" t="str">
        <f t="shared" si="165"/>
        <v>photobooks</v>
      </c>
      <c r="S1753" s="12">
        <f t="shared" si="166"/>
        <v>42052.573182870365</v>
      </c>
      <c r="T1753" s="12">
        <f t="shared" si="167"/>
        <v>42082.5315162037</v>
      </c>
    </row>
    <row r="1754" spans="1:20" ht="28.5" x14ac:dyDescent="0.4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t="str">
        <f t="shared" si="164"/>
        <v>photography</v>
      </c>
      <c r="R1754" t="str">
        <f t="shared" si="165"/>
        <v>photobooks</v>
      </c>
      <c r="S1754" s="12">
        <f t="shared" si="166"/>
        <v>42627.044930555552</v>
      </c>
      <c r="T1754" s="12">
        <f t="shared" si="167"/>
        <v>42657.044930555552</v>
      </c>
    </row>
    <row r="1755" spans="1:20" ht="42.75" x14ac:dyDescent="0.4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t="str">
        <f t="shared" si="164"/>
        <v>photography</v>
      </c>
      <c r="R1755" t="str">
        <f t="shared" si="165"/>
        <v>photobooks</v>
      </c>
      <c r="S1755" s="12">
        <f t="shared" si="166"/>
        <v>42420.541296296295</v>
      </c>
      <c r="T1755" s="12">
        <f t="shared" si="167"/>
        <v>42450.499629629623</v>
      </c>
    </row>
    <row r="1756" spans="1:20" ht="42.75" x14ac:dyDescent="0.4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t="str">
        <f t="shared" si="164"/>
        <v>photography</v>
      </c>
      <c r="R1756" t="str">
        <f t="shared" si="165"/>
        <v>photobooks</v>
      </c>
      <c r="S1756" s="12">
        <f t="shared" si="166"/>
        <v>42067.668437499997</v>
      </c>
      <c r="T1756" s="12">
        <f t="shared" si="167"/>
        <v>42097.626770833333</v>
      </c>
    </row>
    <row r="1757" spans="1:20" ht="42.75" x14ac:dyDescent="0.4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6">
        <f t="shared" si="163"/>
        <v>7.5</v>
      </c>
      <c r="Q1757" t="str">
        <f t="shared" si="164"/>
        <v>photography</v>
      </c>
      <c r="R1757" t="str">
        <f t="shared" si="165"/>
        <v>photobooks</v>
      </c>
      <c r="S1757" s="12">
        <f t="shared" si="166"/>
        <v>42252.580567129626</v>
      </c>
      <c r="T1757" s="12">
        <f t="shared" si="167"/>
        <v>42282.580567129626</v>
      </c>
    </row>
    <row r="1758" spans="1:20" ht="42.75" x14ac:dyDescent="0.4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t="str">
        <f t="shared" si="164"/>
        <v>photography</v>
      </c>
      <c r="R1758" t="str">
        <f t="shared" si="165"/>
        <v>photobooks</v>
      </c>
      <c r="S1758" s="12">
        <f t="shared" si="166"/>
        <v>42570.959131944437</v>
      </c>
      <c r="T1758" s="12">
        <f t="shared" si="167"/>
        <v>42610.959131944437</v>
      </c>
    </row>
    <row r="1759" spans="1:20" ht="28.5" x14ac:dyDescent="0.4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t="str">
        <f t="shared" si="164"/>
        <v>photography</v>
      </c>
      <c r="R1759" t="str">
        <f t="shared" si="165"/>
        <v>photobooks</v>
      </c>
      <c r="S1759" s="12">
        <f t="shared" si="166"/>
        <v>42733.619016203702</v>
      </c>
      <c r="T1759" s="12">
        <f t="shared" si="167"/>
        <v>42763.603472222218</v>
      </c>
    </row>
    <row r="1760" spans="1:20" ht="42.75" x14ac:dyDescent="0.4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t="str">
        <f t="shared" si="164"/>
        <v>photography</v>
      </c>
      <c r="R1760" t="str">
        <f t="shared" si="165"/>
        <v>photobooks</v>
      </c>
      <c r="S1760" s="12">
        <f t="shared" si="166"/>
        <v>42505.74759259259</v>
      </c>
      <c r="T1760" s="12">
        <f t="shared" si="167"/>
        <v>42565.74759259259</v>
      </c>
    </row>
    <row r="1761" spans="1:20" ht="28.5" x14ac:dyDescent="0.4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t="str">
        <f t="shared" si="164"/>
        <v>photography</v>
      </c>
      <c r="R1761" t="str">
        <f t="shared" si="165"/>
        <v>photobooks</v>
      </c>
      <c r="S1761" s="12">
        <f t="shared" si="166"/>
        <v>42068.620706018519</v>
      </c>
      <c r="T1761" s="12">
        <f t="shared" si="167"/>
        <v>42088.579039351847</v>
      </c>
    </row>
    <row r="1762" spans="1:20" ht="42.75" x14ac:dyDescent="0.4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t="str">
        <f t="shared" si="164"/>
        <v>photography</v>
      </c>
      <c r="R1762" t="str">
        <f t="shared" si="165"/>
        <v>photobooks</v>
      </c>
      <c r="S1762" s="12">
        <f t="shared" si="166"/>
        <v>42405.464270833334</v>
      </c>
      <c r="T1762" s="12">
        <f t="shared" si="167"/>
        <v>42425.464270833334</v>
      </c>
    </row>
    <row r="1763" spans="1:20" ht="28.5" x14ac:dyDescent="0.4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t="str">
        <f t="shared" si="164"/>
        <v>photography</v>
      </c>
      <c r="R1763" t="str">
        <f t="shared" si="165"/>
        <v>photobooks</v>
      </c>
      <c r="S1763" s="12">
        <f t="shared" si="166"/>
        <v>42209.359490740739</v>
      </c>
      <c r="T1763" s="12">
        <f t="shared" si="167"/>
        <v>42259.359490740739</v>
      </c>
    </row>
    <row r="1764" spans="1:20" x14ac:dyDescent="0.4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t="str">
        <f t="shared" si="164"/>
        <v>photography</v>
      </c>
      <c r="R1764" t="str">
        <f t="shared" si="165"/>
        <v>photobooks</v>
      </c>
      <c r="S1764" s="12">
        <f t="shared" si="166"/>
        <v>42410.773668981477</v>
      </c>
      <c r="T1764" s="12">
        <f t="shared" si="167"/>
        <v>42440.773668981477</v>
      </c>
    </row>
    <row r="1765" spans="1:20" ht="42.75" x14ac:dyDescent="0.4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t="str">
        <f t="shared" si="164"/>
        <v>photography</v>
      </c>
      <c r="R1765" t="str">
        <f t="shared" si="165"/>
        <v>photobooks</v>
      </c>
      <c r="S1765" s="12">
        <f t="shared" si="166"/>
        <v>42636.660185185181</v>
      </c>
      <c r="T1765" s="12">
        <f t="shared" si="167"/>
        <v>42666.660185185181</v>
      </c>
    </row>
    <row r="1766" spans="1:20" ht="42.75" x14ac:dyDescent="0.4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t="str">
        <f t="shared" si="164"/>
        <v>photography</v>
      </c>
      <c r="R1766" t="str">
        <f t="shared" si="165"/>
        <v>photobooks</v>
      </c>
      <c r="S1766" s="12">
        <f t="shared" si="166"/>
        <v>41825.27753472222</v>
      </c>
      <c r="T1766" s="12">
        <f t="shared" si="167"/>
        <v>41854.27753472222</v>
      </c>
    </row>
    <row r="1767" spans="1:20" ht="42.75" x14ac:dyDescent="0.4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t="str">
        <f t="shared" si="164"/>
        <v>photography</v>
      </c>
      <c r="R1767" t="str">
        <f t="shared" si="165"/>
        <v>photobooks</v>
      </c>
      <c r="S1767" s="12">
        <f t="shared" si="166"/>
        <v>41834.772129629629</v>
      </c>
      <c r="T1767" s="12">
        <f t="shared" si="167"/>
        <v>41864.772129629629</v>
      </c>
    </row>
    <row r="1768" spans="1:20" ht="28.5" x14ac:dyDescent="0.4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f t="shared" si="163"/>
        <v>0</v>
      </c>
      <c r="Q1768" t="str">
        <f t="shared" si="164"/>
        <v>photography</v>
      </c>
      <c r="R1768" t="str">
        <f t="shared" si="165"/>
        <v>photobooks</v>
      </c>
      <c r="S1768" s="12">
        <f t="shared" si="166"/>
        <v>41855.65148148148</v>
      </c>
      <c r="T1768" s="12">
        <f t="shared" si="167"/>
        <v>41876.65148148148</v>
      </c>
    </row>
    <row r="1769" spans="1:20" ht="28.5" x14ac:dyDescent="0.4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t="str">
        <f t="shared" si="164"/>
        <v>photography</v>
      </c>
      <c r="R1769" t="str">
        <f t="shared" si="165"/>
        <v>photobooks</v>
      </c>
      <c r="S1769" s="12">
        <f t="shared" si="166"/>
        <v>41824.450046296297</v>
      </c>
      <c r="T1769" s="12">
        <f t="shared" si="167"/>
        <v>41854.450046296297</v>
      </c>
    </row>
    <row r="1770" spans="1:20" ht="42.75" x14ac:dyDescent="0.4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t="str">
        <f t="shared" si="164"/>
        <v>photography</v>
      </c>
      <c r="R1770" t="str">
        <f t="shared" si="165"/>
        <v>photobooks</v>
      </c>
      <c r="S1770" s="12">
        <f t="shared" si="166"/>
        <v>41849.352361111109</v>
      </c>
      <c r="T1770" s="12">
        <f t="shared" si="167"/>
        <v>41909.352361111109</v>
      </c>
    </row>
    <row r="1771" spans="1:20" ht="42.75" x14ac:dyDescent="0.4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t="str">
        <f t="shared" si="164"/>
        <v>photography</v>
      </c>
      <c r="R1771" t="str">
        <f t="shared" si="165"/>
        <v>photobooks</v>
      </c>
      <c r="S1771" s="12">
        <f t="shared" si="166"/>
        <v>41987.610636574071</v>
      </c>
      <c r="T1771" s="12">
        <f t="shared" si="167"/>
        <v>42017.610636574071</v>
      </c>
    </row>
    <row r="1772" spans="1:20" ht="42.75" x14ac:dyDescent="0.4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t="str">
        <f t="shared" si="164"/>
        <v>photography</v>
      </c>
      <c r="R1772" t="str">
        <f t="shared" si="165"/>
        <v>photobooks</v>
      </c>
      <c r="S1772" s="12">
        <f t="shared" si="166"/>
        <v>41891.571689814817</v>
      </c>
      <c r="T1772" s="12">
        <f t="shared" si="167"/>
        <v>41926.571689814817</v>
      </c>
    </row>
    <row r="1773" spans="1:20" ht="42.75" x14ac:dyDescent="0.4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t="str">
        <f t="shared" si="164"/>
        <v>photography</v>
      </c>
      <c r="R1773" t="str">
        <f t="shared" si="165"/>
        <v>photobooks</v>
      </c>
      <c r="S1773" s="12">
        <f t="shared" si="166"/>
        <v>41905.771296296291</v>
      </c>
      <c r="T1773" s="12">
        <f t="shared" si="167"/>
        <v>41935.771296296291</v>
      </c>
    </row>
    <row r="1774" spans="1:20" ht="42.75" x14ac:dyDescent="0.4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t="str">
        <f t="shared" si="164"/>
        <v>photography</v>
      </c>
      <c r="R1774" t="str">
        <f t="shared" si="165"/>
        <v>photobooks</v>
      </c>
      <c r="S1774" s="12">
        <f t="shared" si="166"/>
        <v>41766.509675925925</v>
      </c>
      <c r="T1774" s="12">
        <f t="shared" si="167"/>
        <v>41826.509675925925</v>
      </c>
    </row>
    <row r="1775" spans="1:20" ht="42.75" x14ac:dyDescent="0.4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t="str">
        <f t="shared" si="164"/>
        <v>photography</v>
      </c>
      <c r="R1775" t="str">
        <f t="shared" si="165"/>
        <v>photobooks</v>
      </c>
      <c r="S1775" s="12">
        <f t="shared" si="166"/>
        <v>41978.552060185182</v>
      </c>
      <c r="T1775" s="12">
        <f t="shared" si="167"/>
        <v>42023.552060185182</v>
      </c>
    </row>
    <row r="1776" spans="1:20" ht="42.75" x14ac:dyDescent="0.4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t="str">
        <f t="shared" si="164"/>
        <v>photography</v>
      </c>
      <c r="R1776" t="str">
        <f t="shared" si="165"/>
        <v>photobooks</v>
      </c>
      <c r="S1776" s="12">
        <f t="shared" si="166"/>
        <v>41930.010324074072</v>
      </c>
      <c r="T1776" s="12">
        <f t="shared" si="167"/>
        <v>41972.415972222218</v>
      </c>
    </row>
    <row r="1777" spans="1:20" ht="42.75" x14ac:dyDescent="0.4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t="str">
        <f t="shared" si="164"/>
        <v>photography</v>
      </c>
      <c r="R1777" t="str">
        <f t="shared" si="165"/>
        <v>photobooks</v>
      </c>
      <c r="S1777" s="12">
        <f t="shared" si="166"/>
        <v>41891.768055555549</v>
      </c>
      <c r="T1777" s="12">
        <f t="shared" si="167"/>
        <v>41936.768055555549</v>
      </c>
    </row>
    <row r="1778" spans="1:20" ht="42.75" x14ac:dyDescent="0.4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t="str">
        <f t="shared" si="164"/>
        <v>photography</v>
      </c>
      <c r="R1778" t="str">
        <f t="shared" si="165"/>
        <v>photobooks</v>
      </c>
      <c r="S1778" s="12">
        <f t="shared" si="166"/>
        <v>41905.748506944445</v>
      </c>
      <c r="T1778" s="12">
        <f t="shared" si="167"/>
        <v>41941.748506944445</v>
      </c>
    </row>
    <row r="1779" spans="1:20" ht="42.75" x14ac:dyDescent="0.4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t="str">
        <f t="shared" si="164"/>
        <v>photography</v>
      </c>
      <c r="R1779" t="str">
        <f t="shared" si="165"/>
        <v>photobooks</v>
      </c>
      <c r="S1779" s="12">
        <f t="shared" si="166"/>
        <v>42025.14876157407</v>
      </c>
      <c r="T1779" s="12">
        <f t="shared" si="167"/>
        <v>42055.14876157407</v>
      </c>
    </row>
    <row r="1780" spans="1:20" ht="42.75" x14ac:dyDescent="0.4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t="str">
        <f t="shared" si="164"/>
        <v>photography</v>
      </c>
      <c r="R1780" t="str">
        <f t="shared" si="165"/>
        <v>photobooks</v>
      </c>
      <c r="S1780" s="12">
        <f t="shared" si="166"/>
        <v>42045.655034722215</v>
      </c>
      <c r="T1780" s="12">
        <f t="shared" si="167"/>
        <v>42090.613368055558</v>
      </c>
    </row>
    <row r="1781" spans="1:20" ht="42.75" x14ac:dyDescent="0.4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t="str">
        <f t="shared" si="164"/>
        <v>photography</v>
      </c>
      <c r="R1781" t="str">
        <f t="shared" si="165"/>
        <v>photobooks</v>
      </c>
      <c r="S1781" s="12">
        <f t="shared" si="166"/>
        <v>42585.483564814807</v>
      </c>
      <c r="T1781" s="12">
        <f t="shared" si="167"/>
        <v>42615.483564814807</v>
      </c>
    </row>
    <row r="1782" spans="1:20" ht="42.75" x14ac:dyDescent="0.4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t="str">
        <f t="shared" si="164"/>
        <v>photography</v>
      </c>
      <c r="R1782" t="str">
        <f t="shared" si="165"/>
        <v>photobooks</v>
      </c>
      <c r="S1782" s="12">
        <f t="shared" si="166"/>
        <v>42493.392476851848</v>
      </c>
      <c r="T1782" s="12">
        <f t="shared" si="167"/>
        <v>42553.392476851848</v>
      </c>
    </row>
    <row r="1783" spans="1:20" ht="42.75" x14ac:dyDescent="0.4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t="str">
        <f t="shared" si="164"/>
        <v>photography</v>
      </c>
      <c r="R1783" t="str">
        <f t="shared" si="165"/>
        <v>photobooks</v>
      </c>
      <c r="S1783" s="12">
        <f t="shared" si="166"/>
        <v>42597.409085648142</v>
      </c>
      <c r="T1783" s="12">
        <f t="shared" si="167"/>
        <v>42628.409085648142</v>
      </c>
    </row>
    <row r="1784" spans="1:20" ht="42.75" x14ac:dyDescent="0.4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t="str">
        <f t="shared" si="164"/>
        <v>photography</v>
      </c>
      <c r="R1784" t="str">
        <f t="shared" si="165"/>
        <v>photobooks</v>
      </c>
      <c r="S1784" s="12">
        <f t="shared" si="166"/>
        <v>42388.366770833331</v>
      </c>
      <c r="T1784" s="12">
        <f t="shared" si="167"/>
        <v>42421.366770833331</v>
      </c>
    </row>
    <row r="1785" spans="1:20" ht="42.75" x14ac:dyDescent="0.4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t="str">
        <f t="shared" si="164"/>
        <v>photography</v>
      </c>
      <c r="R1785" t="str">
        <f t="shared" si="165"/>
        <v>photobooks</v>
      </c>
      <c r="S1785" s="12">
        <f t="shared" si="166"/>
        <v>42115.741643518515</v>
      </c>
      <c r="T1785" s="12">
        <f t="shared" si="167"/>
        <v>42145.741643518515</v>
      </c>
    </row>
    <row r="1786" spans="1:20" ht="42.75" x14ac:dyDescent="0.4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t="str">
        <f t="shared" si="164"/>
        <v>photography</v>
      </c>
      <c r="R1786" t="str">
        <f t="shared" si="165"/>
        <v>photobooks</v>
      </c>
      <c r="S1786" s="12">
        <f t="shared" si="166"/>
        <v>42003.447222222218</v>
      </c>
      <c r="T1786" s="12">
        <f t="shared" si="167"/>
        <v>42034.934027777774</v>
      </c>
    </row>
    <row r="1787" spans="1:20" ht="42.75" x14ac:dyDescent="0.4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t="str">
        <f t="shared" si="164"/>
        <v>photography</v>
      </c>
      <c r="R1787" t="str">
        <f t="shared" si="165"/>
        <v>photobooks</v>
      </c>
      <c r="S1787" s="12">
        <f t="shared" si="166"/>
        <v>41896.926562499997</v>
      </c>
      <c r="T1787" s="12">
        <f t="shared" si="167"/>
        <v>41927.791666666664</v>
      </c>
    </row>
    <row r="1788" spans="1:20" ht="42.75" x14ac:dyDescent="0.4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t="str">
        <f t="shared" si="164"/>
        <v>photography</v>
      </c>
      <c r="R1788" t="str">
        <f t="shared" si="165"/>
        <v>photobooks</v>
      </c>
      <c r="S1788" s="12">
        <f t="shared" si="166"/>
        <v>41958.342326388891</v>
      </c>
      <c r="T1788" s="12">
        <f t="shared" si="167"/>
        <v>41988.342326388891</v>
      </c>
    </row>
    <row r="1789" spans="1:20" ht="42.75" x14ac:dyDescent="0.4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t="str">
        <f t="shared" si="164"/>
        <v>photography</v>
      </c>
      <c r="R1789" t="str">
        <f t="shared" si="165"/>
        <v>photobooks</v>
      </c>
      <c r="S1789" s="12">
        <f t="shared" si="166"/>
        <v>42068.447187499994</v>
      </c>
      <c r="T1789" s="12">
        <f t="shared" si="167"/>
        <v>42098.40552083333</v>
      </c>
    </row>
    <row r="1790" spans="1:20" ht="42.75" x14ac:dyDescent="0.4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t="str">
        <f t="shared" si="164"/>
        <v>photography</v>
      </c>
      <c r="R1790" t="str">
        <f t="shared" si="165"/>
        <v>photobooks</v>
      </c>
      <c r="S1790" s="12">
        <f t="shared" si="166"/>
        <v>41913.740069444444</v>
      </c>
      <c r="T1790" s="12">
        <f t="shared" si="167"/>
        <v>41943.740069444444</v>
      </c>
    </row>
    <row r="1791" spans="1:20" ht="42.75" x14ac:dyDescent="0.4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t="str">
        <f t="shared" si="164"/>
        <v>photography</v>
      </c>
      <c r="R1791" t="str">
        <f t="shared" si="165"/>
        <v>photobooks</v>
      </c>
      <c r="S1791" s="12">
        <f t="shared" si="166"/>
        <v>41956.041701388887</v>
      </c>
      <c r="T1791" s="12">
        <f t="shared" si="167"/>
        <v>42016.041701388887</v>
      </c>
    </row>
    <row r="1792" spans="1:20" ht="42.75" x14ac:dyDescent="0.4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t="str">
        <f t="shared" si="164"/>
        <v>photography</v>
      </c>
      <c r="R1792" t="str">
        <f t="shared" si="165"/>
        <v>photobooks</v>
      </c>
      <c r="S1792" s="12">
        <f t="shared" si="166"/>
        <v>42010.466180555552</v>
      </c>
      <c r="T1792" s="12">
        <f t="shared" si="167"/>
        <v>42040.466180555552</v>
      </c>
    </row>
    <row r="1793" spans="1:20" ht="28.5" x14ac:dyDescent="0.4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t="str">
        <f t="shared" si="164"/>
        <v>photography</v>
      </c>
      <c r="R1793" t="str">
        <f t="shared" si="165"/>
        <v>photobooks</v>
      </c>
      <c r="S1793" s="12">
        <f t="shared" si="166"/>
        <v>41973.532002314816</v>
      </c>
      <c r="T1793" s="12">
        <f t="shared" si="167"/>
        <v>42033.532002314816</v>
      </c>
    </row>
    <row r="1794" spans="1:20" ht="28.5" x14ac:dyDescent="0.4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s="6">
        <f t="shared" si="163"/>
        <v>109.93525179856115</v>
      </c>
      <c r="Q1794" t="str">
        <f t="shared" si="164"/>
        <v>photography</v>
      </c>
      <c r="R1794" t="str">
        <f t="shared" si="165"/>
        <v>photobooks</v>
      </c>
      <c r="S1794" s="12">
        <f t="shared" si="166"/>
        <v>42188.822708333326</v>
      </c>
      <c r="T1794" s="12">
        <f t="shared" si="167"/>
        <v>42226.082638888889</v>
      </c>
    </row>
    <row r="1795" spans="1:20" ht="42.75" x14ac:dyDescent="0.4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s="6">
        <f t="shared" ref="P1795:P1858" si="169">IF(L1795&gt;0,E1795/L1795,0)</f>
        <v>20</v>
      </c>
      <c r="Q1795" t="str">
        <f t="shared" ref="Q1795:Q1858" si="170">LEFT(N1795,SEARCH("/",N1795,1)-1)</f>
        <v>photography</v>
      </c>
      <c r="R1795" t="str">
        <f t="shared" ref="R1795:R1858" si="171">RIGHT(N1795,LEN(N1795)-SEARCH("/",N1795,1))</f>
        <v>photobooks</v>
      </c>
      <c r="S1795" s="12">
        <f t="shared" ref="S1795:S1858" si="172">(J1795/86400)+25569+(-5/24)</f>
        <v>41940.683333333327</v>
      </c>
      <c r="T1795" s="12">
        <f t="shared" ref="T1795:T1858" si="173">(I1795/86400)+25569+(-5/24)</f>
        <v>41970.724999999999</v>
      </c>
    </row>
    <row r="1796" spans="1:20" ht="42.75" x14ac:dyDescent="0.4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t="str">
        <f t="shared" si="170"/>
        <v>photography</v>
      </c>
      <c r="R1796" t="str">
        <f t="shared" si="171"/>
        <v>photobooks</v>
      </c>
      <c r="S1796" s="12">
        <f t="shared" si="172"/>
        <v>42011.342847222222</v>
      </c>
      <c r="T1796" s="12">
        <f t="shared" si="173"/>
        <v>42046.342847222222</v>
      </c>
    </row>
    <row r="1797" spans="1:20" ht="42.75" x14ac:dyDescent="0.4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t="str">
        <f t="shared" si="170"/>
        <v>photography</v>
      </c>
      <c r="R1797" t="str">
        <f t="shared" si="171"/>
        <v>photobooks</v>
      </c>
      <c r="S1797" s="12">
        <f t="shared" si="172"/>
        <v>42628.080335648141</v>
      </c>
      <c r="T1797" s="12">
        <f t="shared" si="173"/>
        <v>42657.458333333336</v>
      </c>
    </row>
    <row r="1798" spans="1:20" ht="42.75" x14ac:dyDescent="0.4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t="str">
        <f t="shared" si="170"/>
        <v>photography</v>
      </c>
      <c r="R1798" t="str">
        <f t="shared" si="171"/>
        <v>photobooks</v>
      </c>
      <c r="S1798" s="12">
        <f t="shared" si="172"/>
        <v>42515.231087962959</v>
      </c>
      <c r="T1798" s="12">
        <f t="shared" si="173"/>
        <v>42575.231087962959</v>
      </c>
    </row>
    <row r="1799" spans="1:20" ht="42.75" x14ac:dyDescent="0.4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t="str">
        <f t="shared" si="170"/>
        <v>photography</v>
      </c>
      <c r="R1799" t="str">
        <f t="shared" si="171"/>
        <v>photobooks</v>
      </c>
      <c r="S1799" s="12">
        <f t="shared" si="172"/>
        <v>42689.360983796294</v>
      </c>
      <c r="T1799" s="12">
        <f t="shared" si="173"/>
        <v>42719.360983796294</v>
      </c>
    </row>
    <row r="1800" spans="1:20" ht="42.75" x14ac:dyDescent="0.4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t="str">
        <f t="shared" si="170"/>
        <v>photography</v>
      </c>
      <c r="R1800" t="str">
        <f t="shared" si="171"/>
        <v>photobooks</v>
      </c>
      <c r="S1800" s="12">
        <f t="shared" si="172"/>
        <v>42344.118437499994</v>
      </c>
      <c r="T1800" s="12">
        <f t="shared" si="173"/>
        <v>42404.118437499994</v>
      </c>
    </row>
    <row r="1801" spans="1:20" ht="28.5" x14ac:dyDescent="0.4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t="str">
        <f t="shared" si="170"/>
        <v>photography</v>
      </c>
      <c r="R1801" t="str">
        <f t="shared" si="171"/>
        <v>photobooks</v>
      </c>
      <c r="S1801" s="12">
        <f t="shared" si="172"/>
        <v>41934.634351851848</v>
      </c>
      <c r="T1801" s="12">
        <f t="shared" si="173"/>
        <v>41954.676018518519</v>
      </c>
    </row>
    <row r="1802" spans="1:20" ht="42.75" x14ac:dyDescent="0.4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t="str">
        <f t="shared" si="170"/>
        <v>photography</v>
      </c>
      <c r="R1802" t="str">
        <f t="shared" si="171"/>
        <v>photobooks</v>
      </c>
      <c r="S1802" s="12">
        <f t="shared" si="172"/>
        <v>42623.397800925923</v>
      </c>
      <c r="T1802" s="12">
        <f t="shared" si="173"/>
        <v>42653.397800925923</v>
      </c>
    </row>
    <row r="1803" spans="1:20" ht="42.75" x14ac:dyDescent="0.4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t="str">
        <f t="shared" si="170"/>
        <v>photography</v>
      </c>
      <c r="R1803" t="str">
        <f t="shared" si="171"/>
        <v>photobooks</v>
      </c>
      <c r="S1803" s="12">
        <f t="shared" si="172"/>
        <v>42321.452175925922</v>
      </c>
      <c r="T1803" s="12">
        <f t="shared" si="173"/>
        <v>42353.298611111109</v>
      </c>
    </row>
    <row r="1804" spans="1:20" ht="28.5" x14ac:dyDescent="0.4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t="str">
        <f t="shared" si="170"/>
        <v>photography</v>
      </c>
      <c r="R1804" t="str">
        <f t="shared" si="171"/>
        <v>photobooks</v>
      </c>
      <c r="S1804" s="12">
        <f t="shared" si="172"/>
        <v>42159.264236111114</v>
      </c>
      <c r="T1804" s="12">
        <f t="shared" si="173"/>
        <v>42182.707638888889</v>
      </c>
    </row>
    <row r="1805" spans="1:20" ht="42.75" x14ac:dyDescent="0.4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t="str">
        <f t="shared" si="170"/>
        <v>photography</v>
      </c>
      <c r="R1805" t="str">
        <f t="shared" si="171"/>
        <v>photobooks</v>
      </c>
      <c r="S1805" s="12">
        <f t="shared" si="172"/>
        <v>42017.863217592589</v>
      </c>
      <c r="T1805" s="12">
        <f t="shared" si="173"/>
        <v>42048.863217592589</v>
      </c>
    </row>
    <row r="1806" spans="1:20" ht="42.75" x14ac:dyDescent="0.4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t="str">
        <f t="shared" si="170"/>
        <v>photography</v>
      </c>
      <c r="R1806" t="str">
        <f t="shared" si="171"/>
        <v>photobooks</v>
      </c>
      <c r="S1806" s="12">
        <f t="shared" si="172"/>
        <v>42282.469953703701</v>
      </c>
      <c r="T1806" s="12">
        <f t="shared" si="173"/>
        <v>42322.511620370373</v>
      </c>
    </row>
    <row r="1807" spans="1:20" ht="42.75" x14ac:dyDescent="0.4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t="str">
        <f t="shared" si="170"/>
        <v>photography</v>
      </c>
      <c r="R1807" t="str">
        <f t="shared" si="171"/>
        <v>photobooks</v>
      </c>
      <c r="S1807" s="12">
        <f t="shared" si="172"/>
        <v>42247.595578703702</v>
      </c>
      <c r="T1807" s="12">
        <f t="shared" si="173"/>
        <v>42279.541666666664</v>
      </c>
    </row>
    <row r="1808" spans="1:20" ht="42.75" x14ac:dyDescent="0.4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6">
        <f t="shared" si="169"/>
        <v>73.875</v>
      </c>
      <c r="Q1808" t="str">
        <f t="shared" si="170"/>
        <v>photography</v>
      </c>
      <c r="R1808" t="str">
        <f t="shared" si="171"/>
        <v>photobooks</v>
      </c>
      <c r="S1808" s="12">
        <f t="shared" si="172"/>
        <v>41877.429965277777</v>
      </c>
      <c r="T1808" s="12">
        <f t="shared" si="173"/>
        <v>41912.429965277777</v>
      </c>
    </row>
    <row r="1809" spans="1:20" ht="28.5" x14ac:dyDescent="0.4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6">
        <f t="shared" si="169"/>
        <v>69.125</v>
      </c>
      <c r="Q1809" t="str">
        <f t="shared" si="170"/>
        <v>photography</v>
      </c>
      <c r="R1809" t="str">
        <f t="shared" si="171"/>
        <v>photobooks</v>
      </c>
      <c r="S1809" s="12">
        <f t="shared" si="172"/>
        <v>41879.860104166662</v>
      </c>
      <c r="T1809" s="12">
        <f t="shared" si="173"/>
        <v>41909.860104166662</v>
      </c>
    </row>
    <row r="1810" spans="1:20" ht="42.75" x14ac:dyDescent="0.4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t="str">
        <f t="shared" si="170"/>
        <v>photography</v>
      </c>
      <c r="R1810" t="str">
        <f t="shared" si="171"/>
        <v>photobooks</v>
      </c>
      <c r="S1810" s="12">
        <f t="shared" si="172"/>
        <v>42742.472569444442</v>
      </c>
      <c r="T1810" s="12">
        <f t="shared" si="173"/>
        <v>42777.472569444442</v>
      </c>
    </row>
    <row r="1811" spans="1:20" ht="42.75" x14ac:dyDescent="0.4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t="str">
        <f t="shared" si="170"/>
        <v>photography</v>
      </c>
      <c r="R1811" t="str">
        <f t="shared" si="171"/>
        <v>photobooks</v>
      </c>
      <c r="S1811" s="12">
        <f t="shared" si="172"/>
        <v>42029.699525462966</v>
      </c>
      <c r="T1811" s="12">
        <f t="shared" si="173"/>
        <v>42064.699525462966</v>
      </c>
    </row>
    <row r="1812" spans="1:20" ht="42.75" x14ac:dyDescent="0.4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t="str">
        <f t="shared" si="170"/>
        <v>photography</v>
      </c>
      <c r="R1812" t="str">
        <f t="shared" si="171"/>
        <v>photobooks</v>
      </c>
      <c r="S1812" s="12">
        <f t="shared" si="172"/>
        <v>41860.701689814814</v>
      </c>
      <c r="T1812" s="12">
        <f t="shared" si="173"/>
        <v>41872.701689814814</v>
      </c>
    </row>
    <row r="1813" spans="1:20" ht="42.75" x14ac:dyDescent="0.4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t="str">
        <f t="shared" si="170"/>
        <v>photography</v>
      </c>
      <c r="R1813" t="str">
        <f t="shared" si="171"/>
        <v>photobooks</v>
      </c>
      <c r="S1813" s="12">
        <f t="shared" si="172"/>
        <v>41876.225347222222</v>
      </c>
      <c r="T1813" s="12">
        <f t="shared" si="173"/>
        <v>41935.958333333328</v>
      </c>
    </row>
    <row r="1814" spans="1:20" ht="42.75" x14ac:dyDescent="0.4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t="str">
        <f t="shared" si="170"/>
        <v>photography</v>
      </c>
      <c r="R1814" t="str">
        <f t="shared" si="171"/>
        <v>photobooks</v>
      </c>
      <c r="S1814" s="12">
        <f t="shared" si="172"/>
        <v>42524.110370370363</v>
      </c>
      <c r="T1814" s="12">
        <f t="shared" si="173"/>
        <v>42554.110370370363</v>
      </c>
    </row>
    <row r="1815" spans="1:20" ht="42.75" x14ac:dyDescent="0.4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f t="shared" si="169"/>
        <v>0</v>
      </c>
      <c r="Q1815" t="str">
        <f t="shared" si="170"/>
        <v>photography</v>
      </c>
      <c r="R1815" t="str">
        <f t="shared" si="171"/>
        <v>photobooks</v>
      </c>
      <c r="S1815" s="12">
        <f t="shared" si="172"/>
        <v>41829.68069444444</v>
      </c>
      <c r="T1815" s="12">
        <f t="shared" si="173"/>
        <v>41859.68069444444</v>
      </c>
    </row>
    <row r="1816" spans="1:20" ht="42.75" x14ac:dyDescent="0.4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t="str">
        <f t="shared" si="170"/>
        <v>photography</v>
      </c>
      <c r="R1816" t="str">
        <f t="shared" si="171"/>
        <v>photobooks</v>
      </c>
      <c r="S1816" s="12">
        <f t="shared" si="172"/>
        <v>42033.105740740742</v>
      </c>
      <c r="T1816" s="12">
        <f t="shared" si="173"/>
        <v>42063.105740740742</v>
      </c>
    </row>
    <row r="1817" spans="1:20" ht="42.75" x14ac:dyDescent="0.4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f t="shared" si="169"/>
        <v>0</v>
      </c>
      <c r="Q1817" t="str">
        <f t="shared" si="170"/>
        <v>photography</v>
      </c>
      <c r="R1817" t="str">
        <f t="shared" si="171"/>
        <v>photobooks</v>
      </c>
      <c r="S1817" s="12">
        <f t="shared" si="172"/>
        <v>42172.698344907403</v>
      </c>
      <c r="T1817" s="12">
        <f t="shared" si="173"/>
        <v>42186.698344907403</v>
      </c>
    </row>
    <row r="1818" spans="1:20" ht="42.75" x14ac:dyDescent="0.4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t="str">
        <f t="shared" si="170"/>
        <v>photography</v>
      </c>
      <c r="R1818" t="str">
        <f t="shared" si="171"/>
        <v>photobooks</v>
      </c>
      <c r="S1818" s="12">
        <f t="shared" si="172"/>
        <v>42548.667858796289</v>
      </c>
      <c r="T1818" s="12">
        <f t="shared" si="173"/>
        <v>42576.583333333336</v>
      </c>
    </row>
    <row r="1819" spans="1:20" ht="28.5" x14ac:dyDescent="0.4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t="str">
        <f t="shared" si="170"/>
        <v>photography</v>
      </c>
      <c r="R1819" t="str">
        <f t="shared" si="171"/>
        <v>photobooks</v>
      </c>
      <c r="S1819" s="12">
        <f t="shared" si="172"/>
        <v>42705.453784722216</v>
      </c>
      <c r="T1819" s="12">
        <f t="shared" si="173"/>
        <v>42765.082638888889</v>
      </c>
    </row>
    <row r="1820" spans="1:20" ht="28.5" x14ac:dyDescent="0.4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f t="shared" si="169"/>
        <v>0</v>
      </c>
      <c r="Q1820" t="str">
        <f t="shared" si="170"/>
        <v>photography</v>
      </c>
      <c r="R1820" t="str">
        <f t="shared" si="171"/>
        <v>photobooks</v>
      </c>
      <c r="S1820" s="12">
        <f t="shared" si="172"/>
        <v>42067.026041666664</v>
      </c>
      <c r="T1820" s="12">
        <f t="shared" si="173"/>
        <v>42096.984374999993</v>
      </c>
    </row>
    <row r="1821" spans="1:20" ht="42.75" x14ac:dyDescent="0.4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t="str">
        <f t="shared" si="170"/>
        <v>photography</v>
      </c>
      <c r="R1821" t="str">
        <f t="shared" si="171"/>
        <v>photobooks</v>
      </c>
      <c r="S1821" s="12">
        <f t="shared" si="172"/>
        <v>41820.543935185182</v>
      </c>
      <c r="T1821" s="12">
        <f t="shared" si="173"/>
        <v>41850.543935185182</v>
      </c>
    </row>
    <row r="1822" spans="1:20" ht="42.75" x14ac:dyDescent="0.4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t="str">
        <f t="shared" si="170"/>
        <v>photography</v>
      </c>
      <c r="R1822" t="str">
        <f t="shared" si="171"/>
        <v>photobooks</v>
      </c>
      <c r="S1822" s="12">
        <f t="shared" si="172"/>
        <v>42064.876041666663</v>
      </c>
      <c r="T1822" s="12">
        <f t="shared" si="173"/>
        <v>42094.834374999999</v>
      </c>
    </row>
    <row r="1823" spans="1:20" ht="42.75" x14ac:dyDescent="0.4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t="str">
        <f t="shared" si="170"/>
        <v>music</v>
      </c>
      <c r="R1823" t="str">
        <f t="shared" si="171"/>
        <v>rock</v>
      </c>
      <c r="S1823" s="12">
        <f t="shared" si="172"/>
        <v>40926.110729166663</v>
      </c>
      <c r="T1823" s="12">
        <f t="shared" si="173"/>
        <v>40971.110729166663</v>
      </c>
    </row>
    <row r="1824" spans="1:20" ht="28.5" x14ac:dyDescent="0.4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t="str">
        <f t="shared" si="170"/>
        <v>music</v>
      </c>
      <c r="R1824" t="str">
        <f t="shared" si="171"/>
        <v>rock</v>
      </c>
      <c r="S1824" s="12">
        <f t="shared" si="172"/>
        <v>41634.588680555556</v>
      </c>
      <c r="T1824" s="12">
        <f t="shared" si="173"/>
        <v>41670.584027777775</v>
      </c>
    </row>
    <row r="1825" spans="1:20" ht="42.75" x14ac:dyDescent="0.4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t="str">
        <f t="shared" si="170"/>
        <v>music</v>
      </c>
      <c r="R1825" t="str">
        <f t="shared" si="171"/>
        <v>rock</v>
      </c>
      <c r="S1825" s="12">
        <f t="shared" si="172"/>
        <v>41176.47657407407</v>
      </c>
      <c r="T1825" s="12">
        <f t="shared" si="173"/>
        <v>41206.47657407407</v>
      </c>
    </row>
    <row r="1826" spans="1:20" x14ac:dyDescent="0.4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t="str">
        <f t="shared" si="170"/>
        <v>music</v>
      </c>
      <c r="R1826" t="str">
        <f t="shared" si="171"/>
        <v>rock</v>
      </c>
      <c r="S1826" s="12">
        <f t="shared" si="172"/>
        <v>41626.707951388882</v>
      </c>
      <c r="T1826" s="12">
        <f t="shared" si="173"/>
        <v>41646.880555555552</v>
      </c>
    </row>
    <row r="1827" spans="1:20" ht="42.75" x14ac:dyDescent="0.4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t="str">
        <f t="shared" si="170"/>
        <v>music</v>
      </c>
      <c r="R1827" t="str">
        <f t="shared" si="171"/>
        <v>rock</v>
      </c>
      <c r="S1827" s="12">
        <f t="shared" si="172"/>
        <v>41443.626192129625</v>
      </c>
      <c r="T1827" s="12">
        <f t="shared" si="173"/>
        <v>41466.626192129625</v>
      </c>
    </row>
    <row r="1828" spans="1:20" ht="28.5" x14ac:dyDescent="0.4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t="str">
        <f t="shared" si="170"/>
        <v>music</v>
      </c>
      <c r="R1828" t="str">
        <f t="shared" si="171"/>
        <v>rock</v>
      </c>
      <c r="S1828" s="12">
        <f t="shared" si="172"/>
        <v>41657.715474537035</v>
      </c>
      <c r="T1828" s="12">
        <f t="shared" si="173"/>
        <v>41687.715474537035</v>
      </c>
    </row>
    <row r="1829" spans="1:20" ht="42.75" x14ac:dyDescent="0.4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t="str">
        <f t="shared" si="170"/>
        <v>music</v>
      </c>
      <c r="R1829" t="str">
        <f t="shared" si="171"/>
        <v>rock</v>
      </c>
      <c r="S1829" s="12">
        <f t="shared" si="172"/>
        <v>40555.117604166662</v>
      </c>
      <c r="T1829" s="12">
        <f t="shared" si="173"/>
        <v>40605.117604166662</v>
      </c>
    </row>
    <row r="1830" spans="1:20" ht="42.75" x14ac:dyDescent="0.4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t="str">
        <f t="shared" si="170"/>
        <v>music</v>
      </c>
      <c r="R1830" t="str">
        <f t="shared" si="171"/>
        <v>rock</v>
      </c>
      <c r="S1830" s="12">
        <f t="shared" si="172"/>
        <v>41736.691319444442</v>
      </c>
      <c r="T1830" s="12">
        <f t="shared" si="173"/>
        <v>41768.708333333328</v>
      </c>
    </row>
    <row r="1831" spans="1:20" ht="42.75" x14ac:dyDescent="0.4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t="str">
        <f t="shared" si="170"/>
        <v>music</v>
      </c>
      <c r="R1831" t="str">
        <f t="shared" si="171"/>
        <v>rock</v>
      </c>
      <c r="S1831" s="12">
        <f t="shared" si="172"/>
        <v>40515.879293981481</v>
      </c>
      <c r="T1831" s="12">
        <f t="shared" si="173"/>
        <v>40564.708333333328</v>
      </c>
    </row>
    <row r="1832" spans="1:20" ht="42.75" x14ac:dyDescent="0.4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t="str">
        <f t="shared" si="170"/>
        <v>music</v>
      </c>
      <c r="R1832" t="str">
        <f t="shared" si="171"/>
        <v>rock</v>
      </c>
      <c r="S1832" s="12">
        <f t="shared" si="172"/>
        <v>41664.475775462961</v>
      </c>
      <c r="T1832" s="12">
        <f t="shared" si="173"/>
        <v>41694.475775462961</v>
      </c>
    </row>
    <row r="1833" spans="1:20" ht="42.75" x14ac:dyDescent="0.4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t="str">
        <f t="shared" si="170"/>
        <v>music</v>
      </c>
      <c r="R1833" t="str">
        <f t="shared" si="171"/>
        <v>rock</v>
      </c>
      <c r="S1833" s="12">
        <f t="shared" si="172"/>
        <v>41026.787766203699</v>
      </c>
      <c r="T1833" s="12">
        <f t="shared" si="173"/>
        <v>41041.787766203699</v>
      </c>
    </row>
    <row r="1834" spans="1:20" ht="42.75" x14ac:dyDescent="0.4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t="str">
        <f t="shared" si="170"/>
        <v>music</v>
      </c>
      <c r="R1834" t="str">
        <f t="shared" si="171"/>
        <v>rock</v>
      </c>
      <c r="S1834" s="12">
        <f t="shared" si="172"/>
        <v>40576.331331018519</v>
      </c>
      <c r="T1834" s="12">
        <f t="shared" si="173"/>
        <v>40606.331331018519</v>
      </c>
    </row>
    <row r="1835" spans="1:20" ht="42.75" x14ac:dyDescent="0.4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t="str">
        <f t="shared" si="170"/>
        <v>music</v>
      </c>
      <c r="R1835" t="str">
        <f t="shared" si="171"/>
        <v>rock</v>
      </c>
      <c r="S1835" s="12">
        <f t="shared" si="172"/>
        <v>41302.835682870369</v>
      </c>
      <c r="T1835" s="12">
        <f t="shared" si="173"/>
        <v>41335.124305555553</v>
      </c>
    </row>
    <row r="1836" spans="1:20" ht="28.5" x14ac:dyDescent="0.4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t="str">
        <f t="shared" si="170"/>
        <v>music</v>
      </c>
      <c r="R1836" t="str">
        <f t="shared" si="171"/>
        <v>rock</v>
      </c>
      <c r="S1836" s="12">
        <f t="shared" si="172"/>
        <v>41988.755729166667</v>
      </c>
      <c r="T1836" s="12">
        <f t="shared" si="173"/>
        <v>42028.755729166667</v>
      </c>
    </row>
    <row r="1837" spans="1:20" ht="57" x14ac:dyDescent="0.4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t="str">
        <f t="shared" si="170"/>
        <v>music</v>
      </c>
      <c r="R1837" t="str">
        <f t="shared" si="171"/>
        <v>rock</v>
      </c>
      <c r="S1837" s="12">
        <f t="shared" si="172"/>
        <v>42430.49387731481</v>
      </c>
      <c r="T1837" s="12">
        <f t="shared" si="173"/>
        <v>42460.452210648145</v>
      </c>
    </row>
    <row r="1838" spans="1:20" x14ac:dyDescent="0.4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t="str">
        <f t="shared" si="170"/>
        <v>music</v>
      </c>
      <c r="R1838" t="str">
        <f t="shared" si="171"/>
        <v>rock</v>
      </c>
      <c r="S1838" s="12">
        <f t="shared" si="172"/>
        <v>41305.601030092592</v>
      </c>
      <c r="T1838" s="12">
        <f t="shared" si="173"/>
        <v>41322.601030092592</v>
      </c>
    </row>
    <row r="1839" spans="1:20" ht="42.75" x14ac:dyDescent="0.4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t="str">
        <f t="shared" si="170"/>
        <v>music</v>
      </c>
      <c r="R1839" t="str">
        <f t="shared" si="171"/>
        <v>rock</v>
      </c>
      <c r="S1839" s="12">
        <f t="shared" si="172"/>
        <v>40925.839525462965</v>
      </c>
      <c r="T1839" s="12">
        <f t="shared" si="173"/>
        <v>40985.797858796293</v>
      </c>
    </row>
    <row r="1840" spans="1:20" ht="42.75" x14ac:dyDescent="0.4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t="str">
        <f t="shared" si="170"/>
        <v>music</v>
      </c>
      <c r="R1840" t="str">
        <f t="shared" si="171"/>
        <v>rock</v>
      </c>
      <c r="S1840" s="12">
        <f t="shared" si="172"/>
        <v>40788.578206018516</v>
      </c>
      <c r="T1840" s="12">
        <f t="shared" si="173"/>
        <v>40816.916666666664</v>
      </c>
    </row>
    <row r="1841" spans="1:20" ht="42.75" x14ac:dyDescent="0.4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t="str">
        <f t="shared" si="170"/>
        <v>music</v>
      </c>
      <c r="R1841" t="str">
        <f t="shared" si="171"/>
        <v>rock</v>
      </c>
      <c r="S1841" s="12">
        <f t="shared" si="172"/>
        <v>42614.513680555552</v>
      </c>
      <c r="T1841" s="12">
        <f t="shared" si="173"/>
        <v>42644.513680555552</v>
      </c>
    </row>
    <row r="1842" spans="1:20" ht="42.75" x14ac:dyDescent="0.4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t="str">
        <f t="shared" si="170"/>
        <v>music</v>
      </c>
      <c r="R1842" t="str">
        <f t="shared" si="171"/>
        <v>rock</v>
      </c>
      <c r="S1842" s="12">
        <f t="shared" si="172"/>
        <v>41381.88784722222</v>
      </c>
      <c r="T1842" s="12">
        <f t="shared" si="173"/>
        <v>41400.999305555553</v>
      </c>
    </row>
    <row r="1843" spans="1:20" ht="28.5" x14ac:dyDescent="0.4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t="str">
        <f t="shared" si="170"/>
        <v>music</v>
      </c>
      <c r="R1843" t="str">
        <f t="shared" si="171"/>
        <v>rock</v>
      </c>
      <c r="S1843" s="12">
        <f t="shared" si="172"/>
        <v>41745.637094907404</v>
      </c>
      <c r="T1843" s="12">
        <f t="shared" si="173"/>
        <v>41778.999305555553</v>
      </c>
    </row>
    <row r="1844" spans="1:20" ht="42.75" x14ac:dyDescent="0.4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t="str">
        <f t="shared" si="170"/>
        <v>music</v>
      </c>
      <c r="R1844" t="str">
        <f t="shared" si="171"/>
        <v>rock</v>
      </c>
      <c r="S1844" s="12">
        <f t="shared" si="172"/>
        <v>42031.423391203702</v>
      </c>
      <c r="T1844" s="12">
        <f t="shared" si="173"/>
        <v>42065.040972222218</v>
      </c>
    </row>
    <row r="1845" spans="1:20" ht="42.75" x14ac:dyDescent="0.4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t="str">
        <f t="shared" si="170"/>
        <v>music</v>
      </c>
      <c r="R1845" t="str">
        <f t="shared" si="171"/>
        <v>rock</v>
      </c>
      <c r="S1845" s="12">
        <f t="shared" si="172"/>
        <v>40564.786504629628</v>
      </c>
      <c r="T1845" s="12">
        <f t="shared" si="173"/>
        <v>40594.786504629628</v>
      </c>
    </row>
    <row r="1846" spans="1:20" ht="42.75" x14ac:dyDescent="0.4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t="str">
        <f t="shared" si="170"/>
        <v>music</v>
      </c>
      <c r="R1846" t="str">
        <f t="shared" si="171"/>
        <v>rock</v>
      </c>
      <c r="S1846" s="12">
        <f t="shared" si="172"/>
        <v>40666.765208333331</v>
      </c>
      <c r="T1846" s="12">
        <f t="shared" si="173"/>
        <v>40704.916666666664</v>
      </c>
    </row>
    <row r="1847" spans="1:20" ht="85.5" x14ac:dyDescent="0.4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t="str">
        <f t="shared" si="170"/>
        <v>music</v>
      </c>
      <c r="R1847" t="str">
        <f t="shared" si="171"/>
        <v>rock</v>
      </c>
      <c r="S1847" s="12">
        <f t="shared" si="172"/>
        <v>42523.124976851854</v>
      </c>
      <c r="T1847" s="12">
        <f t="shared" si="173"/>
        <v>42537.996527777774</v>
      </c>
    </row>
    <row r="1848" spans="1:20" ht="42.75" x14ac:dyDescent="0.4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t="str">
        <f t="shared" si="170"/>
        <v>music</v>
      </c>
      <c r="R1848" t="str">
        <f t="shared" si="171"/>
        <v>rock</v>
      </c>
      <c r="S1848" s="12">
        <f t="shared" si="172"/>
        <v>41228.441863425927</v>
      </c>
      <c r="T1848" s="12">
        <f t="shared" si="173"/>
        <v>41258.441863425927</v>
      </c>
    </row>
    <row r="1849" spans="1:20" ht="42.75" x14ac:dyDescent="0.4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t="str">
        <f t="shared" si="170"/>
        <v>music</v>
      </c>
      <c r="R1849" t="str">
        <f t="shared" si="171"/>
        <v>rock</v>
      </c>
      <c r="S1849" s="12">
        <f t="shared" si="172"/>
        <v>42094.028148148143</v>
      </c>
      <c r="T1849" s="12">
        <f t="shared" si="173"/>
        <v>42115.028148148143</v>
      </c>
    </row>
    <row r="1850" spans="1:20" ht="42.75" x14ac:dyDescent="0.4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t="str">
        <f t="shared" si="170"/>
        <v>music</v>
      </c>
      <c r="R1850" t="str">
        <f t="shared" si="171"/>
        <v>rock</v>
      </c>
      <c r="S1850" s="12">
        <f t="shared" si="172"/>
        <v>40691.579722222217</v>
      </c>
      <c r="T1850" s="12">
        <f t="shared" si="173"/>
        <v>40755.082638888889</v>
      </c>
    </row>
    <row r="1851" spans="1:20" ht="28.5" x14ac:dyDescent="0.4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t="str">
        <f t="shared" si="170"/>
        <v>music</v>
      </c>
      <c r="R1851" t="str">
        <f t="shared" si="171"/>
        <v>rock</v>
      </c>
      <c r="S1851" s="12">
        <f t="shared" si="172"/>
        <v>41169.637256944443</v>
      </c>
      <c r="T1851" s="12">
        <f t="shared" si="173"/>
        <v>41199.637256944443</v>
      </c>
    </row>
    <row r="1852" spans="1:20" ht="42.75" x14ac:dyDescent="0.4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t="str">
        <f t="shared" si="170"/>
        <v>music</v>
      </c>
      <c r="R1852" t="str">
        <f t="shared" si="171"/>
        <v>rock</v>
      </c>
      <c r="S1852" s="12">
        <f t="shared" si="172"/>
        <v>41800.751157407409</v>
      </c>
      <c r="T1852" s="12">
        <f t="shared" si="173"/>
        <v>41830.751157407409</v>
      </c>
    </row>
    <row r="1853" spans="1:20" ht="42.75" x14ac:dyDescent="0.4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t="str">
        <f t="shared" si="170"/>
        <v>music</v>
      </c>
      <c r="R1853" t="str">
        <f t="shared" si="171"/>
        <v>rock</v>
      </c>
      <c r="S1853" s="12">
        <f t="shared" si="172"/>
        <v>41827.69835648148</v>
      </c>
      <c r="T1853" s="12">
        <f t="shared" si="173"/>
        <v>41847.833333333328</v>
      </c>
    </row>
    <row r="1854" spans="1:20" ht="42.75" x14ac:dyDescent="0.4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t="str">
        <f t="shared" si="170"/>
        <v>music</v>
      </c>
      <c r="R1854" t="str">
        <f t="shared" si="171"/>
        <v>rock</v>
      </c>
      <c r="S1854" s="12">
        <f t="shared" si="172"/>
        <v>42081.563101851854</v>
      </c>
      <c r="T1854" s="12">
        <f t="shared" si="173"/>
        <v>42118.791666666664</v>
      </c>
    </row>
    <row r="1855" spans="1:20" ht="42.75" x14ac:dyDescent="0.4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t="str">
        <f t="shared" si="170"/>
        <v>music</v>
      </c>
      <c r="R1855" t="str">
        <f t="shared" si="171"/>
        <v>rock</v>
      </c>
      <c r="S1855" s="12">
        <f t="shared" si="172"/>
        <v>41176.852048611108</v>
      </c>
      <c r="T1855" s="12">
        <f t="shared" si="173"/>
        <v>41226.893715277773</v>
      </c>
    </row>
    <row r="1856" spans="1:20" ht="42.75" x14ac:dyDescent="0.4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t="str">
        <f t="shared" si="170"/>
        <v>music</v>
      </c>
      <c r="R1856" t="str">
        <f t="shared" si="171"/>
        <v>rock</v>
      </c>
      <c r="S1856" s="12">
        <f t="shared" si="172"/>
        <v>41387.812928240739</v>
      </c>
      <c r="T1856" s="12">
        <f t="shared" si="173"/>
        <v>41417.812928240739</v>
      </c>
    </row>
    <row r="1857" spans="1:20" ht="42.75" x14ac:dyDescent="0.4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t="str">
        <f t="shared" si="170"/>
        <v>music</v>
      </c>
      <c r="R1857" t="str">
        <f t="shared" si="171"/>
        <v>rock</v>
      </c>
      <c r="S1857" s="12">
        <f t="shared" si="172"/>
        <v>41600.330324074072</v>
      </c>
      <c r="T1857" s="12">
        <f t="shared" si="173"/>
        <v>41645.330324074072</v>
      </c>
    </row>
    <row r="1858" spans="1:20" ht="42.75" x14ac:dyDescent="0.4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6">
        <f t="shared" si="169"/>
        <v>53.289473684210527</v>
      </c>
      <c r="Q1858" t="str">
        <f t="shared" si="170"/>
        <v>music</v>
      </c>
      <c r="R1858" t="str">
        <f t="shared" si="171"/>
        <v>rock</v>
      </c>
      <c r="S1858" s="12">
        <f t="shared" si="172"/>
        <v>41817.64666666666</v>
      </c>
      <c r="T1858" s="12">
        <f t="shared" si="173"/>
        <v>41838.64666666666</v>
      </c>
    </row>
    <row r="1859" spans="1:20" ht="42.75" x14ac:dyDescent="0.4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s="6">
        <f t="shared" ref="P1859:P1922" si="175">IF(L1859&gt;0,E1859/L1859,0)</f>
        <v>136.36363636363637</v>
      </c>
      <c r="Q1859" t="str">
        <f t="shared" ref="Q1859:Q1922" si="176">LEFT(N1859,SEARCH("/",N1859,1)-1)</f>
        <v>music</v>
      </c>
      <c r="R1859" t="str">
        <f t="shared" ref="R1859:R1922" si="177">RIGHT(N1859,LEN(N1859)-SEARCH("/",N1859,1))</f>
        <v>rock</v>
      </c>
      <c r="S1859" s="12">
        <f t="shared" ref="S1859:S1922" si="178">(J1859/86400)+25569+(-5/24)</f>
        <v>41864.560335648144</v>
      </c>
      <c r="T1859" s="12">
        <f t="shared" ref="T1859:T1922" si="179">(I1859/86400)+25569+(-5/24)</f>
        <v>41894.560335648144</v>
      </c>
    </row>
    <row r="1860" spans="1:20" ht="42.75" x14ac:dyDescent="0.4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t="str">
        <f t="shared" si="176"/>
        <v>music</v>
      </c>
      <c r="R1860" t="str">
        <f t="shared" si="177"/>
        <v>rock</v>
      </c>
      <c r="S1860" s="12">
        <f t="shared" si="178"/>
        <v>40832.9921412037</v>
      </c>
      <c r="T1860" s="12">
        <f t="shared" si="179"/>
        <v>40893.033807870372</v>
      </c>
    </row>
    <row r="1861" spans="1:20" ht="28.5" x14ac:dyDescent="0.4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t="str">
        <f t="shared" si="176"/>
        <v>music</v>
      </c>
      <c r="R1861" t="str">
        <f t="shared" si="177"/>
        <v>rock</v>
      </c>
      <c r="S1861" s="12">
        <f t="shared" si="178"/>
        <v>40778.561678240738</v>
      </c>
      <c r="T1861" s="12">
        <f t="shared" si="179"/>
        <v>40808.561678240738</v>
      </c>
    </row>
    <row r="1862" spans="1:20" ht="42.75" x14ac:dyDescent="0.4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t="str">
        <f t="shared" si="176"/>
        <v>music</v>
      </c>
      <c r="R1862" t="str">
        <f t="shared" si="177"/>
        <v>rock</v>
      </c>
      <c r="S1862" s="12">
        <f t="shared" si="178"/>
        <v>41655.500972222224</v>
      </c>
      <c r="T1862" s="12">
        <f t="shared" si="179"/>
        <v>41676.500972222224</v>
      </c>
    </row>
    <row r="1863" spans="1:20" ht="42.75" x14ac:dyDescent="0.4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f t="shared" si="175"/>
        <v>0</v>
      </c>
      <c r="Q1863" t="str">
        <f t="shared" si="176"/>
        <v>games</v>
      </c>
      <c r="R1863" t="str">
        <f t="shared" si="177"/>
        <v>mobile games</v>
      </c>
      <c r="S1863" s="12">
        <f t="shared" si="178"/>
        <v>42000.091909722221</v>
      </c>
      <c r="T1863" s="12">
        <f t="shared" si="179"/>
        <v>42030.091909722221</v>
      </c>
    </row>
    <row r="1864" spans="1:20" ht="42.75" x14ac:dyDescent="0.4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t="str">
        <f t="shared" si="176"/>
        <v>games</v>
      </c>
      <c r="R1864" t="str">
        <f t="shared" si="177"/>
        <v>mobile games</v>
      </c>
      <c r="S1864" s="12">
        <f t="shared" si="178"/>
        <v>42755.284421296295</v>
      </c>
      <c r="T1864" s="12">
        <f t="shared" si="179"/>
        <v>42802.104166666664</v>
      </c>
    </row>
    <row r="1865" spans="1:20" ht="42.75" x14ac:dyDescent="0.4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t="str">
        <f t="shared" si="176"/>
        <v>games</v>
      </c>
      <c r="R1865" t="str">
        <f t="shared" si="177"/>
        <v>mobile games</v>
      </c>
      <c r="S1865" s="12">
        <f t="shared" si="178"/>
        <v>41772.588946759257</v>
      </c>
      <c r="T1865" s="12">
        <f t="shared" si="179"/>
        <v>41802.588946759257</v>
      </c>
    </row>
    <row r="1866" spans="1:20" ht="42.75" x14ac:dyDescent="0.4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t="str">
        <f t="shared" si="176"/>
        <v>games</v>
      </c>
      <c r="R1866" t="str">
        <f t="shared" si="177"/>
        <v>mobile games</v>
      </c>
      <c r="S1866" s="12">
        <f t="shared" si="178"/>
        <v>41733.508101851847</v>
      </c>
      <c r="T1866" s="12">
        <f t="shared" si="179"/>
        <v>41763.508101851847</v>
      </c>
    </row>
    <row r="1867" spans="1:20" ht="42.75" x14ac:dyDescent="0.4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t="str">
        <f t="shared" si="176"/>
        <v>games</v>
      </c>
      <c r="R1867" t="str">
        <f t="shared" si="177"/>
        <v>mobile games</v>
      </c>
      <c r="S1867" s="12">
        <f t="shared" si="178"/>
        <v>42645.159108796295</v>
      </c>
      <c r="T1867" s="12">
        <f t="shared" si="179"/>
        <v>42680.200775462959</v>
      </c>
    </row>
    <row r="1868" spans="1:20" ht="42.75" x14ac:dyDescent="0.4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t="str">
        <f t="shared" si="176"/>
        <v>games</v>
      </c>
      <c r="R1868" t="str">
        <f t="shared" si="177"/>
        <v>mobile games</v>
      </c>
      <c r="S1868" s="12">
        <f t="shared" si="178"/>
        <v>42742.038159722222</v>
      </c>
      <c r="T1868" s="12">
        <f t="shared" si="179"/>
        <v>42794.958333333336</v>
      </c>
    </row>
    <row r="1869" spans="1:20" ht="42.75" x14ac:dyDescent="0.4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t="str">
        <f t="shared" si="176"/>
        <v>games</v>
      </c>
      <c r="R1869" t="str">
        <f t="shared" si="177"/>
        <v>mobile games</v>
      </c>
      <c r="S1869" s="12">
        <f t="shared" si="178"/>
        <v>42649.716574074067</v>
      </c>
      <c r="T1869" s="12">
        <f t="shared" si="179"/>
        <v>42679.716574074067</v>
      </c>
    </row>
    <row r="1870" spans="1:20" ht="42.75" x14ac:dyDescent="0.4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t="str">
        <f t="shared" si="176"/>
        <v>games</v>
      </c>
      <c r="R1870" t="str">
        <f t="shared" si="177"/>
        <v>mobile games</v>
      </c>
      <c r="S1870" s="12">
        <f t="shared" si="178"/>
        <v>42328.570891203701</v>
      </c>
      <c r="T1870" s="12">
        <f t="shared" si="179"/>
        <v>42353.124305555553</v>
      </c>
    </row>
    <row r="1871" spans="1:20" ht="42.75" x14ac:dyDescent="0.4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f t="shared" si="175"/>
        <v>0</v>
      </c>
      <c r="Q1871" t="str">
        <f t="shared" si="176"/>
        <v>games</v>
      </c>
      <c r="R1871" t="str">
        <f t="shared" si="177"/>
        <v>mobile games</v>
      </c>
      <c r="S1871" s="12">
        <f t="shared" si="178"/>
        <v>42708.794548611106</v>
      </c>
      <c r="T1871" s="12">
        <f t="shared" si="179"/>
        <v>42738.794548611106</v>
      </c>
    </row>
    <row r="1872" spans="1:20" ht="42.75" x14ac:dyDescent="0.4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t="str">
        <f t="shared" si="176"/>
        <v>games</v>
      </c>
      <c r="R1872" t="str">
        <f t="shared" si="177"/>
        <v>mobile games</v>
      </c>
      <c r="S1872" s="12">
        <f t="shared" si="178"/>
        <v>42371.14739583333</v>
      </c>
      <c r="T1872" s="12">
        <f t="shared" si="179"/>
        <v>42399.970138888886</v>
      </c>
    </row>
    <row r="1873" spans="1:20" ht="42.75" x14ac:dyDescent="0.4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t="str">
        <f t="shared" si="176"/>
        <v>games</v>
      </c>
      <c r="R1873" t="str">
        <f t="shared" si="177"/>
        <v>mobile games</v>
      </c>
      <c r="S1873" s="12">
        <f t="shared" si="178"/>
        <v>41923.575243055551</v>
      </c>
      <c r="T1873" s="12">
        <f t="shared" si="179"/>
        <v>41963.616909722223</v>
      </c>
    </row>
    <row r="1874" spans="1:20" ht="42.75" x14ac:dyDescent="0.4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t="str">
        <f t="shared" si="176"/>
        <v>games</v>
      </c>
      <c r="R1874" t="str">
        <f t="shared" si="177"/>
        <v>mobile games</v>
      </c>
      <c r="S1874" s="12">
        <f t="shared" si="178"/>
        <v>42154.921319444438</v>
      </c>
      <c r="T1874" s="12">
        <f t="shared" si="179"/>
        <v>42184.921319444438</v>
      </c>
    </row>
    <row r="1875" spans="1:20" ht="42.75" x14ac:dyDescent="0.4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t="str">
        <f t="shared" si="176"/>
        <v>games</v>
      </c>
      <c r="R1875" t="str">
        <f t="shared" si="177"/>
        <v>mobile games</v>
      </c>
      <c r="S1875" s="12">
        <f t="shared" si="178"/>
        <v>42164.407523148147</v>
      </c>
      <c r="T1875" s="12">
        <f t="shared" si="179"/>
        <v>42193.489583333336</v>
      </c>
    </row>
    <row r="1876" spans="1:20" ht="57" x14ac:dyDescent="0.4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t="str">
        <f t="shared" si="176"/>
        <v>games</v>
      </c>
      <c r="R1876" t="str">
        <f t="shared" si="177"/>
        <v>mobile games</v>
      </c>
      <c r="S1876" s="12">
        <f t="shared" si="178"/>
        <v>42529.760798611103</v>
      </c>
      <c r="T1876" s="12">
        <f t="shared" si="179"/>
        <v>42549.760798611103</v>
      </c>
    </row>
    <row r="1877" spans="1:20" ht="28.5" x14ac:dyDescent="0.4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t="str">
        <f t="shared" si="176"/>
        <v>games</v>
      </c>
      <c r="R1877" t="str">
        <f t="shared" si="177"/>
        <v>mobile games</v>
      </c>
      <c r="S1877" s="12">
        <f t="shared" si="178"/>
        <v>42528.691064814811</v>
      </c>
      <c r="T1877" s="12">
        <f t="shared" si="179"/>
        <v>42588.691064814811</v>
      </c>
    </row>
    <row r="1878" spans="1:20" ht="42.75" x14ac:dyDescent="0.4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f t="shared" si="175"/>
        <v>0</v>
      </c>
      <c r="Q1878" t="str">
        <f t="shared" si="176"/>
        <v>games</v>
      </c>
      <c r="R1878" t="str">
        <f t="shared" si="177"/>
        <v>mobile games</v>
      </c>
      <c r="S1878" s="12">
        <f t="shared" si="178"/>
        <v>41776.07644675926</v>
      </c>
      <c r="T1878" s="12">
        <f t="shared" si="179"/>
        <v>41806.07644675926</v>
      </c>
    </row>
    <row r="1879" spans="1:20" ht="28.5" x14ac:dyDescent="0.4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f t="shared" si="175"/>
        <v>0</v>
      </c>
      <c r="Q1879" t="str">
        <f t="shared" si="176"/>
        <v>games</v>
      </c>
      <c r="R1879" t="str">
        <f t="shared" si="177"/>
        <v>mobile games</v>
      </c>
      <c r="S1879" s="12">
        <f t="shared" si="178"/>
        <v>42034.820891203701</v>
      </c>
      <c r="T1879" s="12">
        <f t="shared" si="179"/>
        <v>42063.820891203701</v>
      </c>
    </row>
    <row r="1880" spans="1:20" ht="42.75" x14ac:dyDescent="0.4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f t="shared" si="175"/>
        <v>0</v>
      </c>
      <c r="Q1880" t="str">
        <f t="shared" si="176"/>
        <v>games</v>
      </c>
      <c r="R1880" t="str">
        <f t="shared" si="177"/>
        <v>mobile games</v>
      </c>
      <c r="S1880" s="12">
        <f t="shared" si="178"/>
        <v>41772.800405092588</v>
      </c>
      <c r="T1880" s="12">
        <f t="shared" si="179"/>
        <v>41802.800405092588</v>
      </c>
    </row>
    <row r="1881" spans="1:20" ht="42.75" x14ac:dyDescent="0.4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t="str">
        <f t="shared" si="176"/>
        <v>games</v>
      </c>
      <c r="R1881" t="str">
        <f t="shared" si="177"/>
        <v>mobile games</v>
      </c>
      <c r="S1881" s="12">
        <f t="shared" si="178"/>
        <v>42413.441307870373</v>
      </c>
      <c r="T1881" s="12">
        <f t="shared" si="179"/>
        <v>42443.399641203701</v>
      </c>
    </row>
    <row r="1882" spans="1:20" ht="28.5" x14ac:dyDescent="0.4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t="str">
        <f t="shared" si="176"/>
        <v>games</v>
      </c>
      <c r="R1882" t="str">
        <f t="shared" si="177"/>
        <v>mobile games</v>
      </c>
      <c r="S1882" s="12">
        <f t="shared" si="178"/>
        <v>42430.358564814807</v>
      </c>
      <c r="T1882" s="12">
        <f t="shared" si="179"/>
        <v>42459.31689814815</v>
      </c>
    </row>
    <row r="1883" spans="1:20" ht="42.75" x14ac:dyDescent="0.4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t="str">
        <f t="shared" si="176"/>
        <v>music</v>
      </c>
      <c r="R1883" t="str">
        <f t="shared" si="177"/>
        <v>indie rock</v>
      </c>
      <c r="S1883" s="12">
        <f t="shared" si="178"/>
        <v>42042.944317129623</v>
      </c>
      <c r="T1883" s="12">
        <f t="shared" si="179"/>
        <v>42072.902650462966</v>
      </c>
    </row>
    <row r="1884" spans="1:20" ht="42.75" x14ac:dyDescent="0.4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t="str">
        <f t="shared" si="176"/>
        <v>music</v>
      </c>
      <c r="R1884" t="str">
        <f t="shared" si="177"/>
        <v>indie rock</v>
      </c>
      <c r="S1884" s="12">
        <f t="shared" si="178"/>
        <v>41067.740879629629</v>
      </c>
      <c r="T1884" s="12">
        <f t="shared" si="179"/>
        <v>41100.783333333333</v>
      </c>
    </row>
    <row r="1885" spans="1:20" ht="42.75" x14ac:dyDescent="0.4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t="str">
        <f t="shared" si="176"/>
        <v>music</v>
      </c>
      <c r="R1885" t="str">
        <f t="shared" si="177"/>
        <v>indie rock</v>
      </c>
      <c r="S1885" s="12">
        <f t="shared" si="178"/>
        <v>40977.739675925921</v>
      </c>
      <c r="T1885" s="12">
        <f t="shared" si="179"/>
        <v>41007.698009259257</v>
      </c>
    </row>
    <row r="1886" spans="1:20" ht="42.75" x14ac:dyDescent="0.4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t="str">
        <f t="shared" si="176"/>
        <v>music</v>
      </c>
      <c r="R1886" t="str">
        <f t="shared" si="177"/>
        <v>indie rock</v>
      </c>
      <c r="S1886" s="12">
        <f t="shared" si="178"/>
        <v>41204.989988425921</v>
      </c>
      <c r="T1886" s="12">
        <f t="shared" si="179"/>
        <v>41240.291666666664</v>
      </c>
    </row>
    <row r="1887" spans="1:20" ht="42.75" x14ac:dyDescent="0.4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t="str">
        <f t="shared" si="176"/>
        <v>music</v>
      </c>
      <c r="R1887" t="str">
        <f t="shared" si="177"/>
        <v>indie rock</v>
      </c>
      <c r="S1887" s="12">
        <f t="shared" si="178"/>
        <v>41098.885532407403</v>
      </c>
      <c r="T1887" s="12">
        <f t="shared" si="179"/>
        <v>41131.708333333328</v>
      </c>
    </row>
    <row r="1888" spans="1:20" ht="42.75" x14ac:dyDescent="0.4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t="str">
        <f t="shared" si="176"/>
        <v>music</v>
      </c>
      <c r="R1888" t="str">
        <f t="shared" si="177"/>
        <v>indie rock</v>
      </c>
      <c r="S1888" s="12">
        <f t="shared" si="178"/>
        <v>41925.69835648148</v>
      </c>
      <c r="T1888" s="12">
        <f t="shared" si="179"/>
        <v>41955.740023148144</v>
      </c>
    </row>
    <row r="1889" spans="1:20" ht="42.75" x14ac:dyDescent="0.4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t="str">
        <f t="shared" si="176"/>
        <v>music</v>
      </c>
      <c r="R1889" t="str">
        <f t="shared" si="177"/>
        <v>indie rock</v>
      </c>
      <c r="S1889" s="12">
        <f t="shared" si="178"/>
        <v>42323.591805555552</v>
      </c>
      <c r="T1889" s="12">
        <f t="shared" si="179"/>
        <v>42341.687499999993</v>
      </c>
    </row>
    <row r="1890" spans="1:20" ht="42.75" x14ac:dyDescent="0.4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t="str">
        <f t="shared" si="176"/>
        <v>music</v>
      </c>
      <c r="R1890" t="str">
        <f t="shared" si="177"/>
        <v>indie rock</v>
      </c>
      <c r="S1890" s="12">
        <f t="shared" si="178"/>
        <v>40299.03162037037</v>
      </c>
      <c r="T1890" s="12">
        <f t="shared" si="179"/>
        <v>40329.999305555553</v>
      </c>
    </row>
    <row r="1891" spans="1:20" ht="42.75" x14ac:dyDescent="0.4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t="str">
        <f t="shared" si="176"/>
        <v>music</v>
      </c>
      <c r="R1891" t="str">
        <f t="shared" si="177"/>
        <v>indie rock</v>
      </c>
      <c r="S1891" s="12">
        <f t="shared" si="178"/>
        <v>41299.585023148145</v>
      </c>
      <c r="T1891" s="12">
        <f t="shared" si="179"/>
        <v>41344.543356481481</v>
      </c>
    </row>
    <row r="1892" spans="1:20" ht="42.75" x14ac:dyDescent="0.4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t="str">
        <f t="shared" si="176"/>
        <v>music</v>
      </c>
      <c r="R1892" t="str">
        <f t="shared" si="177"/>
        <v>indie rock</v>
      </c>
      <c r="S1892" s="12">
        <f t="shared" si="178"/>
        <v>41228.577870370369</v>
      </c>
      <c r="T1892" s="12">
        <f t="shared" si="179"/>
        <v>41258.577870370369</v>
      </c>
    </row>
    <row r="1893" spans="1:20" ht="57" x14ac:dyDescent="0.4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t="str">
        <f t="shared" si="176"/>
        <v>music</v>
      </c>
      <c r="R1893" t="str">
        <f t="shared" si="177"/>
        <v>indie rock</v>
      </c>
      <c r="S1893" s="12">
        <f t="shared" si="178"/>
        <v>40335.589745370366</v>
      </c>
      <c r="T1893" s="12">
        <f t="shared" si="179"/>
        <v>40381.041666666664</v>
      </c>
    </row>
    <row r="1894" spans="1:20" ht="42.75" x14ac:dyDescent="0.4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t="str">
        <f t="shared" si="176"/>
        <v>music</v>
      </c>
      <c r="R1894" t="str">
        <f t="shared" si="177"/>
        <v>indie rock</v>
      </c>
      <c r="S1894" s="12">
        <f t="shared" si="178"/>
        <v>40671.429178240738</v>
      </c>
      <c r="T1894" s="12">
        <f t="shared" si="179"/>
        <v>40701.429178240738</v>
      </c>
    </row>
    <row r="1895" spans="1:20" ht="42.75" x14ac:dyDescent="0.4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t="str">
        <f t="shared" si="176"/>
        <v>music</v>
      </c>
      <c r="R1895" t="str">
        <f t="shared" si="177"/>
        <v>indie rock</v>
      </c>
      <c r="S1895" s="12">
        <f t="shared" si="178"/>
        <v>40632.733622685184</v>
      </c>
      <c r="T1895" s="12">
        <f t="shared" si="179"/>
        <v>40648.957638888889</v>
      </c>
    </row>
    <row r="1896" spans="1:20" ht="28.5" x14ac:dyDescent="0.4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t="str">
        <f t="shared" si="176"/>
        <v>music</v>
      </c>
      <c r="R1896" t="str">
        <f t="shared" si="177"/>
        <v>indie rock</v>
      </c>
      <c r="S1896" s="12">
        <f t="shared" si="178"/>
        <v>40920.696562499994</v>
      </c>
      <c r="T1896" s="12">
        <f t="shared" si="179"/>
        <v>40951.696562499994</v>
      </c>
    </row>
    <row r="1897" spans="1:20" ht="57" x14ac:dyDescent="0.4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t="str">
        <f t="shared" si="176"/>
        <v>music</v>
      </c>
      <c r="R1897" t="str">
        <f t="shared" si="177"/>
        <v>indie rock</v>
      </c>
      <c r="S1897" s="12">
        <f t="shared" si="178"/>
        <v>42267.538449074076</v>
      </c>
      <c r="T1897" s="12">
        <f t="shared" si="179"/>
        <v>42297.538449074076</v>
      </c>
    </row>
    <row r="1898" spans="1:20" ht="42.75" x14ac:dyDescent="0.4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t="str">
        <f t="shared" si="176"/>
        <v>music</v>
      </c>
      <c r="R1898" t="str">
        <f t="shared" si="177"/>
        <v>indie rock</v>
      </c>
      <c r="S1898" s="12">
        <f t="shared" si="178"/>
        <v>40981.501909722218</v>
      </c>
      <c r="T1898" s="12">
        <f t="shared" si="179"/>
        <v>41011.501909722218</v>
      </c>
    </row>
    <row r="1899" spans="1:20" ht="42.75" x14ac:dyDescent="0.4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t="str">
        <f t="shared" si="176"/>
        <v>music</v>
      </c>
      <c r="R1899" t="str">
        <f t="shared" si="177"/>
        <v>indie rock</v>
      </c>
      <c r="S1899" s="12">
        <f t="shared" si="178"/>
        <v>41680.375069444439</v>
      </c>
      <c r="T1899" s="12">
        <f t="shared" si="179"/>
        <v>41702.666666666664</v>
      </c>
    </row>
    <row r="1900" spans="1:20" ht="42.75" x14ac:dyDescent="0.4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t="str">
        <f t="shared" si="176"/>
        <v>music</v>
      </c>
      <c r="R1900" t="str">
        <f t="shared" si="177"/>
        <v>indie rock</v>
      </c>
      <c r="S1900" s="12">
        <f t="shared" si="178"/>
        <v>42365.9846412037</v>
      </c>
      <c r="T1900" s="12">
        <f t="shared" si="179"/>
        <v>42401.541666666664</v>
      </c>
    </row>
    <row r="1901" spans="1:20" ht="42.75" x14ac:dyDescent="0.4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t="str">
        <f t="shared" si="176"/>
        <v>music</v>
      </c>
      <c r="R1901" t="str">
        <f t="shared" si="177"/>
        <v>indie rock</v>
      </c>
      <c r="S1901" s="12">
        <f t="shared" si="178"/>
        <v>42058.733402777776</v>
      </c>
      <c r="T1901" s="12">
        <f t="shared" si="179"/>
        <v>42088.691736111105</v>
      </c>
    </row>
    <row r="1902" spans="1:20" ht="42.75" x14ac:dyDescent="0.4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t="str">
        <f t="shared" si="176"/>
        <v>music</v>
      </c>
      <c r="R1902" t="str">
        <f t="shared" si="177"/>
        <v>indie rock</v>
      </c>
      <c r="S1902" s="12">
        <f t="shared" si="178"/>
        <v>41160.663553240738</v>
      </c>
      <c r="T1902" s="12">
        <f t="shared" si="179"/>
        <v>41188.207638888889</v>
      </c>
    </row>
    <row r="1903" spans="1:20" ht="42.75" x14ac:dyDescent="0.4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t="str">
        <f t="shared" si="176"/>
        <v>technology</v>
      </c>
      <c r="R1903" t="str">
        <f t="shared" si="177"/>
        <v>gadgets</v>
      </c>
      <c r="S1903" s="12">
        <f t="shared" si="178"/>
        <v>42116.334826388884</v>
      </c>
      <c r="T1903" s="12">
        <f t="shared" si="179"/>
        <v>42146.333333333336</v>
      </c>
    </row>
    <row r="1904" spans="1:20" ht="42.75" x14ac:dyDescent="0.4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6">
        <f t="shared" si="175"/>
        <v>4</v>
      </c>
      <c r="Q1904" t="str">
        <f t="shared" si="176"/>
        <v>technology</v>
      </c>
      <c r="R1904" t="str">
        <f t="shared" si="177"/>
        <v>gadgets</v>
      </c>
      <c r="S1904" s="12">
        <f t="shared" si="178"/>
        <v>42037.581562499996</v>
      </c>
      <c r="T1904" s="12">
        <f t="shared" si="179"/>
        <v>42067.581562499996</v>
      </c>
    </row>
    <row r="1905" spans="1:20" ht="42.75" x14ac:dyDescent="0.4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t="str">
        <f t="shared" si="176"/>
        <v>technology</v>
      </c>
      <c r="R1905" t="str">
        <f t="shared" si="177"/>
        <v>gadgets</v>
      </c>
      <c r="S1905" s="12">
        <f t="shared" si="178"/>
        <v>42702.562395833331</v>
      </c>
      <c r="T1905" s="12">
        <f t="shared" si="179"/>
        <v>42762.562395833331</v>
      </c>
    </row>
    <row r="1906" spans="1:20" ht="42.75" x14ac:dyDescent="0.4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6">
        <f t="shared" si="175"/>
        <v>25</v>
      </c>
      <c r="Q1906" t="str">
        <f t="shared" si="176"/>
        <v>technology</v>
      </c>
      <c r="R1906" t="str">
        <f t="shared" si="177"/>
        <v>gadgets</v>
      </c>
      <c r="S1906" s="12">
        <f t="shared" si="178"/>
        <v>42326.477094907408</v>
      </c>
      <c r="T1906" s="12">
        <f t="shared" si="179"/>
        <v>42371.477094907408</v>
      </c>
    </row>
    <row r="1907" spans="1:20" ht="57" x14ac:dyDescent="0.4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t="str">
        <f t="shared" si="176"/>
        <v>technology</v>
      </c>
      <c r="R1907" t="str">
        <f t="shared" si="177"/>
        <v>gadgets</v>
      </c>
      <c r="S1907" s="12">
        <f t="shared" si="178"/>
        <v>41859.717523148145</v>
      </c>
      <c r="T1907" s="12">
        <f t="shared" si="179"/>
        <v>41889.717523148145</v>
      </c>
    </row>
    <row r="1908" spans="1:20" ht="42.75" x14ac:dyDescent="0.4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t="str">
        <f t="shared" si="176"/>
        <v>technology</v>
      </c>
      <c r="R1908" t="str">
        <f t="shared" si="177"/>
        <v>gadgets</v>
      </c>
      <c r="S1908" s="12">
        <f t="shared" si="178"/>
        <v>42514.462766203702</v>
      </c>
      <c r="T1908" s="12">
        <f t="shared" si="179"/>
        <v>42544.462766203702</v>
      </c>
    </row>
    <row r="1909" spans="1:20" ht="42.75" x14ac:dyDescent="0.4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t="str">
        <f t="shared" si="176"/>
        <v>technology</v>
      </c>
      <c r="R1909" t="str">
        <f t="shared" si="177"/>
        <v>gadgets</v>
      </c>
      <c r="S1909" s="12">
        <f t="shared" si="178"/>
        <v>41767.378761574073</v>
      </c>
      <c r="T1909" s="12">
        <f t="shared" si="179"/>
        <v>41782.378761574073</v>
      </c>
    </row>
    <row r="1910" spans="1:20" ht="42.75" x14ac:dyDescent="0.4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t="str">
        <f t="shared" si="176"/>
        <v>technology</v>
      </c>
      <c r="R1910" t="str">
        <f t="shared" si="177"/>
        <v>gadgets</v>
      </c>
      <c r="S1910" s="12">
        <f t="shared" si="178"/>
        <v>42703.709490740737</v>
      </c>
      <c r="T1910" s="12">
        <f t="shared" si="179"/>
        <v>42733.709490740737</v>
      </c>
    </row>
    <row r="1911" spans="1:20" ht="42.75" x14ac:dyDescent="0.4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t="str">
        <f t="shared" si="176"/>
        <v>technology</v>
      </c>
      <c r="R1911" t="str">
        <f t="shared" si="177"/>
        <v>gadgets</v>
      </c>
      <c r="S1911" s="12">
        <f t="shared" si="178"/>
        <v>41905.220821759256</v>
      </c>
      <c r="T1911" s="12">
        <f t="shared" si="179"/>
        <v>41935.220821759256</v>
      </c>
    </row>
    <row r="1912" spans="1:20" ht="42.75" x14ac:dyDescent="0.4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t="str">
        <f t="shared" si="176"/>
        <v>technology</v>
      </c>
      <c r="R1912" t="str">
        <f t="shared" si="177"/>
        <v>gadgets</v>
      </c>
      <c r="S1912" s="12">
        <f t="shared" si="178"/>
        <v>42264.754826388882</v>
      </c>
      <c r="T1912" s="12">
        <f t="shared" si="179"/>
        <v>42308.739583333336</v>
      </c>
    </row>
    <row r="1913" spans="1:20" ht="42.75" x14ac:dyDescent="0.4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t="str">
        <f t="shared" si="176"/>
        <v>technology</v>
      </c>
      <c r="R1913" t="str">
        <f t="shared" si="177"/>
        <v>gadgets</v>
      </c>
      <c r="S1913" s="12">
        <f t="shared" si="178"/>
        <v>41829.825624999998</v>
      </c>
      <c r="T1913" s="12">
        <f t="shared" si="179"/>
        <v>41859.825624999998</v>
      </c>
    </row>
    <row r="1914" spans="1:20" ht="42.75" x14ac:dyDescent="0.4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t="str">
        <f t="shared" si="176"/>
        <v>technology</v>
      </c>
      <c r="R1914" t="str">
        <f t="shared" si="177"/>
        <v>gadgets</v>
      </c>
      <c r="S1914" s="12">
        <f t="shared" si="178"/>
        <v>42129.018055555549</v>
      </c>
      <c r="T1914" s="12">
        <f t="shared" si="179"/>
        <v>42159.018055555549</v>
      </c>
    </row>
    <row r="1915" spans="1:20" ht="28.5" x14ac:dyDescent="0.4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t="str">
        <f t="shared" si="176"/>
        <v>technology</v>
      </c>
      <c r="R1915" t="str">
        <f t="shared" si="177"/>
        <v>gadgets</v>
      </c>
      <c r="S1915" s="12">
        <f t="shared" si="178"/>
        <v>41890.302986111106</v>
      </c>
      <c r="T1915" s="12">
        <f t="shared" si="179"/>
        <v>41920.302986111106</v>
      </c>
    </row>
    <row r="1916" spans="1:20" ht="42.75" x14ac:dyDescent="0.4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t="str">
        <f t="shared" si="176"/>
        <v>technology</v>
      </c>
      <c r="R1916" t="str">
        <f t="shared" si="177"/>
        <v>gadgets</v>
      </c>
      <c r="S1916" s="12">
        <f t="shared" si="178"/>
        <v>41928.966122685182</v>
      </c>
      <c r="T1916" s="12">
        <f t="shared" si="179"/>
        <v>41943.957638888889</v>
      </c>
    </row>
    <row r="1917" spans="1:20" ht="42.75" x14ac:dyDescent="0.4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6">
        <f t="shared" si="175"/>
        <v>2</v>
      </c>
      <c r="Q1917" t="str">
        <f t="shared" si="176"/>
        <v>technology</v>
      </c>
      <c r="R1917" t="str">
        <f t="shared" si="177"/>
        <v>gadgets</v>
      </c>
      <c r="S1917" s="12">
        <f t="shared" si="178"/>
        <v>41863.840532407405</v>
      </c>
      <c r="T1917" s="12">
        <f t="shared" si="179"/>
        <v>41883.840532407405</v>
      </c>
    </row>
    <row r="1918" spans="1:20" ht="28.5" x14ac:dyDescent="0.4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t="str">
        <f t="shared" si="176"/>
        <v>technology</v>
      </c>
      <c r="R1918" t="str">
        <f t="shared" si="177"/>
        <v>gadgets</v>
      </c>
      <c r="S1918" s="12">
        <f t="shared" si="178"/>
        <v>42656.508969907409</v>
      </c>
      <c r="T1918" s="12">
        <f t="shared" si="179"/>
        <v>42681.550636574073</v>
      </c>
    </row>
    <row r="1919" spans="1:20" ht="28.5" x14ac:dyDescent="0.4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t="str">
        <f t="shared" si="176"/>
        <v>technology</v>
      </c>
      <c r="R1919" t="str">
        <f t="shared" si="177"/>
        <v>gadgets</v>
      </c>
      <c r="S1919" s="12">
        <f t="shared" si="178"/>
        <v>42746.06172453703</v>
      </c>
      <c r="T1919" s="12">
        <f t="shared" si="179"/>
        <v>42776.06172453703</v>
      </c>
    </row>
    <row r="1920" spans="1:20" ht="42.75" x14ac:dyDescent="0.4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t="str">
        <f t="shared" si="176"/>
        <v>technology</v>
      </c>
      <c r="R1920" t="str">
        <f t="shared" si="177"/>
        <v>gadgets</v>
      </c>
      <c r="S1920" s="12">
        <f t="shared" si="178"/>
        <v>41828.581608796296</v>
      </c>
      <c r="T1920" s="12">
        <f t="shared" si="179"/>
        <v>41863.581608796296</v>
      </c>
    </row>
    <row r="1921" spans="1:20" ht="42.75" x14ac:dyDescent="0.4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t="str">
        <f t="shared" si="176"/>
        <v>technology</v>
      </c>
      <c r="R1921" t="str">
        <f t="shared" si="177"/>
        <v>gadgets</v>
      </c>
      <c r="S1921" s="12">
        <f t="shared" si="178"/>
        <v>42113.667233796295</v>
      </c>
      <c r="T1921" s="12">
        <f t="shared" si="179"/>
        <v>42143.667233796295</v>
      </c>
    </row>
    <row r="1922" spans="1:20" ht="42.75" x14ac:dyDescent="0.4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s="6">
        <f t="shared" si="175"/>
        <v>40.980952380952381</v>
      </c>
      <c r="Q1922" t="str">
        <f t="shared" si="176"/>
        <v>technology</v>
      </c>
      <c r="R1922" t="str">
        <f t="shared" si="177"/>
        <v>gadgets</v>
      </c>
      <c r="S1922" s="12">
        <f t="shared" si="178"/>
        <v>42270.66737268518</v>
      </c>
      <c r="T1922" s="12">
        <f t="shared" si="179"/>
        <v>42298.749999999993</v>
      </c>
    </row>
    <row r="1923" spans="1:20" ht="28.5" x14ac:dyDescent="0.4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s="6">
        <f t="shared" ref="P1923:P1986" si="181">IF(L1923&gt;0,E1923/L1923,0)</f>
        <v>54</v>
      </c>
      <c r="Q1923" t="str">
        <f t="shared" ref="Q1923:Q1986" si="182">LEFT(N1923,SEARCH("/",N1923,1)-1)</f>
        <v>music</v>
      </c>
      <c r="R1923" t="str">
        <f t="shared" ref="R1923:R1986" si="183">RIGHT(N1923,LEN(N1923)-SEARCH("/",N1923,1))</f>
        <v>indie rock</v>
      </c>
      <c r="S1923" s="12">
        <f t="shared" ref="S1923:S1986" si="184">(J1923/86400)+25569+(-5/24)</f>
        <v>41074.013229166667</v>
      </c>
      <c r="T1923" s="12">
        <f t="shared" ref="T1923:T1986" si="185">(I1923/86400)+25569+(-5/24)</f>
        <v>41104.013229166667</v>
      </c>
    </row>
    <row r="1924" spans="1:20" ht="42.75" x14ac:dyDescent="0.4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t="str">
        <f t="shared" si="182"/>
        <v>music</v>
      </c>
      <c r="R1924" t="str">
        <f t="shared" si="183"/>
        <v>indie rock</v>
      </c>
      <c r="S1924" s="12">
        <f t="shared" si="184"/>
        <v>41590.047534722216</v>
      </c>
      <c r="T1924" s="12">
        <f t="shared" si="185"/>
        <v>41620.047534722216</v>
      </c>
    </row>
    <row r="1925" spans="1:20" ht="42.75" x14ac:dyDescent="0.4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t="str">
        <f t="shared" si="182"/>
        <v>music</v>
      </c>
      <c r="R1925" t="str">
        <f t="shared" si="183"/>
        <v>indie rock</v>
      </c>
      <c r="S1925" s="12">
        <f t="shared" si="184"/>
        <v>40772.640416666662</v>
      </c>
      <c r="T1925" s="12">
        <f t="shared" si="185"/>
        <v>40812.999305555553</v>
      </c>
    </row>
    <row r="1926" spans="1:20" ht="57" x14ac:dyDescent="0.4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t="str">
        <f t="shared" si="182"/>
        <v>music</v>
      </c>
      <c r="R1926" t="str">
        <f t="shared" si="183"/>
        <v>indie rock</v>
      </c>
      <c r="S1926" s="12">
        <f t="shared" si="184"/>
        <v>41626.552719907406</v>
      </c>
      <c r="T1926" s="12">
        <f t="shared" si="185"/>
        <v>41654.606249999997</v>
      </c>
    </row>
    <row r="1927" spans="1:20" ht="28.5" x14ac:dyDescent="0.4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t="str">
        <f t="shared" si="182"/>
        <v>music</v>
      </c>
      <c r="R1927" t="str">
        <f t="shared" si="183"/>
        <v>indie rock</v>
      </c>
      <c r="S1927" s="12">
        <f t="shared" si="184"/>
        <v>41535.693148148144</v>
      </c>
      <c r="T1927" s="12">
        <f t="shared" si="185"/>
        <v>41557.791666666664</v>
      </c>
    </row>
    <row r="1928" spans="1:20" ht="57" x14ac:dyDescent="0.4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t="str">
        <f t="shared" si="182"/>
        <v>music</v>
      </c>
      <c r="R1928" t="str">
        <f t="shared" si="183"/>
        <v>indie rock</v>
      </c>
      <c r="S1928" s="12">
        <f t="shared" si="184"/>
        <v>40456.746018518512</v>
      </c>
      <c r="T1928" s="12">
        <f t="shared" si="185"/>
        <v>40483.80972222222</v>
      </c>
    </row>
    <row r="1929" spans="1:20" x14ac:dyDescent="0.4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t="str">
        <f t="shared" si="182"/>
        <v>music</v>
      </c>
      <c r="R1929" t="str">
        <f t="shared" si="183"/>
        <v>indie rock</v>
      </c>
      <c r="S1929" s="12">
        <f t="shared" si="184"/>
        <v>40960.653229166666</v>
      </c>
      <c r="T1929" s="12">
        <f t="shared" si="185"/>
        <v>40975.999305555553</v>
      </c>
    </row>
    <row r="1930" spans="1:20" ht="28.5" x14ac:dyDescent="0.4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t="str">
        <f t="shared" si="182"/>
        <v>music</v>
      </c>
      <c r="R1930" t="str">
        <f t="shared" si="183"/>
        <v>indie rock</v>
      </c>
      <c r="S1930" s="12">
        <f t="shared" si="184"/>
        <v>41371.439745370364</v>
      </c>
      <c r="T1930" s="12">
        <f t="shared" si="185"/>
        <v>41401.439745370364</v>
      </c>
    </row>
    <row r="1931" spans="1:20" ht="42.75" x14ac:dyDescent="0.4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t="str">
        <f t="shared" si="182"/>
        <v>music</v>
      </c>
      <c r="R1931" t="str">
        <f t="shared" si="183"/>
        <v>indie rock</v>
      </c>
      <c r="S1931" s="12">
        <f t="shared" si="184"/>
        <v>40686.813263888886</v>
      </c>
      <c r="T1931" s="12">
        <f t="shared" si="185"/>
        <v>40728.813263888886</v>
      </c>
    </row>
    <row r="1932" spans="1:20" ht="28.5" x14ac:dyDescent="0.4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t="str">
        <f t="shared" si="182"/>
        <v>music</v>
      </c>
      <c r="R1932" t="str">
        <f t="shared" si="183"/>
        <v>indie rock</v>
      </c>
      <c r="S1932" s="12">
        <f t="shared" si="184"/>
        <v>41402.350486111107</v>
      </c>
      <c r="T1932" s="12">
        <f t="shared" si="185"/>
        <v>41462.350486111107</v>
      </c>
    </row>
    <row r="1933" spans="1:20" ht="42.75" x14ac:dyDescent="0.4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t="str">
        <f t="shared" si="182"/>
        <v>music</v>
      </c>
      <c r="R1933" t="str">
        <f t="shared" si="183"/>
        <v>indie rock</v>
      </c>
      <c r="S1933" s="12">
        <f t="shared" si="184"/>
        <v>41037.684131944443</v>
      </c>
      <c r="T1933" s="12">
        <f t="shared" si="185"/>
        <v>41050.9375</v>
      </c>
    </row>
    <row r="1934" spans="1:20" ht="42.75" x14ac:dyDescent="0.4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t="str">
        <f t="shared" si="182"/>
        <v>music</v>
      </c>
      <c r="R1934" t="str">
        <f t="shared" si="183"/>
        <v>indie rock</v>
      </c>
      <c r="S1934" s="12">
        <f t="shared" si="184"/>
        <v>40911.601539351854</v>
      </c>
      <c r="T1934" s="12">
        <f t="shared" si="185"/>
        <v>40932.601539351854</v>
      </c>
    </row>
    <row r="1935" spans="1:20" ht="42.75" x14ac:dyDescent="0.4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t="str">
        <f t="shared" si="182"/>
        <v>music</v>
      </c>
      <c r="R1935" t="str">
        <f t="shared" si="183"/>
        <v>indie rock</v>
      </c>
      <c r="S1935" s="12">
        <f t="shared" si="184"/>
        <v>41878.922534722216</v>
      </c>
      <c r="T1935" s="12">
        <f t="shared" si="185"/>
        <v>41908.922534722216</v>
      </c>
    </row>
    <row r="1936" spans="1:20" ht="42.75" x14ac:dyDescent="0.4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t="str">
        <f t="shared" si="182"/>
        <v>music</v>
      </c>
      <c r="R1936" t="str">
        <f t="shared" si="183"/>
        <v>indie rock</v>
      </c>
      <c r="S1936" s="12">
        <f t="shared" si="184"/>
        <v>40865.658807870372</v>
      </c>
      <c r="T1936" s="12">
        <f t="shared" si="185"/>
        <v>40902</v>
      </c>
    </row>
    <row r="1937" spans="1:20" ht="42.75" x14ac:dyDescent="0.4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t="str">
        <f t="shared" si="182"/>
        <v>music</v>
      </c>
      <c r="R1937" t="str">
        <f t="shared" si="183"/>
        <v>indie rock</v>
      </c>
      <c r="S1937" s="12">
        <f t="shared" si="184"/>
        <v>41773.724201388883</v>
      </c>
      <c r="T1937" s="12">
        <f t="shared" si="185"/>
        <v>41810.999305555553</v>
      </c>
    </row>
    <row r="1938" spans="1:20" ht="42.75" x14ac:dyDescent="0.4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t="str">
        <f t="shared" si="182"/>
        <v>music</v>
      </c>
      <c r="R1938" t="str">
        <f t="shared" si="183"/>
        <v>indie rock</v>
      </c>
      <c r="S1938" s="12">
        <f t="shared" si="184"/>
        <v>40852.68136574074</v>
      </c>
      <c r="T1938" s="12">
        <f t="shared" si="185"/>
        <v>40883.040972222218</v>
      </c>
    </row>
    <row r="1939" spans="1:20" ht="42.75" x14ac:dyDescent="0.4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t="str">
        <f t="shared" si="182"/>
        <v>music</v>
      </c>
      <c r="R1939" t="str">
        <f t="shared" si="183"/>
        <v>indie rock</v>
      </c>
      <c r="S1939" s="12">
        <f t="shared" si="184"/>
        <v>41058.91065972222</v>
      </c>
      <c r="T1939" s="12">
        <f t="shared" si="185"/>
        <v>41074.957638888889</v>
      </c>
    </row>
    <row r="1940" spans="1:20" ht="42.75" x14ac:dyDescent="0.4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t="str">
        <f t="shared" si="182"/>
        <v>music</v>
      </c>
      <c r="R1940" t="str">
        <f t="shared" si="183"/>
        <v>indie rock</v>
      </c>
      <c r="S1940" s="12">
        <f t="shared" si="184"/>
        <v>41426.05128472222</v>
      </c>
      <c r="T1940" s="12">
        <f t="shared" si="185"/>
        <v>41457</v>
      </c>
    </row>
    <row r="1941" spans="1:20" ht="42.75" x14ac:dyDescent="0.4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t="str">
        <f t="shared" si="182"/>
        <v>music</v>
      </c>
      <c r="R1941" t="str">
        <f t="shared" si="183"/>
        <v>indie rock</v>
      </c>
      <c r="S1941" s="12">
        <f t="shared" si="184"/>
        <v>41313.776712962957</v>
      </c>
      <c r="T1941" s="12">
        <f t="shared" si="185"/>
        <v>41343.735046296293</v>
      </c>
    </row>
    <row r="1942" spans="1:20" ht="42.75" x14ac:dyDescent="0.4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t="str">
        <f t="shared" si="182"/>
        <v>music</v>
      </c>
      <c r="R1942" t="str">
        <f t="shared" si="183"/>
        <v>indie rock</v>
      </c>
      <c r="S1942" s="12">
        <f t="shared" si="184"/>
        <v>40670.298993055556</v>
      </c>
      <c r="T1942" s="12">
        <f t="shared" si="185"/>
        <v>40708.957638888889</v>
      </c>
    </row>
    <row r="1943" spans="1:20" ht="42.75" x14ac:dyDescent="0.4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t="str">
        <f t="shared" si="182"/>
        <v>technology</v>
      </c>
      <c r="R1943" t="str">
        <f t="shared" si="183"/>
        <v>hardware</v>
      </c>
      <c r="S1943" s="12">
        <f t="shared" si="184"/>
        <v>41744.08253472222</v>
      </c>
      <c r="T1943" s="12">
        <f t="shared" si="185"/>
        <v>41774.08253472222</v>
      </c>
    </row>
    <row r="1944" spans="1:20" ht="42.75" x14ac:dyDescent="0.4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t="str">
        <f t="shared" si="182"/>
        <v>technology</v>
      </c>
      <c r="R1944" t="str">
        <f t="shared" si="183"/>
        <v>hardware</v>
      </c>
      <c r="S1944" s="12">
        <f t="shared" si="184"/>
        <v>40638.619675925926</v>
      </c>
      <c r="T1944" s="12">
        <f t="shared" si="185"/>
        <v>40728.619675925926</v>
      </c>
    </row>
    <row r="1945" spans="1:20" ht="42.75" x14ac:dyDescent="0.4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t="str">
        <f t="shared" si="182"/>
        <v>technology</v>
      </c>
      <c r="R1945" t="str">
        <f t="shared" si="183"/>
        <v>hardware</v>
      </c>
      <c r="S1945" s="12">
        <f t="shared" si="184"/>
        <v>42548.061527777776</v>
      </c>
      <c r="T1945" s="12">
        <f t="shared" si="185"/>
        <v>42593.061527777776</v>
      </c>
    </row>
    <row r="1946" spans="1:20" ht="42.75" x14ac:dyDescent="0.4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t="str">
        <f t="shared" si="182"/>
        <v>technology</v>
      </c>
      <c r="R1946" t="str">
        <f t="shared" si="183"/>
        <v>hardware</v>
      </c>
      <c r="S1946" s="12">
        <f t="shared" si="184"/>
        <v>41730.376041666663</v>
      </c>
      <c r="T1946" s="12">
        <f t="shared" si="185"/>
        <v>41760.376041666663</v>
      </c>
    </row>
    <row r="1947" spans="1:20" ht="42.75" x14ac:dyDescent="0.4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t="str">
        <f t="shared" si="182"/>
        <v>technology</v>
      </c>
      <c r="R1947" t="str">
        <f t="shared" si="183"/>
        <v>hardware</v>
      </c>
      <c r="S1947" s="12">
        <f t="shared" si="184"/>
        <v>42157.043495370366</v>
      </c>
      <c r="T1947" s="12">
        <f t="shared" si="185"/>
        <v>42197.043495370366</v>
      </c>
    </row>
    <row r="1948" spans="1:20" ht="42.75" x14ac:dyDescent="0.4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t="str">
        <f t="shared" si="182"/>
        <v>technology</v>
      </c>
      <c r="R1948" t="str">
        <f t="shared" si="183"/>
        <v>hardware</v>
      </c>
      <c r="S1948" s="12">
        <f t="shared" si="184"/>
        <v>41688.941678240742</v>
      </c>
      <c r="T1948" s="12">
        <f t="shared" si="185"/>
        <v>41748.900011574071</v>
      </c>
    </row>
    <row r="1949" spans="1:20" ht="57" x14ac:dyDescent="0.4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t="str">
        <f t="shared" si="182"/>
        <v>technology</v>
      </c>
      <c r="R1949" t="str">
        <f t="shared" si="183"/>
        <v>hardware</v>
      </c>
      <c r="S1949" s="12">
        <f t="shared" si="184"/>
        <v>40102.709722222222</v>
      </c>
      <c r="T1949" s="12">
        <f t="shared" si="185"/>
        <v>40140.040972222218</v>
      </c>
    </row>
    <row r="1950" spans="1:20" ht="28.5" x14ac:dyDescent="0.4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t="str">
        <f t="shared" si="182"/>
        <v>technology</v>
      </c>
      <c r="R1950" t="str">
        <f t="shared" si="183"/>
        <v>hardware</v>
      </c>
      <c r="S1950" s="12">
        <f t="shared" si="184"/>
        <v>42473.395937499998</v>
      </c>
      <c r="T1950" s="12">
        <f t="shared" si="185"/>
        <v>42527.501388888886</v>
      </c>
    </row>
    <row r="1951" spans="1:20" ht="42.75" x14ac:dyDescent="0.4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t="str">
        <f t="shared" si="182"/>
        <v>technology</v>
      </c>
      <c r="R1951" t="str">
        <f t="shared" si="183"/>
        <v>hardware</v>
      </c>
      <c r="S1951" s="12">
        <f t="shared" si="184"/>
        <v>41800.21471064815</v>
      </c>
      <c r="T1951" s="12">
        <f t="shared" si="185"/>
        <v>41830.21471064815</v>
      </c>
    </row>
    <row r="1952" spans="1:20" ht="42.75" x14ac:dyDescent="0.4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t="str">
        <f t="shared" si="182"/>
        <v>technology</v>
      </c>
      <c r="R1952" t="str">
        <f t="shared" si="183"/>
        <v>hardware</v>
      </c>
      <c r="S1952" s="12">
        <f t="shared" si="184"/>
        <v>40623.973067129627</v>
      </c>
      <c r="T1952" s="12">
        <f t="shared" si="185"/>
        <v>40654.973067129627</v>
      </c>
    </row>
    <row r="1953" spans="1:20" ht="42.75" x14ac:dyDescent="0.4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t="str">
        <f t="shared" si="182"/>
        <v>technology</v>
      </c>
      <c r="R1953" t="str">
        <f t="shared" si="183"/>
        <v>hardware</v>
      </c>
      <c r="S1953" s="12">
        <f t="shared" si="184"/>
        <v>42651.212233796294</v>
      </c>
      <c r="T1953" s="12">
        <f t="shared" si="185"/>
        <v>42681.253900462958</v>
      </c>
    </row>
    <row r="1954" spans="1:20" ht="42.75" x14ac:dyDescent="0.4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t="str">
        <f t="shared" si="182"/>
        <v>technology</v>
      </c>
      <c r="R1954" t="str">
        <f t="shared" si="183"/>
        <v>hardware</v>
      </c>
      <c r="S1954" s="12">
        <f t="shared" si="184"/>
        <v>41526.398321759254</v>
      </c>
      <c r="T1954" s="12">
        <f t="shared" si="185"/>
        <v>41563.398321759254</v>
      </c>
    </row>
    <row r="1955" spans="1:20" ht="42.75" x14ac:dyDescent="0.4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t="str">
        <f t="shared" si="182"/>
        <v>technology</v>
      </c>
      <c r="R1955" t="str">
        <f t="shared" si="183"/>
        <v>hardware</v>
      </c>
      <c r="S1955" s="12">
        <f t="shared" si="184"/>
        <v>40940.991493055553</v>
      </c>
      <c r="T1955" s="12">
        <f t="shared" si="185"/>
        <v>40969.916666666664</v>
      </c>
    </row>
    <row r="1956" spans="1:20" ht="28.5" x14ac:dyDescent="0.4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t="str">
        <f t="shared" si="182"/>
        <v>technology</v>
      </c>
      <c r="R1956" t="str">
        <f t="shared" si="183"/>
        <v>hardware</v>
      </c>
      <c r="S1956" s="12">
        <f t="shared" si="184"/>
        <v>42394.372407407405</v>
      </c>
      <c r="T1956" s="12">
        <f t="shared" si="185"/>
        <v>42440.999999999993</v>
      </c>
    </row>
    <row r="1957" spans="1:20" ht="42.75" x14ac:dyDescent="0.4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t="str">
        <f t="shared" si="182"/>
        <v>technology</v>
      </c>
      <c r="R1957" t="str">
        <f t="shared" si="183"/>
        <v>hardware</v>
      </c>
      <c r="S1957" s="12">
        <f t="shared" si="184"/>
        <v>41020.063437500001</v>
      </c>
      <c r="T1957" s="12">
        <f t="shared" si="185"/>
        <v>41052.583333333328</v>
      </c>
    </row>
    <row r="1958" spans="1:20" ht="42.75" x14ac:dyDescent="0.4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t="str">
        <f t="shared" si="182"/>
        <v>technology</v>
      </c>
      <c r="R1958" t="str">
        <f t="shared" si="183"/>
        <v>hardware</v>
      </c>
      <c r="S1958" s="12">
        <f t="shared" si="184"/>
        <v>42067.71533564815</v>
      </c>
      <c r="T1958" s="12">
        <f t="shared" si="185"/>
        <v>42112.673668981479</v>
      </c>
    </row>
    <row r="1959" spans="1:20" ht="28.5" x14ac:dyDescent="0.4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t="str">
        <f t="shared" si="182"/>
        <v>technology</v>
      </c>
      <c r="R1959" t="str">
        <f t="shared" si="183"/>
        <v>hardware</v>
      </c>
      <c r="S1959" s="12">
        <f t="shared" si="184"/>
        <v>41178.890196759261</v>
      </c>
      <c r="T1959" s="12">
        <f t="shared" si="185"/>
        <v>41208.890196759261</v>
      </c>
    </row>
    <row r="1960" spans="1:20" ht="42.75" x14ac:dyDescent="0.4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t="str">
        <f t="shared" si="182"/>
        <v>technology</v>
      </c>
      <c r="R1960" t="str">
        <f t="shared" si="183"/>
        <v>hardware</v>
      </c>
      <c r="S1960" s="12">
        <f t="shared" si="184"/>
        <v>41326.779641203699</v>
      </c>
      <c r="T1960" s="12">
        <f t="shared" si="185"/>
        <v>41356.737974537034</v>
      </c>
    </row>
    <row r="1961" spans="1:20" ht="42.75" x14ac:dyDescent="0.4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t="str">
        <f t="shared" si="182"/>
        <v>technology</v>
      </c>
      <c r="R1961" t="str">
        <f t="shared" si="183"/>
        <v>hardware</v>
      </c>
      <c r="S1961" s="12">
        <f t="shared" si="184"/>
        <v>41871.637268518512</v>
      </c>
      <c r="T1961" s="12">
        <f t="shared" si="185"/>
        <v>41912.791666666664</v>
      </c>
    </row>
    <row r="1962" spans="1:20" ht="42.75" x14ac:dyDescent="0.4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t="str">
        <f t="shared" si="182"/>
        <v>technology</v>
      </c>
      <c r="R1962" t="str">
        <f t="shared" si="183"/>
        <v>hardware</v>
      </c>
      <c r="S1962" s="12">
        <f t="shared" si="184"/>
        <v>41964.154409722221</v>
      </c>
      <c r="T1962" s="12">
        <f t="shared" si="185"/>
        <v>41994.154409722221</v>
      </c>
    </row>
    <row r="1963" spans="1:20" ht="42.75" x14ac:dyDescent="0.4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t="str">
        <f t="shared" si="182"/>
        <v>technology</v>
      </c>
      <c r="R1963" t="str">
        <f t="shared" si="183"/>
        <v>hardware</v>
      </c>
      <c r="S1963" s="12">
        <f t="shared" si="184"/>
        <v>41147.986307870371</v>
      </c>
      <c r="T1963" s="12">
        <f t="shared" si="185"/>
        <v>41187.957638888889</v>
      </c>
    </row>
    <row r="1964" spans="1:20" ht="42.75" x14ac:dyDescent="0.4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t="str">
        <f t="shared" si="182"/>
        <v>technology</v>
      </c>
      <c r="R1964" t="str">
        <f t="shared" si="183"/>
        <v>hardware</v>
      </c>
      <c r="S1964" s="12">
        <f t="shared" si="184"/>
        <v>41742.572175925925</v>
      </c>
      <c r="T1964" s="12">
        <f t="shared" si="185"/>
        <v>41772.572175925925</v>
      </c>
    </row>
    <row r="1965" spans="1:20" ht="42.75" x14ac:dyDescent="0.4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t="str">
        <f t="shared" si="182"/>
        <v>technology</v>
      </c>
      <c r="R1965" t="str">
        <f t="shared" si="183"/>
        <v>hardware</v>
      </c>
      <c r="S1965" s="12">
        <f t="shared" si="184"/>
        <v>41863.221458333333</v>
      </c>
      <c r="T1965" s="12">
        <f t="shared" si="185"/>
        <v>41898.221458333333</v>
      </c>
    </row>
    <row r="1966" spans="1:20" ht="42.75" x14ac:dyDescent="0.4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t="str">
        <f t="shared" si="182"/>
        <v>technology</v>
      </c>
      <c r="R1966" t="str">
        <f t="shared" si="183"/>
        <v>hardware</v>
      </c>
      <c r="S1966" s="12">
        <f t="shared" si="184"/>
        <v>42452.064490740733</v>
      </c>
      <c r="T1966" s="12">
        <f t="shared" si="185"/>
        <v>42482.064490740733</v>
      </c>
    </row>
    <row r="1967" spans="1:20" ht="42.75" x14ac:dyDescent="0.4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t="str">
        <f t="shared" si="182"/>
        <v>technology</v>
      </c>
      <c r="R1967" t="str">
        <f t="shared" si="183"/>
        <v>hardware</v>
      </c>
      <c r="S1967" s="12">
        <f t="shared" si="184"/>
        <v>40897.880902777775</v>
      </c>
      <c r="T1967" s="12">
        <f t="shared" si="185"/>
        <v>40919.833333333328</v>
      </c>
    </row>
    <row r="1968" spans="1:20" ht="42.75" x14ac:dyDescent="0.4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t="str">
        <f t="shared" si="182"/>
        <v>technology</v>
      </c>
      <c r="R1968" t="str">
        <f t="shared" si="183"/>
        <v>hardware</v>
      </c>
      <c r="S1968" s="12">
        <f t="shared" si="184"/>
        <v>41835.332152777773</v>
      </c>
      <c r="T1968" s="12">
        <f t="shared" si="185"/>
        <v>41865.332152777773</v>
      </c>
    </row>
    <row r="1969" spans="1:20" ht="42.75" x14ac:dyDescent="0.4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t="str">
        <f t="shared" si="182"/>
        <v>technology</v>
      </c>
      <c r="R1969" t="str">
        <f t="shared" si="183"/>
        <v>hardware</v>
      </c>
      <c r="S1969" s="12">
        <f t="shared" si="184"/>
        <v>41730.455196759256</v>
      </c>
      <c r="T1969" s="12">
        <f t="shared" si="185"/>
        <v>41760.455196759256</v>
      </c>
    </row>
    <row r="1970" spans="1:20" ht="28.5" x14ac:dyDescent="0.4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t="str">
        <f t="shared" si="182"/>
        <v>technology</v>
      </c>
      <c r="R1970" t="str">
        <f t="shared" si="183"/>
        <v>hardware</v>
      </c>
      <c r="S1970" s="12">
        <f t="shared" si="184"/>
        <v>42676.378645833327</v>
      </c>
      <c r="T1970" s="12">
        <f t="shared" si="185"/>
        <v>42707.420312499999</v>
      </c>
    </row>
    <row r="1971" spans="1:20" ht="42.75" x14ac:dyDescent="0.4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t="str">
        <f t="shared" si="182"/>
        <v>technology</v>
      </c>
      <c r="R1971" t="str">
        <f t="shared" si="183"/>
        <v>hardware</v>
      </c>
      <c r="S1971" s="12">
        <f t="shared" si="184"/>
        <v>42557.584120370368</v>
      </c>
      <c r="T1971" s="12">
        <f t="shared" si="185"/>
        <v>42587.584120370368</v>
      </c>
    </row>
    <row r="1972" spans="1:20" ht="42.75" x14ac:dyDescent="0.4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t="str">
        <f t="shared" si="182"/>
        <v>technology</v>
      </c>
      <c r="R1972" t="str">
        <f t="shared" si="183"/>
        <v>hardware</v>
      </c>
      <c r="S1972" s="12">
        <f t="shared" si="184"/>
        <v>41323.984965277778</v>
      </c>
      <c r="T1972" s="12">
        <f t="shared" si="185"/>
        <v>41383.943298611106</v>
      </c>
    </row>
    <row r="1973" spans="1:20" ht="42.75" x14ac:dyDescent="0.4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t="str">
        <f t="shared" si="182"/>
        <v>technology</v>
      </c>
      <c r="R1973" t="str">
        <f t="shared" si="183"/>
        <v>hardware</v>
      </c>
      <c r="S1973" s="12">
        <f t="shared" si="184"/>
        <v>41561.29237268518</v>
      </c>
      <c r="T1973" s="12">
        <f t="shared" si="185"/>
        <v>41592.958333333328</v>
      </c>
    </row>
    <row r="1974" spans="1:20" ht="42.75" x14ac:dyDescent="0.4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t="str">
        <f t="shared" si="182"/>
        <v>technology</v>
      </c>
      <c r="R1974" t="str">
        <f t="shared" si="183"/>
        <v>hardware</v>
      </c>
      <c r="S1974" s="12">
        <f t="shared" si="184"/>
        <v>41200.803749999999</v>
      </c>
      <c r="T1974" s="12">
        <f t="shared" si="185"/>
        <v>41230.845416666663</v>
      </c>
    </row>
    <row r="1975" spans="1:20" ht="42.75" x14ac:dyDescent="0.4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t="str">
        <f t="shared" si="182"/>
        <v>technology</v>
      </c>
      <c r="R1975" t="str">
        <f t="shared" si="183"/>
        <v>hardware</v>
      </c>
      <c r="S1975" s="12">
        <f t="shared" si="184"/>
        <v>42549.514629629623</v>
      </c>
      <c r="T1975" s="12">
        <f t="shared" si="185"/>
        <v>42588.083333333336</v>
      </c>
    </row>
    <row r="1976" spans="1:20" ht="42.75" x14ac:dyDescent="0.4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t="str">
        <f t="shared" si="182"/>
        <v>technology</v>
      </c>
      <c r="R1976" t="str">
        <f t="shared" si="183"/>
        <v>hardware</v>
      </c>
      <c r="S1976" s="12">
        <f t="shared" si="184"/>
        <v>41445.125798611109</v>
      </c>
      <c r="T1976" s="12">
        <f t="shared" si="185"/>
        <v>41505.125798611109</v>
      </c>
    </row>
    <row r="1977" spans="1:20" ht="28.5" x14ac:dyDescent="0.4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t="str">
        <f t="shared" si="182"/>
        <v>technology</v>
      </c>
      <c r="R1977" t="str">
        <f t="shared" si="183"/>
        <v>hardware</v>
      </c>
      <c r="S1977" s="12">
        <f t="shared" si="184"/>
        <v>41313.54688657407</v>
      </c>
      <c r="T1977" s="12">
        <f t="shared" si="185"/>
        <v>41343.54688657407</v>
      </c>
    </row>
    <row r="1978" spans="1:20" ht="28.5" x14ac:dyDescent="0.4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t="str">
        <f t="shared" si="182"/>
        <v>technology</v>
      </c>
      <c r="R1978" t="str">
        <f t="shared" si="183"/>
        <v>hardware</v>
      </c>
      <c r="S1978" s="12">
        <f t="shared" si="184"/>
        <v>41438.691261574073</v>
      </c>
      <c r="T1978" s="12">
        <f t="shared" si="185"/>
        <v>41468.691261574073</v>
      </c>
    </row>
    <row r="1979" spans="1:20" ht="42.75" x14ac:dyDescent="0.4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t="str">
        <f t="shared" si="182"/>
        <v>technology</v>
      </c>
      <c r="R1979" t="str">
        <f t="shared" si="183"/>
        <v>hardware</v>
      </c>
      <c r="S1979" s="12">
        <f t="shared" si="184"/>
        <v>42311.008564814816</v>
      </c>
      <c r="T1979" s="12">
        <f t="shared" si="185"/>
        <v>42357.124305555553</v>
      </c>
    </row>
    <row r="1980" spans="1:20" ht="42.75" x14ac:dyDescent="0.4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t="str">
        <f t="shared" si="182"/>
        <v>technology</v>
      </c>
      <c r="R1980" t="str">
        <f t="shared" si="183"/>
        <v>hardware</v>
      </c>
      <c r="S1980" s="12">
        <f t="shared" si="184"/>
        <v>41039.017268518517</v>
      </c>
      <c r="T1980" s="12">
        <f t="shared" si="185"/>
        <v>41072.083333333328</v>
      </c>
    </row>
    <row r="1981" spans="1:20" ht="42.75" x14ac:dyDescent="0.4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t="str">
        <f t="shared" si="182"/>
        <v>technology</v>
      </c>
      <c r="R1981" t="str">
        <f t="shared" si="183"/>
        <v>hardware</v>
      </c>
      <c r="S1981" s="12">
        <f t="shared" si="184"/>
        <v>42290.25168981481</v>
      </c>
      <c r="T1981" s="12">
        <f t="shared" si="185"/>
        <v>42326.999305555553</v>
      </c>
    </row>
    <row r="1982" spans="1:20" ht="28.5" x14ac:dyDescent="0.4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t="str">
        <f t="shared" si="182"/>
        <v>technology</v>
      </c>
      <c r="R1982" t="str">
        <f t="shared" si="183"/>
        <v>hardware</v>
      </c>
      <c r="S1982" s="12">
        <f t="shared" si="184"/>
        <v>42423.334050925921</v>
      </c>
      <c r="T1982" s="12">
        <f t="shared" si="185"/>
        <v>42463.292384259257</v>
      </c>
    </row>
    <row r="1983" spans="1:20" ht="42.75" x14ac:dyDescent="0.4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t="str">
        <f t="shared" si="182"/>
        <v>photography</v>
      </c>
      <c r="R1983" t="str">
        <f t="shared" si="183"/>
        <v>people</v>
      </c>
      <c r="S1983" s="12">
        <f t="shared" si="184"/>
        <v>41799.516956018517</v>
      </c>
      <c r="T1983" s="12">
        <f t="shared" si="185"/>
        <v>41829.516956018517</v>
      </c>
    </row>
    <row r="1984" spans="1:20" ht="42.75" x14ac:dyDescent="0.4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f t="shared" si="181"/>
        <v>0</v>
      </c>
      <c r="Q1984" t="str">
        <f t="shared" si="182"/>
        <v>photography</v>
      </c>
      <c r="R1984" t="str">
        <f t="shared" si="183"/>
        <v>people</v>
      </c>
      <c r="S1984" s="12">
        <f t="shared" si="184"/>
        <v>42678.378321759257</v>
      </c>
      <c r="T1984" s="12">
        <f t="shared" si="185"/>
        <v>42708.419988425921</v>
      </c>
    </row>
    <row r="1985" spans="1:20" ht="42.75" x14ac:dyDescent="0.4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t="str">
        <f t="shared" si="182"/>
        <v>photography</v>
      </c>
      <c r="R1985" t="str">
        <f t="shared" si="183"/>
        <v>people</v>
      </c>
      <c r="S1985" s="12">
        <f t="shared" si="184"/>
        <v>42592.803449074076</v>
      </c>
      <c r="T1985" s="12">
        <f t="shared" si="185"/>
        <v>42615.083333333336</v>
      </c>
    </row>
    <row r="1986" spans="1:20" ht="57" x14ac:dyDescent="0.4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s="6">
        <f t="shared" si="181"/>
        <v>453.14285714285717</v>
      </c>
      <c r="Q1986" t="str">
        <f t="shared" si="182"/>
        <v>photography</v>
      </c>
      <c r="R1986" t="str">
        <f t="shared" si="183"/>
        <v>people</v>
      </c>
      <c r="S1986" s="12">
        <f t="shared" si="184"/>
        <v>41913.581956018512</v>
      </c>
      <c r="T1986" s="12">
        <f t="shared" si="185"/>
        <v>41973.623622685183</v>
      </c>
    </row>
    <row r="1987" spans="1:20" ht="42.75" x14ac:dyDescent="0.4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s="6">
        <f t="shared" ref="P1987:P2050" si="187">IF(L1987&gt;0,E1987/L1987,0)</f>
        <v>12.75</v>
      </c>
      <c r="Q1987" t="str">
        <f t="shared" ref="Q1987:Q2050" si="188">LEFT(N1987,SEARCH("/",N1987,1)-1)</f>
        <v>photography</v>
      </c>
      <c r="R1987" t="str">
        <f t="shared" ref="R1987:R2050" si="189">RIGHT(N1987,LEN(N1987)-SEARCH("/",N1987,1))</f>
        <v>people</v>
      </c>
      <c r="S1987" s="12">
        <f t="shared" ref="S1987:S2050" si="190">(J1987/86400)+25569+(-5/24)</f>
        <v>42555.490405092591</v>
      </c>
      <c r="T1987" s="12">
        <f t="shared" ref="T1987:T2050" si="191">(I1987/86400)+25569+(-5/24)</f>
        <v>42584.749999999993</v>
      </c>
    </row>
    <row r="1988" spans="1:20" ht="42.75" x14ac:dyDescent="0.4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t="str">
        <f t="shared" si="188"/>
        <v>photography</v>
      </c>
      <c r="R1988" t="str">
        <f t="shared" si="189"/>
        <v>people</v>
      </c>
      <c r="S1988" s="12">
        <f t="shared" si="190"/>
        <v>42413.225497685184</v>
      </c>
      <c r="T1988" s="12">
        <f t="shared" si="191"/>
        <v>42443.183831018519</v>
      </c>
    </row>
    <row r="1989" spans="1:20" ht="28.5" x14ac:dyDescent="0.4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t="str">
        <f t="shared" si="188"/>
        <v>photography</v>
      </c>
      <c r="R1989" t="str">
        <f t="shared" si="189"/>
        <v>people</v>
      </c>
      <c r="S1989" s="12">
        <f t="shared" si="190"/>
        <v>42034.431435185186</v>
      </c>
      <c r="T1989" s="12">
        <f t="shared" si="191"/>
        <v>42064.431435185186</v>
      </c>
    </row>
    <row r="1990" spans="1:20" x14ac:dyDescent="0.4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t="str">
        <f t="shared" si="188"/>
        <v>photography</v>
      </c>
      <c r="R1990" t="str">
        <f t="shared" si="189"/>
        <v>people</v>
      </c>
      <c r="S1990" s="12">
        <f t="shared" si="190"/>
        <v>42206.554884259262</v>
      </c>
      <c r="T1990" s="12">
        <f t="shared" si="191"/>
        <v>42236.554884259262</v>
      </c>
    </row>
    <row r="1991" spans="1:20" ht="42.75" x14ac:dyDescent="0.4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6">
        <f t="shared" si="187"/>
        <v>50</v>
      </c>
      <c r="Q1991" t="str">
        <f t="shared" si="188"/>
        <v>photography</v>
      </c>
      <c r="R1991" t="str">
        <f t="shared" si="189"/>
        <v>people</v>
      </c>
      <c r="S1991" s="12">
        <f t="shared" si="190"/>
        <v>42685.472314814811</v>
      </c>
      <c r="T1991" s="12">
        <f t="shared" si="191"/>
        <v>42715.472314814811</v>
      </c>
    </row>
    <row r="1992" spans="1:20" ht="42.75" x14ac:dyDescent="0.4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t="str">
        <f t="shared" si="188"/>
        <v>photography</v>
      </c>
      <c r="R1992" t="str">
        <f t="shared" si="189"/>
        <v>people</v>
      </c>
      <c r="S1992" s="12">
        <f t="shared" si="190"/>
        <v>42397.987638888888</v>
      </c>
      <c r="T1992" s="12">
        <f t="shared" si="191"/>
        <v>42412.987638888888</v>
      </c>
    </row>
    <row r="1993" spans="1:20" ht="28.5" x14ac:dyDescent="0.4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t="str">
        <f t="shared" si="188"/>
        <v>photography</v>
      </c>
      <c r="R1993" t="str">
        <f t="shared" si="189"/>
        <v>people</v>
      </c>
      <c r="S1993" s="12">
        <f t="shared" si="190"/>
        <v>42167.685023148144</v>
      </c>
      <c r="T1993" s="12">
        <f t="shared" si="191"/>
        <v>42188.685023148144</v>
      </c>
    </row>
    <row r="1994" spans="1:20" ht="28.5" x14ac:dyDescent="0.4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t="str">
        <f t="shared" si="188"/>
        <v>photography</v>
      </c>
      <c r="R1994" t="str">
        <f t="shared" si="189"/>
        <v>people</v>
      </c>
      <c r="S1994" s="12">
        <f t="shared" si="190"/>
        <v>42022.935081018521</v>
      </c>
      <c r="T1994" s="12">
        <f t="shared" si="191"/>
        <v>42052.935081018521</v>
      </c>
    </row>
    <row r="1995" spans="1:20" ht="42.75" x14ac:dyDescent="0.4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f t="shared" si="187"/>
        <v>0</v>
      </c>
      <c r="Q1995" t="str">
        <f t="shared" si="188"/>
        <v>photography</v>
      </c>
      <c r="R1995" t="str">
        <f t="shared" si="189"/>
        <v>people</v>
      </c>
      <c r="S1995" s="12">
        <f t="shared" si="190"/>
        <v>42329.380057870367</v>
      </c>
      <c r="T1995" s="12">
        <f t="shared" si="191"/>
        <v>42359.380057870367</v>
      </c>
    </row>
    <row r="1996" spans="1:20" ht="57" x14ac:dyDescent="0.4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f t="shared" si="187"/>
        <v>0</v>
      </c>
      <c r="Q1996" t="str">
        <f t="shared" si="188"/>
        <v>photography</v>
      </c>
      <c r="R1996" t="str">
        <f t="shared" si="189"/>
        <v>people</v>
      </c>
      <c r="S1996" s="12">
        <f t="shared" si="190"/>
        <v>42650.797939814809</v>
      </c>
      <c r="T1996" s="12">
        <f t="shared" si="191"/>
        <v>42710.839606481481</v>
      </c>
    </row>
    <row r="1997" spans="1:20" ht="42.75" x14ac:dyDescent="0.4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6">
        <f t="shared" si="187"/>
        <v>26</v>
      </c>
      <c r="Q1997" t="str">
        <f t="shared" si="188"/>
        <v>photography</v>
      </c>
      <c r="R1997" t="str">
        <f t="shared" si="189"/>
        <v>people</v>
      </c>
      <c r="S1997" s="12">
        <f t="shared" si="190"/>
        <v>42181.693703703706</v>
      </c>
      <c r="T1997" s="12">
        <f t="shared" si="191"/>
        <v>42201.693703703706</v>
      </c>
    </row>
    <row r="1998" spans="1:20" ht="42.75" x14ac:dyDescent="0.4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f t="shared" si="187"/>
        <v>0</v>
      </c>
      <c r="Q1998" t="str">
        <f t="shared" si="188"/>
        <v>photography</v>
      </c>
      <c r="R1998" t="str">
        <f t="shared" si="189"/>
        <v>people</v>
      </c>
      <c r="S1998" s="12">
        <f t="shared" si="190"/>
        <v>41800.611238425925</v>
      </c>
      <c r="T1998" s="12">
        <f t="shared" si="191"/>
        <v>41830.611238425925</v>
      </c>
    </row>
    <row r="1999" spans="1:20" ht="42.75" x14ac:dyDescent="0.4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f t="shared" si="187"/>
        <v>0</v>
      </c>
      <c r="Q1999" t="str">
        <f t="shared" si="188"/>
        <v>photography</v>
      </c>
      <c r="R1999" t="str">
        <f t="shared" si="189"/>
        <v>people</v>
      </c>
      <c r="S1999" s="12">
        <f t="shared" si="190"/>
        <v>41847.722361111111</v>
      </c>
      <c r="T1999" s="12">
        <f t="shared" si="191"/>
        <v>41877.722361111111</v>
      </c>
    </row>
    <row r="2000" spans="1:20" ht="42.75" x14ac:dyDescent="0.4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t="str">
        <f t="shared" si="188"/>
        <v>photography</v>
      </c>
      <c r="R2000" t="str">
        <f t="shared" si="189"/>
        <v>people</v>
      </c>
      <c r="S2000" s="12">
        <f t="shared" si="190"/>
        <v>41806.910162037035</v>
      </c>
      <c r="T2000" s="12">
        <f t="shared" si="191"/>
        <v>41851.910162037035</v>
      </c>
    </row>
    <row r="2001" spans="1:20" ht="42.75" x14ac:dyDescent="0.4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t="str">
        <f t="shared" si="188"/>
        <v>photography</v>
      </c>
      <c r="R2001" t="str">
        <f t="shared" si="189"/>
        <v>people</v>
      </c>
      <c r="S2001" s="12">
        <f t="shared" si="190"/>
        <v>41926.274398148147</v>
      </c>
      <c r="T2001" s="12">
        <f t="shared" si="191"/>
        <v>41956.316064814811</v>
      </c>
    </row>
    <row r="2002" spans="1:20" ht="42.75" x14ac:dyDescent="0.4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6">
        <f t="shared" si="187"/>
        <v>25</v>
      </c>
      <c r="Q2002" t="str">
        <f t="shared" si="188"/>
        <v>photography</v>
      </c>
      <c r="R2002" t="str">
        <f t="shared" si="189"/>
        <v>people</v>
      </c>
      <c r="S2002" s="12">
        <f t="shared" si="190"/>
        <v>42345.743206018517</v>
      </c>
      <c r="T2002" s="12">
        <f t="shared" si="191"/>
        <v>42375.743206018517</v>
      </c>
    </row>
    <row r="2003" spans="1:20" ht="28.5" x14ac:dyDescent="0.4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t="str">
        <f t="shared" si="188"/>
        <v>technology</v>
      </c>
      <c r="R2003" t="str">
        <f t="shared" si="189"/>
        <v>hardware</v>
      </c>
      <c r="S2003" s="12">
        <f t="shared" si="190"/>
        <v>42136.001342592594</v>
      </c>
      <c r="T2003" s="12">
        <f t="shared" si="191"/>
        <v>42167.624999999993</v>
      </c>
    </row>
    <row r="2004" spans="1:20" ht="42.75" x14ac:dyDescent="0.4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t="str">
        <f t="shared" si="188"/>
        <v>technology</v>
      </c>
      <c r="R2004" t="str">
        <f t="shared" si="189"/>
        <v>hardware</v>
      </c>
      <c r="S2004" s="12">
        <f t="shared" si="190"/>
        <v>42728.503969907404</v>
      </c>
      <c r="T2004" s="12">
        <f t="shared" si="191"/>
        <v>42758.503969907404</v>
      </c>
    </row>
    <row r="2005" spans="1:20" ht="57" x14ac:dyDescent="0.4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t="str">
        <f t="shared" si="188"/>
        <v>technology</v>
      </c>
      <c r="R2005" t="str">
        <f t="shared" si="189"/>
        <v>hardware</v>
      </c>
      <c r="S2005" s="12">
        <f t="shared" si="190"/>
        <v>40346.917268518519</v>
      </c>
      <c r="T2005" s="12">
        <f t="shared" si="191"/>
        <v>40361.75</v>
      </c>
    </row>
    <row r="2006" spans="1:20" ht="42.75" x14ac:dyDescent="0.4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t="str">
        <f t="shared" si="188"/>
        <v>technology</v>
      </c>
      <c r="R2006" t="str">
        <f t="shared" si="189"/>
        <v>hardware</v>
      </c>
      <c r="S2006" s="12">
        <f t="shared" si="190"/>
        <v>41800.396562499998</v>
      </c>
      <c r="T2006" s="12">
        <f t="shared" si="191"/>
        <v>41830.396562499998</v>
      </c>
    </row>
    <row r="2007" spans="1:20" ht="42.75" x14ac:dyDescent="0.4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t="str">
        <f t="shared" si="188"/>
        <v>technology</v>
      </c>
      <c r="R2007" t="str">
        <f t="shared" si="189"/>
        <v>hardware</v>
      </c>
      <c r="S2007" s="12">
        <f t="shared" si="190"/>
        <v>41535.604374999995</v>
      </c>
      <c r="T2007" s="12">
        <f t="shared" si="191"/>
        <v>41562.957638888889</v>
      </c>
    </row>
    <row r="2008" spans="1:20" ht="57" x14ac:dyDescent="0.4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t="str">
        <f t="shared" si="188"/>
        <v>technology</v>
      </c>
      <c r="R2008" t="str">
        <f t="shared" si="189"/>
        <v>hardware</v>
      </c>
      <c r="S2008" s="12">
        <f t="shared" si="190"/>
        <v>41941.292187499996</v>
      </c>
      <c r="T2008" s="12">
        <f t="shared" si="191"/>
        <v>41976.333854166667</v>
      </c>
    </row>
    <row r="2009" spans="1:20" ht="57" x14ac:dyDescent="0.4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t="str">
        <f t="shared" si="188"/>
        <v>technology</v>
      </c>
      <c r="R2009" t="str">
        <f t="shared" si="189"/>
        <v>hardware</v>
      </c>
      <c r="S2009" s="12">
        <f t="shared" si="190"/>
        <v>40347.629467592589</v>
      </c>
      <c r="T2009" s="12">
        <f t="shared" si="191"/>
        <v>40413.958333333328</v>
      </c>
    </row>
    <row r="2010" spans="1:20" ht="42.75" x14ac:dyDescent="0.4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t="str">
        <f t="shared" si="188"/>
        <v>technology</v>
      </c>
      <c r="R2010" t="str">
        <f t="shared" si="189"/>
        <v>hardware</v>
      </c>
      <c r="S2010" s="12">
        <f t="shared" si="190"/>
        <v>40761.396087962959</v>
      </c>
      <c r="T2010" s="12">
        <f t="shared" si="191"/>
        <v>40805.396087962959</v>
      </c>
    </row>
    <row r="2011" spans="1:20" ht="42.75" x14ac:dyDescent="0.4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t="str">
        <f t="shared" si="188"/>
        <v>technology</v>
      </c>
      <c r="R2011" t="str">
        <f t="shared" si="189"/>
        <v>hardware</v>
      </c>
      <c r="S2011" s="12">
        <f t="shared" si="190"/>
        <v>42661.115081018514</v>
      </c>
      <c r="T2011" s="12">
        <f t="shared" si="191"/>
        <v>42697.156747685185</v>
      </c>
    </row>
    <row r="2012" spans="1:20" ht="28.5" x14ac:dyDescent="0.4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t="str">
        <f t="shared" si="188"/>
        <v>technology</v>
      </c>
      <c r="R2012" t="str">
        <f t="shared" si="189"/>
        <v>hardware</v>
      </c>
      <c r="S2012" s="12">
        <f t="shared" si="190"/>
        <v>42570.788090277776</v>
      </c>
      <c r="T2012" s="12">
        <f t="shared" si="191"/>
        <v>42600.788090277776</v>
      </c>
    </row>
    <row r="2013" spans="1:20" ht="42.75" x14ac:dyDescent="0.4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t="str">
        <f t="shared" si="188"/>
        <v>technology</v>
      </c>
      <c r="R2013" t="str">
        <f t="shared" si="189"/>
        <v>hardware</v>
      </c>
      <c r="S2013" s="12">
        <f t="shared" si="190"/>
        <v>42347.150150462963</v>
      </c>
      <c r="T2013" s="12">
        <f t="shared" si="191"/>
        <v>42380.749999999993</v>
      </c>
    </row>
    <row r="2014" spans="1:20" ht="42.75" x14ac:dyDescent="0.4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t="str">
        <f t="shared" si="188"/>
        <v>technology</v>
      </c>
      <c r="R2014" t="str">
        <f t="shared" si="189"/>
        <v>hardware</v>
      </c>
      <c r="S2014" s="12">
        <f t="shared" si="190"/>
        <v>42010.613900462959</v>
      </c>
      <c r="T2014" s="12">
        <f t="shared" si="191"/>
        <v>42040.613900462959</v>
      </c>
    </row>
    <row r="2015" spans="1:20" ht="42.75" x14ac:dyDescent="0.4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t="str">
        <f t="shared" si="188"/>
        <v>technology</v>
      </c>
      <c r="R2015" t="str">
        <f t="shared" si="189"/>
        <v>hardware</v>
      </c>
      <c r="S2015" s="12">
        <f t="shared" si="190"/>
        <v>42499.752476851849</v>
      </c>
      <c r="T2015" s="12">
        <f t="shared" si="191"/>
        <v>42559.752476851849</v>
      </c>
    </row>
    <row r="2016" spans="1:20" ht="42.75" x14ac:dyDescent="0.4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t="str">
        <f t="shared" si="188"/>
        <v>technology</v>
      </c>
      <c r="R2016" t="str">
        <f t="shared" si="189"/>
        <v>hardware</v>
      </c>
      <c r="S2016" s="12">
        <f t="shared" si="190"/>
        <v>41324.006238425922</v>
      </c>
      <c r="T2016" s="12">
        <f t="shared" si="191"/>
        <v>41357.964571759258</v>
      </c>
    </row>
    <row r="2017" spans="1:20" ht="42.75" x14ac:dyDescent="0.4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t="str">
        <f t="shared" si="188"/>
        <v>technology</v>
      </c>
      <c r="R2017" t="str">
        <f t="shared" si="189"/>
        <v>hardware</v>
      </c>
      <c r="S2017" s="12">
        <f t="shared" si="190"/>
        <v>40765.668553240735</v>
      </c>
      <c r="T2017" s="12">
        <f t="shared" si="191"/>
        <v>40795.668553240735</v>
      </c>
    </row>
    <row r="2018" spans="1:20" ht="28.5" x14ac:dyDescent="0.4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t="str">
        <f t="shared" si="188"/>
        <v>technology</v>
      </c>
      <c r="R2018" t="str">
        <f t="shared" si="189"/>
        <v>hardware</v>
      </c>
      <c r="S2018" s="12">
        <f t="shared" si="190"/>
        <v>41312.672442129631</v>
      </c>
      <c r="T2018" s="12">
        <f t="shared" si="191"/>
        <v>41342.672442129631</v>
      </c>
    </row>
    <row r="2019" spans="1:20" ht="42.75" x14ac:dyDescent="0.4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t="str">
        <f t="shared" si="188"/>
        <v>technology</v>
      </c>
      <c r="R2019" t="str">
        <f t="shared" si="189"/>
        <v>hardware</v>
      </c>
      <c r="S2019" s="12">
        <f t="shared" si="190"/>
        <v>40960.849016203698</v>
      </c>
      <c r="T2019" s="12">
        <f t="shared" si="191"/>
        <v>40991.958333333328</v>
      </c>
    </row>
    <row r="2020" spans="1:20" ht="42.75" x14ac:dyDescent="0.4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t="str">
        <f t="shared" si="188"/>
        <v>technology</v>
      </c>
      <c r="R2020" t="str">
        <f t="shared" si="189"/>
        <v>hardware</v>
      </c>
      <c r="S2020" s="12">
        <f t="shared" si="190"/>
        <v>42199.157511574071</v>
      </c>
      <c r="T2020" s="12">
        <f t="shared" si="191"/>
        <v>42229.157511574071</v>
      </c>
    </row>
    <row r="2021" spans="1:20" ht="42.75" x14ac:dyDescent="0.4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t="str">
        <f t="shared" si="188"/>
        <v>technology</v>
      </c>
      <c r="R2021" t="str">
        <f t="shared" si="189"/>
        <v>hardware</v>
      </c>
      <c r="S2021" s="12">
        <f t="shared" si="190"/>
        <v>42605.500243055554</v>
      </c>
      <c r="T2021" s="12">
        <f t="shared" si="191"/>
        <v>42635.500243055554</v>
      </c>
    </row>
    <row r="2022" spans="1:20" ht="42.75" x14ac:dyDescent="0.4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t="str">
        <f t="shared" si="188"/>
        <v>technology</v>
      </c>
      <c r="R2022" t="str">
        <f t="shared" si="189"/>
        <v>hardware</v>
      </c>
      <c r="S2022" s="12">
        <f t="shared" si="190"/>
        <v>41736.889166666668</v>
      </c>
      <c r="T2022" s="12">
        <f t="shared" si="191"/>
        <v>41773.75277777778</v>
      </c>
    </row>
    <row r="2023" spans="1:20" ht="42.75" x14ac:dyDescent="0.4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t="str">
        <f t="shared" si="188"/>
        <v>technology</v>
      </c>
      <c r="R2023" t="str">
        <f t="shared" si="189"/>
        <v>hardware</v>
      </c>
      <c r="S2023" s="12">
        <f t="shared" si="190"/>
        <v>41860.862233796295</v>
      </c>
      <c r="T2023" s="12">
        <f t="shared" si="191"/>
        <v>41905.862233796295</v>
      </c>
    </row>
    <row r="2024" spans="1:20" ht="42.75" x14ac:dyDescent="0.4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t="str">
        <f t="shared" si="188"/>
        <v>technology</v>
      </c>
      <c r="R2024" t="str">
        <f t="shared" si="189"/>
        <v>hardware</v>
      </c>
      <c r="S2024" s="12">
        <f t="shared" si="190"/>
        <v>42502.36078703704</v>
      </c>
      <c r="T2024" s="12">
        <f t="shared" si="191"/>
        <v>42532.36078703704</v>
      </c>
    </row>
    <row r="2025" spans="1:20" ht="42.75" x14ac:dyDescent="0.4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t="str">
        <f t="shared" si="188"/>
        <v>technology</v>
      </c>
      <c r="R2025" t="str">
        <f t="shared" si="189"/>
        <v>hardware</v>
      </c>
      <c r="S2025" s="12">
        <f t="shared" si="190"/>
        <v>42136.212418981479</v>
      </c>
      <c r="T2025" s="12">
        <f t="shared" si="191"/>
        <v>42166.212418981479</v>
      </c>
    </row>
    <row r="2026" spans="1:20" ht="42.75" x14ac:dyDescent="0.4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t="str">
        <f t="shared" si="188"/>
        <v>technology</v>
      </c>
      <c r="R2026" t="str">
        <f t="shared" si="189"/>
        <v>hardware</v>
      </c>
      <c r="S2026" s="12">
        <f t="shared" si="190"/>
        <v>41099.758611111109</v>
      </c>
      <c r="T2026" s="12">
        <f t="shared" si="191"/>
        <v>41133.916666666664</v>
      </c>
    </row>
    <row r="2027" spans="1:20" ht="42.75" x14ac:dyDescent="0.4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t="str">
        <f t="shared" si="188"/>
        <v>technology</v>
      </c>
      <c r="R2027" t="str">
        <f t="shared" si="189"/>
        <v>hardware</v>
      </c>
      <c r="S2027" s="12">
        <f t="shared" si="190"/>
        <v>42135.976226851846</v>
      </c>
      <c r="T2027" s="12">
        <f t="shared" si="191"/>
        <v>42165.976226851846</v>
      </c>
    </row>
    <row r="2028" spans="1:20" ht="28.5" x14ac:dyDescent="0.4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t="str">
        <f t="shared" si="188"/>
        <v>technology</v>
      </c>
      <c r="R2028" t="str">
        <f t="shared" si="189"/>
        <v>hardware</v>
      </c>
      <c r="S2028" s="12">
        <f t="shared" si="190"/>
        <v>41704.527604166666</v>
      </c>
      <c r="T2028" s="12">
        <f t="shared" si="191"/>
        <v>41749.957638888889</v>
      </c>
    </row>
    <row r="2029" spans="1:20" ht="42.75" x14ac:dyDescent="0.4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t="str">
        <f t="shared" si="188"/>
        <v>technology</v>
      </c>
      <c r="R2029" t="str">
        <f t="shared" si="189"/>
        <v>hardware</v>
      </c>
      <c r="S2029" s="12">
        <f t="shared" si="190"/>
        <v>42048.605543981474</v>
      </c>
      <c r="T2029" s="12">
        <f t="shared" si="191"/>
        <v>42093.563877314817</v>
      </c>
    </row>
    <row r="2030" spans="1:20" ht="28.5" x14ac:dyDescent="0.4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t="str">
        <f t="shared" si="188"/>
        <v>technology</v>
      </c>
      <c r="R2030" t="str">
        <f t="shared" si="189"/>
        <v>hardware</v>
      </c>
      <c r="S2030" s="12">
        <f t="shared" si="190"/>
        <v>40215.710717592592</v>
      </c>
      <c r="T2030" s="12">
        <f t="shared" si="191"/>
        <v>40252.704861111109</v>
      </c>
    </row>
    <row r="2031" spans="1:20" ht="42.75" x14ac:dyDescent="0.4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t="str">
        <f t="shared" si="188"/>
        <v>technology</v>
      </c>
      <c r="R2031" t="str">
        <f t="shared" si="189"/>
        <v>hardware</v>
      </c>
      <c r="S2031" s="12">
        <f t="shared" si="190"/>
        <v>41847.813437500001</v>
      </c>
      <c r="T2031" s="12">
        <f t="shared" si="191"/>
        <v>41877.813437500001</v>
      </c>
    </row>
    <row r="2032" spans="1:20" ht="42.75" x14ac:dyDescent="0.4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t="str">
        <f t="shared" si="188"/>
        <v>technology</v>
      </c>
      <c r="R2032" t="str">
        <f t="shared" si="189"/>
        <v>hardware</v>
      </c>
      <c r="S2032" s="12">
        <f t="shared" si="190"/>
        <v>41212.788148148145</v>
      </c>
      <c r="T2032" s="12">
        <f t="shared" si="191"/>
        <v>41242.788148148145</v>
      </c>
    </row>
    <row r="2033" spans="1:20" ht="28.5" x14ac:dyDescent="0.4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t="str">
        <f t="shared" si="188"/>
        <v>technology</v>
      </c>
      <c r="R2033" t="str">
        <f t="shared" si="189"/>
        <v>hardware</v>
      </c>
      <c r="S2033" s="12">
        <f t="shared" si="190"/>
        <v>41975.120983796289</v>
      </c>
      <c r="T2033" s="12">
        <f t="shared" si="191"/>
        <v>42012.833333333336</v>
      </c>
    </row>
    <row r="2034" spans="1:20" ht="42.75" x14ac:dyDescent="0.4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t="str">
        <f t="shared" si="188"/>
        <v>technology</v>
      </c>
      <c r="R2034" t="str">
        <f t="shared" si="189"/>
        <v>hardware</v>
      </c>
      <c r="S2034" s="12">
        <f t="shared" si="190"/>
        <v>42689.35733796296</v>
      </c>
      <c r="T2034" s="12">
        <f t="shared" si="191"/>
        <v>42718.999999999993</v>
      </c>
    </row>
    <row r="2035" spans="1:20" ht="42.75" x14ac:dyDescent="0.4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t="str">
        <f t="shared" si="188"/>
        <v>technology</v>
      </c>
      <c r="R2035" t="str">
        <f t="shared" si="189"/>
        <v>hardware</v>
      </c>
      <c r="S2035" s="12">
        <f t="shared" si="190"/>
        <v>41724.874050925922</v>
      </c>
      <c r="T2035" s="12">
        <f t="shared" si="191"/>
        <v>41754.874050925922</v>
      </c>
    </row>
    <row r="2036" spans="1:20" ht="42.75" x14ac:dyDescent="0.4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t="str">
        <f t="shared" si="188"/>
        <v>technology</v>
      </c>
      <c r="R2036" t="str">
        <f t="shared" si="189"/>
        <v>hardware</v>
      </c>
      <c r="S2036" s="12">
        <f t="shared" si="190"/>
        <v>42075.921678240738</v>
      </c>
      <c r="T2036" s="12">
        <f t="shared" si="191"/>
        <v>42131.081944444442</v>
      </c>
    </row>
    <row r="2037" spans="1:20" ht="42.75" x14ac:dyDescent="0.4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t="str">
        <f t="shared" si="188"/>
        <v>technology</v>
      </c>
      <c r="R2037" t="str">
        <f t="shared" si="189"/>
        <v>hardware</v>
      </c>
      <c r="S2037" s="12">
        <f t="shared" si="190"/>
        <v>42311.41674768518</v>
      </c>
      <c r="T2037" s="12">
        <f t="shared" si="191"/>
        <v>42356.833333333336</v>
      </c>
    </row>
    <row r="2038" spans="1:20" ht="42.75" x14ac:dyDescent="0.4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t="str">
        <f t="shared" si="188"/>
        <v>technology</v>
      </c>
      <c r="R2038" t="str">
        <f t="shared" si="189"/>
        <v>hardware</v>
      </c>
      <c r="S2038" s="12">
        <f t="shared" si="190"/>
        <v>41738.656469907401</v>
      </c>
      <c r="T2038" s="12">
        <f t="shared" si="191"/>
        <v>41768.656469907401</v>
      </c>
    </row>
    <row r="2039" spans="1:20" ht="42.75" x14ac:dyDescent="0.4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t="str">
        <f t="shared" si="188"/>
        <v>technology</v>
      </c>
      <c r="R2039" t="str">
        <f t="shared" si="189"/>
        <v>hardware</v>
      </c>
      <c r="S2039" s="12">
        <f t="shared" si="190"/>
        <v>41578.001770833333</v>
      </c>
      <c r="T2039" s="12">
        <f t="shared" si="191"/>
        <v>41638.043437499997</v>
      </c>
    </row>
    <row r="2040" spans="1:20" ht="42.75" x14ac:dyDescent="0.4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t="str">
        <f t="shared" si="188"/>
        <v>technology</v>
      </c>
      <c r="R2040" t="str">
        <f t="shared" si="189"/>
        <v>hardware</v>
      </c>
      <c r="S2040" s="12">
        <f t="shared" si="190"/>
        <v>41424.062743055554</v>
      </c>
      <c r="T2040" s="12">
        <f t="shared" si="191"/>
        <v>41456.541666666664</v>
      </c>
    </row>
    <row r="2041" spans="1:20" ht="28.5" x14ac:dyDescent="0.4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t="str">
        <f t="shared" si="188"/>
        <v>technology</v>
      </c>
      <c r="R2041" t="str">
        <f t="shared" si="189"/>
        <v>hardware</v>
      </c>
      <c r="S2041" s="12">
        <f t="shared" si="190"/>
        <v>42675.23061342592</v>
      </c>
      <c r="T2041" s="12">
        <f t="shared" si="191"/>
        <v>42704.999305555553</v>
      </c>
    </row>
    <row r="2042" spans="1:20" ht="28.5" x14ac:dyDescent="0.4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t="str">
        <f t="shared" si="188"/>
        <v>technology</v>
      </c>
      <c r="R2042" t="str">
        <f t="shared" si="189"/>
        <v>hardware</v>
      </c>
      <c r="S2042" s="12">
        <f t="shared" si="190"/>
        <v>41578.718784722216</v>
      </c>
      <c r="T2042" s="12">
        <f t="shared" si="191"/>
        <v>41593.760451388887</v>
      </c>
    </row>
    <row r="2043" spans="1:20" ht="42.75" x14ac:dyDescent="0.4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t="str">
        <f t="shared" si="188"/>
        <v>technology</v>
      </c>
      <c r="R2043" t="str">
        <f t="shared" si="189"/>
        <v>hardware</v>
      </c>
      <c r="S2043" s="12">
        <f t="shared" si="190"/>
        <v>42654.317442129628</v>
      </c>
      <c r="T2043" s="12">
        <f t="shared" si="191"/>
        <v>42684.359108796292</v>
      </c>
    </row>
    <row r="2044" spans="1:20" ht="42.75" x14ac:dyDescent="0.4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t="str">
        <f t="shared" si="188"/>
        <v>technology</v>
      </c>
      <c r="R2044" t="str">
        <f t="shared" si="189"/>
        <v>hardware</v>
      </c>
      <c r="S2044" s="12">
        <f t="shared" si="190"/>
        <v>42331.499699074069</v>
      </c>
      <c r="T2044" s="12">
        <f t="shared" si="191"/>
        <v>42391.499699074069</v>
      </c>
    </row>
    <row r="2045" spans="1:20" ht="42.75" x14ac:dyDescent="0.4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t="str">
        <f t="shared" si="188"/>
        <v>technology</v>
      </c>
      <c r="R2045" t="str">
        <f t="shared" si="189"/>
        <v>hardware</v>
      </c>
      <c r="S2045" s="12">
        <f t="shared" si="190"/>
        <v>42660.968483796292</v>
      </c>
      <c r="T2045" s="12">
        <f t="shared" si="191"/>
        <v>42714.999305555553</v>
      </c>
    </row>
    <row r="2046" spans="1:20" ht="42.75" x14ac:dyDescent="0.4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t="str">
        <f t="shared" si="188"/>
        <v>technology</v>
      </c>
      <c r="R2046" t="str">
        <f t="shared" si="189"/>
        <v>hardware</v>
      </c>
      <c r="S2046" s="12">
        <f t="shared" si="190"/>
        <v>42138.475856481477</v>
      </c>
      <c r="T2046" s="12">
        <f t="shared" si="191"/>
        <v>42168.475856481477</v>
      </c>
    </row>
    <row r="2047" spans="1:20" ht="42.75" x14ac:dyDescent="0.4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t="str">
        <f t="shared" si="188"/>
        <v>technology</v>
      </c>
      <c r="R2047" t="str">
        <f t="shared" si="189"/>
        <v>hardware</v>
      </c>
      <c r="S2047" s="12">
        <f t="shared" si="190"/>
        <v>41068.880173611113</v>
      </c>
      <c r="T2047" s="12">
        <f t="shared" si="191"/>
        <v>41098.880173611113</v>
      </c>
    </row>
    <row r="2048" spans="1:20" ht="42.75" x14ac:dyDescent="0.4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t="str">
        <f t="shared" si="188"/>
        <v>technology</v>
      </c>
      <c r="R2048" t="str">
        <f t="shared" si="189"/>
        <v>hardware</v>
      </c>
      <c r="S2048" s="12">
        <f t="shared" si="190"/>
        <v>41386.963472222218</v>
      </c>
      <c r="T2048" s="12">
        <f t="shared" si="191"/>
        <v>41416.963472222218</v>
      </c>
    </row>
    <row r="2049" spans="1:20" ht="42.75" x14ac:dyDescent="0.4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t="str">
        <f t="shared" si="188"/>
        <v>technology</v>
      </c>
      <c r="R2049" t="str">
        <f t="shared" si="189"/>
        <v>hardware</v>
      </c>
      <c r="S2049" s="12">
        <f t="shared" si="190"/>
        <v>42081.695254629631</v>
      </c>
      <c r="T2049" s="12">
        <f t="shared" si="191"/>
        <v>42110.791666666664</v>
      </c>
    </row>
    <row r="2050" spans="1:20" ht="42.75" x14ac:dyDescent="0.4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s="6">
        <f t="shared" si="187"/>
        <v>91.82989803350327</v>
      </c>
      <c r="Q2050" t="str">
        <f t="shared" si="188"/>
        <v>technology</v>
      </c>
      <c r="R2050" t="str">
        <f t="shared" si="189"/>
        <v>hardware</v>
      </c>
      <c r="S2050" s="12">
        <f t="shared" si="190"/>
        <v>41387.443182870367</v>
      </c>
      <c r="T2050" s="12">
        <f t="shared" si="191"/>
        <v>41417.443182870367</v>
      </c>
    </row>
    <row r="2051" spans="1:20" x14ac:dyDescent="0.4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s="6">
        <f t="shared" ref="P2051:P2114" si="193">IF(L2051&gt;0,E2051/L2051,0)</f>
        <v>80.991037735849048</v>
      </c>
      <c r="Q2051" t="str">
        <f t="shared" ref="Q2051:Q2114" si="194">LEFT(N2051,SEARCH("/",N2051,1)-1)</f>
        <v>technology</v>
      </c>
      <c r="R2051" t="str">
        <f t="shared" ref="R2051:R2114" si="195">RIGHT(N2051,LEN(N2051)-SEARCH("/",N2051,1))</f>
        <v>hardware</v>
      </c>
      <c r="S2051" s="12">
        <f t="shared" ref="S2051:S2114" si="196">(J2051/86400)+25569+(-5/24)</f>
        <v>41575.319016203699</v>
      </c>
      <c r="T2051" s="12">
        <f t="shared" ref="T2051:T2114" si="197">(I2051/86400)+25569+(-5/24)</f>
        <v>41610.749305555553</v>
      </c>
    </row>
    <row r="2052" spans="1:20" ht="42.75" x14ac:dyDescent="0.4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t="str">
        <f t="shared" si="194"/>
        <v>technology</v>
      </c>
      <c r="R2052" t="str">
        <f t="shared" si="195"/>
        <v>hardware</v>
      </c>
      <c r="S2052" s="12">
        <f t="shared" si="196"/>
        <v>42114.863171296289</v>
      </c>
      <c r="T2052" s="12">
        <f t="shared" si="197"/>
        <v>42154.863171296289</v>
      </c>
    </row>
    <row r="2053" spans="1:20" ht="42.75" x14ac:dyDescent="0.4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t="str">
        <f t="shared" si="194"/>
        <v>technology</v>
      </c>
      <c r="R2053" t="str">
        <f t="shared" si="195"/>
        <v>hardware</v>
      </c>
      <c r="S2053" s="12">
        <f t="shared" si="196"/>
        <v>41603.814085648148</v>
      </c>
      <c r="T2053" s="12">
        <f t="shared" si="197"/>
        <v>41633.814085648148</v>
      </c>
    </row>
    <row r="2054" spans="1:20" ht="42.75" x14ac:dyDescent="0.4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t="str">
        <f t="shared" si="194"/>
        <v>technology</v>
      </c>
      <c r="R2054" t="str">
        <f t="shared" si="195"/>
        <v>hardware</v>
      </c>
      <c r="S2054" s="12">
        <f t="shared" si="196"/>
        <v>42374.875613425924</v>
      </c>
      <c r="T2054" s="12">
        <f t="shared" si="197"/>
        <v>42419.875613425924</v>
      </c>
    </row>
    <row r="2055" spans="1:20" ht="42.75" x14ac:dyDescent="0.4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t="str">
        <f t="shared" si="194"/>
        <v>technology</v>
      </c>
      <c r="R2055" t="str">
        <f t="shared" si="195"/>
        <v>hardware</v>
      </c>
      <c r="S2055" s="12">
        <f t="shared" si="196"/>
        <v>42303.409155092588</v>
      </c>
      <c r="T2055" s="12">
        <f t="shared" si="197"/>
        <v>42333.450821759259</v>
      </c>
    </row>
    <row r="2056" spans="1:20" ht="42.75" x14ac:dyDescent="0.4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t="str">
        <f t="shared" si="194"/>
        <v>technology</v>
      </c>
      <c r="R2056" t="str">
        <f t="shared" si="195"/>
        <v>hardware</v>
      </c>
      <c r="S2056" s="12">
        <f t="shared" si="196"/>
        <v>41731.312615740739</v>
      </c>
      <c r="T2056" s="12">
        <f t="shared" si="197"/>
        <v>41761.312615740739</v>
      </c>
    </row>
    <row r="2057" spans="1:20" ht="42.75" x14ac:dyDescent="0.4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t="str">
        <f t="shared" si="194"/>
        <v>technology</v>
      </c>
      <c r="R2057" t="str">
        <f t="shared" si="195"/>
        <v>hardware</v>
      </c>
      <c r="S2057" s="12">
        <f t="shared" si="196"/>
        <v>41946.465775462959</v>
      </c>
      <c r="T2057" s="12">
        <f t="shared" si="197"/>
        <v>41975.958333333336</v>
      </c>
    </row>
    <row r="2058" spans="1:20" ht="42.75" x14ac:dyDescent="0.4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t="str">
        <f t="shared" si="194"/>
        <v>technology</v>
      </c>
      <c r="R2058" t="str">
        <f t="shared" si="195"/>
        <v>hardware</v>
      </c>
      <c r="S2058" s="12">
        <f t="shared" si="196"/>
        <v>41351.552569444444</v>
      </c>
      <c r="T2058" s="12">
        <f t="shared" si="197"/>
        <v>41381.552569444444</v>
      </c>
    </row>
    <row r="2059" spans="1:20" ht="42.75" x14ac:dyDescent="0.4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t="str">
        <f t="shared" si="194"/>
        <v>technology</v>
      </c>
      <c r="R2059" t="str">
        <f t="shared" si="195"/>
        <v>hardware</v>
      </c>
      <c r="S2059" s="12">
        <f t="shared" si="196"/>
        <v>42396.286249999997</v>
      </c>
      <c r="T2059" s="12">
        <f t="shared" si="197"/>
        <v>42426.286249999997</v>
      </c>
    </row>
    <row r="2060" spans="1:20" ht="28.5" x14ac:dyDescent="0.4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t="str">
        <f t="shared" si="194"/>
        <v>technology</v>
      </c>
      <c r="R2060" t="str">
        <f t="shared" si="195"/>
        <v>hardware</v>
      </c>
      <c r="S2060" s="12">
        <f t="shared" si="196"/>
        <v>42026.16238425926</v>
      </c>
      <c r="T2060" s="12">
        <f t="shared" si="197"/>
        <v>42065.624999999993</v>
      </c>
    </row>
    <row r="2061" spans="1:20" ht="42.75" x14ac:dyDescent="0.4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t="str">
        <f t="shared" si="194"/>
        <v>technology</v>
      </c>
      <c r="R2061" t="str">
        <f t="shared" si="195"/>
        <v>hardware</v>
      </c>
      <c r="S2061" s="12">
        <f t="shared" si="196"/>
        <v>42361.394143518519</v>
      </c>
      <c r="T2061" s="12">
        <f t="shared" si="197"/>
        <v>42400.707638888889</v>
      </c>
    </row>
    <row r="2062" spans="1:20" ht="42.75" x14ac:dyDescent="0.4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t="str">
        <f t="shared" si="194"/>
        <v>technology</v>
      </c>
      <c r="R2062" t="str">
        <f t="shared" si="195"/>
        <v>hardware</v>
      </c>
      <c r="S2062" s="12">
        <f t="shared" si="196"/>
        <v>41783.434606481482</v>
      </c>
      <c r="T2062" s="12">
        <f t="shared" si="197"/>
        <v>41843.434606481482</v>
      </c>
    </row>
    <row r="2063" spans="1:20" ht="42.75" x14ac:dyDescent="0.4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t="str">
        <f t="shared" si="194"/>
        <v>technology</v>
      </c>
      <c r="R2063" t="str">
        <f t="shared" si="195"/>
        <v>hardware</v>
      </c>
      <c r="S2063" s="12">
        <f t="shared" si="196"/>
        <v>42705.556180555555</v>
      </c>
      <c r="T2063" s="12">
        <f t="shared" si="197"/>
        <v>42735.556180555555</v>
      </c>
    </row>
    <row r="2064" spans="1:20" ht="42.75" x14ac:dyDescent="0.4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t="str">
        <f t="shared" si="194"/>
        <v>technology</v>
      </c>
      <c r="R2064" t="str">
        <f t="shared" si="195"/>
        <v>hardware</v>
      </c>
      <c r="S2064" s="12">
        <f t="shared" si="196"/>
        <v>42423.174745370365</v>
      </c>
      <c r="T2064" s="12">
        <f t="shared" si="197"/>
        <v>42453.1330787037</v>
      </c>
    </row>
    <row r="2065" spans="1:20" ht="28.5" x14ac:dyDescent="0.4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t="str">
        <f t="shared" si="194"/>
        <v>technology</v>
      </c>
      <c r="R2065" t="str">
        <f t="shared" si="195"/>
        <v>hardware</v>
      </c>
      <c r="S2065" s="12">
        <f t="shared" si="196"/>
        <v>42472.524317129624</v>
      </c>
      <c r="T2065" s="12">
        <f t="shared" si="197"/>
        <v>42505.524317129624</v>
      </c>
    </row>
    <row r="2066" spans="1:20" ht="42.75" x14ac:dyDescent="0.4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t="str">
        <f t="shared" si="194"/>
        <v>technology</v>
      </c>
      <c r="R2066" t="str">
        <f t="shared" si="195"/>
        <v>hardware</v>
      </c>
      <c r="S2066" s="12">
        <f t="shared" si="196"/>
        <v>41389.1565162037</v>
      </c>
      <c r="T2066" s="12">
        <f t="shared" si="197"/>
        <v>41425.291666666664</v>
      </c>
    </row>
    <row r="2067" spans="1:20" ht="42.75" x14ac:dyDescent="0.4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t="str">
        <f t="shared" si="194"/>
        <v>technology</v>
      </c>
      <c r="R2067" t="str">
        <f t="shared" si="195"/>
        <v>hardware</v>
      </c>
      <c r="S2067" s="12">
        <f t="shared" si="196"/>
        <v>41603.125335648147</v>
      </c>
      <c r="T2067" s="12">
        <f t="shared" si="197"/>
        <v>41633.125335648147</v>
      </c>
    </row>
    <row r="2068" spans="1:20" ht="42.75" x14ac:dyDescent="0.4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t="str">
        <f t="shared" si="194"/>
        <v>technology</v>
      </c>
      <c r="R2068" t="str">
        <f t="shared" si="195"/>
        <v>hardware</v>
      </c>
      <c r="S2068" s="12">
        <f t="shared" si="196"/>
        <v>41844.563460648147</v>
      </c>
      <c r="T2068" s="12">
        <f t="shared" si="197"/>
        <v>41874.563460648147</v>
      </c>
    </row>
    <row r="2069" spans="1:20" ht="42.75" x14ac:dyDescent="0.4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t="str">
        <f t="shared" si="194"/>
        <v>technology</v>
      </c>
      <c r="R2069" t="str">
        <f t="shared" si="195"/>
        <v>hardware</v>
      </c>
      <c r="S2069" s="12">
        <f t="shared" si="196"/>
        <v>42115.645555555551</v>
      </c>
      <c r="T2069" s="12">
        <f t="shared" si="197"/>
        <v>42148.645555555551</v>
      </c>
    </row>
    <row r="2070" spans="1:20" ht="42.75" x14ac:dyDescent="0.4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t="str">
        <f t="shared" si="194"/>
        <v>technology</v>
      </c>
      <c r="R2070" t="str">
        <f t="shared" si="195"/>
        <v>hardware</v>
      </c>
      <c r="S2070" s="12">
        <f t="shared" si="196"/>
        <v>42633.633275462962</v>
      </c>
      <c r="T2070" s="12">
        <f t="shared" si="197"/>
        <v>42663.633275462962</v>
      </c>
    </row>
    <row r="2071" spans="1:20" ht="42.75" x14ac:dyDescent="0.4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t="str">
        <f t="shared" si="194"/>
        <v>technology</v>
      </c>
      <c r="R2071" t="str">
        <f t="shared" si="195"/>
        <v>hardware</v>
      </c>
      <c r="S2071" s="12">
        <f t="shared" si="196"/>
        <v>42340.763784722221</v>
      </c>
      <c r="T2071" s="12">
        <f t="shared" si="197"/>
        <v>42371.763784722221</v>
      </c>
    </row>
    <row r="2072" spans="1:20" ht="42.75" x14ac:dyDescent="0.4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t="str">
        <f t="shared" si="194"/>
        <v>technology</v>
      </c>
      <c r="R2072" t="str">
        <f t="shared" si="195"/>
        <v>hardware</v>
      </c>
      <c r="S2072" s="12">
        <f t="shared" si="196"/>
        <v>42519.448182870365</v>
      </c>
      <c r="T2072" s="12">
        <f t="shared" si="197"/>
        <v>42549.448182870365</v>
      </c>
    </row>
    <row r="2073" spans="1:20" ht="42.75" x14ac:dyDescent="0.4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t="str">
        <f t="shared" si="194"/>
        <v>technology</v>
      </c>
      <c r="R2073" t="str">
        <f t="shared" si="195"/>
        <v>hardware</v>
      </c>
      <c r="S2073" s="12">
        <f t="shared" si="196"/>
        <v>42600.070416666662</v>
      </c>
      <c r="T2073" s="12">
        <f t="shared" si="197"/>
        <v>42645.070416666662</v>
      </c>
    </row>
    <row r="2074" spans="1:20" ht="42.75" x14ac:dyDescent="0.4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t="str">
        <f t="shared" si="194"/>
        <v>technology</v>
      </c>
      <c r="R2074" t="str">
        <f t="shared" si="195"/>
        <v>hardware</v>
      </c>
      <c r="S2074" s="12">
        <f t="shared" si="196"/>
        <v>42467.373055555552</v>
      </c>
      <c r="T2074" s="12">
        <f t="shared" si="197"/>
        <v>42497.373055555552</v>
      </c>
    </row>
    <row r="2075" spans="1:20" ht="42.75" x14ac:dyDescent="0.4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t="str">
        <f t="shared" si="194"/>
        <v>technology</v>
      </c>
      <c r="R2075" t="str">
        <f t="shared" si="195"/>
        <v>hardware</v>
      </c>
      <c r="S2075" s="12">
        <f t="shared" si="196"/>
        <v>42087.459699074076</v>
      </c>
      <c r="T2075" s="12">
        <f t="shared" si="197"/>
        <v>42132.459699074076</v>
      </c>
    </row>
    <row r="2076" spans="1:20" ht="28.5" x14ac:dyDescent="0.4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t="str">
        <f t="shared" si="194"/>
        <v>technology</v>
      </c>
      <c r="R2076" t="str">
        <f t="shared" si="195"/>
        <v>hardware</v>
      </c>
      <c r="S2076" s="12">
        <f t="shared" si="196"/>
        <v>42466.617847222216</v>
      </c>
      <c r="T2076" s="12">
        <f t="shared" si="197"/>
        <v>42496.617847222216</v>
      </c>
    </row>
    <row r="2077" spans="1:20" ht="42.75" x14ac:dyDescent="0.4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t="str">
        <f t="shared" si="194"/>
        <v>technology</v>
      </c>
      <c r="R2077" t="str">
        <f t="shared" si="195"/>
        <v>hardware</v>
      </c>
      <c r="S2077" s="12">
        <f t="shared" si="196"/>
        <v>41450.473240740735</v>
      </c>
      <c r="T2077" s="12">
        <f t="shared" si="197"/>
        <v>41480.473240740735</v>
      </c>
    </row>
    <row r="2078" spans="1:20" ht="28.5" x14ac:dyDescent="0.4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t="str">
        <f t="shared" si="194"/>
        <v>technology</v>
      </c>
      <c r="R2078" t="str">
        <f t="shared" si="195"/>
        <v>hardware</v>
      </c>
      <c r="S2078" s="12">
        <f t="shared" si="196"/>
        <v>41803.672326388885</v>
      </c>
      <c r="T2078" s="12">
        <f t="shared" si="197"/>
        <v>41843.672326388885</v>
      </c>
    </row>
    <row r="2079" spans="1:20" ht="42.75" x14ac:dyDescent="0.4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t="str">
        <f t="shared" si="194"/>
        <v>technology</v>
      </c>
      <c r="R2079" t="str">
        <f t="shared" si="195"/>
        <v>hardware</v>
      </c>
      <c r="S2079" s="12">
        <f t="shared" si="196"/>
        <v>42102.83421296296</v>
      </c>
      <c r="T2079" s="12">
        <f t="shared" si="197"/>
        <v>42160.666666666664</v>
      </c>
    </row>
    <row r="2080" spans="1:20" ht="42.75" x14ac:dyDescent="0.4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t="str">
        <f t="shared" si="194"/>
        <v>technology</v>
      </c>
      <c r="R2080" t="str">
        <f t="shared" si="195"/>
        <v>hardware</v>
      </c>
      <c r="S2080" s="12">
        <f t="shared" si="196"/>
        <v>42692.563159722216</v>
      </c>
      <c r="T2080" s="12">
        <f t="shared" si="197"/>
        <v>42722.563159722216</v>
      </c>
    </row>
    <row r="2081" spans="1:20" ht="42.75" x14ac:dyDescent="0.4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t="str">
        <f t="shared" si="194"/>
        <v>technology</v>
      </c>
      <c r="R2081" t="str">
        <f t="shared" si="195"/>
        <v>hardware</v>
      </c>
      <c r="S2081" s="12">
        <f t="shared" si="196"/>
        <v>42150.502233796295</v>
      </c>
      <c r="T2081" s="12">
        <f t="shared" si="197"/>
        <v>42180.583333333336</v>
      </c>
    </row>
    <row r="2082" spans="1:20" ht="42.75" x14ac:dyDescent="0.4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t="str">
        <f t="shared" si="194"/>
        <v>technology</v>
      </c>
      <c r="R2082" t="str">
        <f t="shared" si="195"/>
        <v>hardware</v>
      </c>
      <c r="S2082" s="12">
        <f t="shared" si="196"/>
        <v>42289.748842592591</v>
      </c>
      <c r="T2082" s="12">
        <f t="shared" si="197"/>
        <v>42319.790509259255</v>
      </c>
    </row>
    <row r="2083" spans="1:20" ht="42.75" x14ac:dyDescent="0.4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t="str">
        <f t="shared" si="194"/>
        <v>music</v>
      </c>
      <c r="R2083" t="str">
        <f t="shared" si="195"/>
        <v>indie rock</v>
      </c>
      <c r="S2083" s="12">
        <f t="shared" si="196"/>
        <v>41003.948553240734</v>
      </c>
      <c r="T2083" s="12">
        <f t="shared" si="197"/>
        <v>41044.999305555553</v>
      </c>
    </row>
    <row r="2084" spans="1:20" ht="42.75" x14ac:dyDescent="0.4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t="str">
        <f t="shared" si="194"/>
        <v>music</v>
      </c>
      <c r="R2084" t="str">
        <f t="shared" si="195"/>
        <v>indie rock</v>
      </c>
      <c r="S2084" s="12">
        <f t="shared" si="196"/>
        <v>40810.911990740737</v>
      </c>
      <c r="T2084" s="12">
        <f t="shared" si="197"/>
        <v>40870.953657407408</v>
      </c>
    </row>
    <row r="2085" spans="1:20" ht="42.75" x14ac:dyDescent="0.4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t="str">
        <f t="shared" si="194"/>
        <v>music</v>
      </c>
      <c r="R2085" t="str">
        <f t="shared" si="195"/>
        <v>indie rock</v>
      </c>
      <c r="S2085" s="12">
        <f t="shared" si="196"/>
        <v>41034.513831018514</v>
      </c>
      <c r="T2085" s="12">
        <f t="shared" si="197"/>
        <v>41064.513831018514</v>
      </c>
    </row>
    <row r="2086" spans="1:20" ht="42.75" x14ac:dyDescent="0.4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t="str">
        <f t="shared" si="194"/>
        <v>music</v>
      </c>
      <c r="R2086" t="str">
        <f t="shared" si="195"/>
        <v>indie rock</v>
      </c>
      <c r="S2086" s="12">
        <f t="shared" si="196"/>
        <v>41731.624791666662</v>
      </c>
      <c r="T2086" s="12">
        <f t="shared" si="197"/>
        <v>41763.082638888889</v>
      </c>
    </row>
    <row r="2087" spans="1:20" ht="42.75" x14ac:dyDescent="0.4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t="str">
        <f t="shared" si="194"/>
        <v>music</v>
      </c>
      <c r="R2087" t="str">
        <f t="shared" si="195"/>
        <v>indie rock</v>
      </c>
      <c r="S2087" s="12">
        <f t="shared" si="196"/>
        <v>41075.627164351848</v>
      </c>
      <c r="T2087" s="12">
        <f t="shared" si="197"/>
        <v>41105.627164351848</v>
      </c>
    </row>
    <row r="2088" spans="1:20" ht="42.75" x14ac:dyDescent="0.4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t="str">
        <f t="shared" si="194"/>
        <v>music</v>
      </c>
      <c r="R2088" t="str">
        <f t="shared" si="195"/>
        <v>indie rock</v>
      </c>
      <c r="S2088" s="12">
        <f t="shared" si="196"/>
        <v>40860.462175925924</v>
      </c>
      <c r="T2088" s="12">
        <f t="shared" si="197"/>
        <v>40890.999305555553</v>
      </c>
    </row>
    <row r="2089" spans="1:20" ht="42.75" x14ac:dyDescent="0.4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t="str">
        <f t="shared" si="194"/>
        <v>music</v>
      </c>
      <c r="R2089" t="str">
        <f t="shared" si="195"/>
        <v>indie rock</v>
      </c>
      <c r="S2089" s="12">
        <f t="shared" si="196"/>
        <v>40763.996041666665</v>
      </c>
      <c r="T2089" s="12">
        <f t="shared" si="197"/>
        <v>40793.996041666665</v>
      </c>
    </row>
    <row r="2090" spans="1:20" ht="42.75" x14ac:dyDescent="0.4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t="str">
        <f t="shared" si="194"/>
        <v>music</v>
      </c>
      <c r="R2090" t="str">
        <f t="shared" si="195"/>
        <v>indie rock</v>
      </c>
      <c r="S2090" s="12">
        <f t="shared" si="196"/>
        <v>40395.506388888891</v>
      </c>
      <c r="T2090" s="12">
        <f t="shared" si="197"/>
        <v>40431.957638888889</v>
      </c>
    </row>
    <row r="2091" spans="1:20" ht="28.5" x14ac:dyDescent="0.4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t="str">
        <f t="shared" si="194"/>
        <v>music</v>
      </c>
      <c r="R2091" t="str">
        <f t="shared" si="195"/>
        <v>indie rock</v>
      </c>
      <c r="S2091" s="12">
        <f t="shared" si="196"/>
        <v>41452.867986111109</v>
      </c>
      <c r="T2091" s="12">
        <f t="shared" si="197"/>
        <v>41487.867986111109</v>
      </c>
    </row>
    <row r="2092" spans="1:20" ht="42.75" x14ac:dyDescent="0.4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t="str">
        <f t="shared" si="194"/>
        <v>music</v>
      </c>
      <c r="R2092" t="str">
        <f t="shared" si="195"/>
        <v>indie rock</v>
      </c>
      <c r="S2092" s="12">
        <f t="shared" si="196"/>
        <v>41299.173090277771</v>
      </c>
      <c r="T2092" s="12">
        <f t="shared" si="197"/>
        <v>41329.173090277771</v>
      </c>
    </row>
    <row r="2093" spans="1:20" ht="42.75" x14ac:dyDescent="0.4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t="str">
        <f t="shared" si="194"/>
        <v>music</v>
      </c>
      <c r="R2093" t="str">
        <f t="shared" si="195"/>
        <v>indie rock</v>
      </c>
      <c r="S2093" s="12">
        <f t="shared" si="196"/>
        <v>40555.114328703705</v>
      </c>
      <c r="T2093" s="12">
        <f t="shared" si="197"/>
        <v>40603.625</v>
      </c>
    </row>
    <row r="2094" spans="1:20" ht="42.75" x14ac:dyDescent="0.4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t="str">
        <f t="shared" si="194"/>
        <v>music</v>
      </c>
      <c r="R2094" t="str">
        <f t="shared" si="195"/>
        <v>indie rock</v>
      </c>
      <c r="S2094" s="12">
        <f t="shared" si="196"/>
        <v>40763.499212962961</v>
      </c>
      <c r="T2094" s="12">
        <f t="shared" si="197"/>
        <v>40823.499212962961</v>
      </c>
    </row>
    <row r="2095" spans="1:20" ht="42.75" x14ac:dyDescent="0.4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t="str">
        <f t="shared" si="194"/>
        <v>music</v>
      </c>
      <c r="R2095" t="str">
        <f t="shared" si="195"/>
        <v>indie rock</v>
      </c>
      <c r="S2095" s="12">
        <f t="shared" si="196"/>
        <v>41205.646203703705</v>
      </c>
      <c r="T2095" s="12">
        <f t="shared" si="197"/>
        <v>41265.68787037037</v>
      </c>
    </row>
    <row r="2096" spans="1:20" ht="42.75" x14ac:dyDescent="0.4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t="str">
        <f t="shared" si="194"/>
        <v>music</v>
      </c>
      <c r="R2096" t="str">
        <f t="shared" si="195"/>
        <v>indie rock</v>
      </c>
      <c r="S2096" s="12">
        <f t="shared" si="196"/>
        <v>40938.811689814815</v>
      </c>
      <c r="T2096" s="12">
        <f t="shared" si="197"/>
        <v>40972.916666666664</v>
      </c>
    </row>
    <row r="2097" spans="1:20" ht="42.75" x14ac:dyDescent="0.4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t="str">
        <f t="shared" si="194"/>
        <v>music</v>
      </c>
      <c r="R2097" t="str">
        <f t="shared" si="195"/>
        <v>indie rock</v>
      </c>
      <c r="S2097" s="12">
        <f t="shared" si="196"/>
        <v>40758.525150462963</v>
      </c>
      <c r="T2097" s="12">
        <f t="shared" si="197"/>
        <v>40818.525150462963</v>
      </c>
    </row>
    <row r="2098" spans="1:20" ht="42.75" x14ac:dyDescent="0.4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t="str">
        <f t="shared" si="194"/>
        <v>music</v>
      </c>
      <c r="R2098" t="str">
        <f t="shared" si="195"/>
        <v>indie rock</v>
      </c>
      <c r="S2098" s="12">
        <f t="shared" si="196"/>
        <v>41192.550173611111</v>
      </c>
      <c r="T2098" s="12">
        <f t="shared" si="197"/>
        <v>41207.957638888889</v>
      </c>
    </row>
    <row r="2099" spans="1:20" ht="42.75" x14ac:dyDescent="0.4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t="str">
        <f t="shared" si="194"/>
        <v>music</v>
      </c>
      <c r="R2099" t="str">
        <f t="shared" si="195"/>
        <v>indie rock</v>
      </c>
      <c r="S2099" s="12">
        <f t="shared" si="196"/>
        <v>40818.376562500001</v>
      </c>
      <c r="T2099" s="12">
        <f t="shared" si="197"/>
        <v>40878.418229166666</v>
      </c>
    </row>
    <row r="2100" spans="1:20" ht="42.75" x14ac:dyDescent="0.4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t="str">
        <f t="shared" si="194"/>
        <v>music</v>
      </c>
      <c r="R2100" t="str">
        <f t="shared" si="195"/>
        <v>indie rock</v>
      </c>
      <c r="S2100" s="12">
        <f t="shared" si="196"/>
        <v>40945.905497685184</v>
      </c>
      <c r="T2100" s="12">
        <f t="shared" si="197"/>
        <v>40975.905497685184</v>
      </c>
    </row>
    <row r="2101" spans="1:20" x14ac:dyDescent="0.4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t="str">
        <f t="shared" si="194"/>
        <v>music</v>
      </c>
      <c r="R2101" t="str">
        <f t="shared" si="195"/>
        <v>indie rock</v>
      </c>
      <c r="S2101" s="12">
        <f t="shared" si="196"/>
        <v>42173.53800925926</v>
      </c>
      <c r="T2101" s="12">
        <f t="shared" si="197"/>
        <v>42186.944444444445</v>
      </c>
    </row>
    <row r="2102" spans="1:20" ht="42.75" x14ac:dyDescent="0.4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t="str">
        <f t="shared" si="194"/>
        <v>music</v>
      </c>
      <c r="R2102" t="str">
        <f t="shared" si="195"/>
        <v>indie rock</v>
      </c>
      <c r="S2102" s="12">
        <f t="shared" si="196"/>
        <v>41074.62663194444</v>
      </c>
      <c r="T2102" s="12">
        <f t="shared" si="197"/>
        <v>41089.957638888889</v>
      </c>
    </row>
    <row r="2103" spans="1:20" ht="42.75" x14ac:dyDescent="0.4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t="str">
        <f t="shared" si="194"/>
        <v>music</v>
      </c>
      <c r="R2103" t="str">
        <f t="shared" si="195"/>
        <v>indie rock</v>
      </c>
      <c r="S2103" s="12">
        <f t="shared" si="196"/>
        <v>40891.941134259258</v>
      </c>
      <c r="T2103" s="12">
        <f t="shared" si="197"/>
        <v>40951.941134259258</v>
      </c>
    </row>
    <row r="2104" spans="1:20" ht="42.75" x14ac:dyDescent="0.4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t="str">
        <f t="shared" si="194"/>
        <v>music</v>
      </c>
      <c r="R2104" t="str">
        <f t="shared" si="195"/>
        <v>indie rock</v>
      </c>
      <c r="S2104" s="12">
        <f t="shared" si="196"/>
        <v>40638.660277777773</v>
      </c>
      <c r="T2104" s="12">
        <f t="shared" si="197"/>
        <v>40668.660277777773</v>
      </c>
    </row>
    <row r="2105" spans="1:20" ht="28.5" x14ac:dyDescent="0.4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t="str">
        <f t="shared" si="194"/>
        <v>music</v>
      </c>
      <c r="R2105" t="str">
        <f t="shared" si="195"/>
        <v>indie rock</v>
      </c>
      <c r="S2105" s="12">
        <f t="shared" si="196"/>
        <v>41192.546608796292</v>
      </c>
      <c r="T2105" s="12">
        <f t="shared" si="197"/>
        <v>41222.588275462964</v>
      </c>
    </row>
    <row r="2106" spans="1:20" ht="42.75" x14ac:dyDescent="0.4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t="str">
        <f t="shared" si="194"/>
        <v>music</v>
      </c>
      <c r="R2106" t="str">
        <f t="shared" si="195"/>
        <v>indie rock</v>
      </c>
      <c r="S2106" s="12">
        <f t="shared" si="196"/>
        <v>41393.86613425926</v>
      </c>
      <c r="T2106" s="12">
        <f t="shared" si="197"/>
        <v>41424.791666666664</v>
      </c>
    </row>
    <row r="2107" spans="1:20" ht="28.5" x14ac:dyDescent="0.4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t="str">
        <f t="shared" si="194"/>
        <v>music</v>
      </c>
      <c r="R2107" t="str">
        <f t="shared" si="195"/>
        <v>indie rock</v>
      </c>
      <c r="S2107" s="12">
        <f t="shared" si="196"/>
        <v>41951.580474537033</v>
      </c>
      <c r="T2107" s="12">
        <f t="shared" si="197"/>
        <v>41963.958333333336</v>
      </c>
    </row>
    <row r="2108" spans="1:20" ht="42.75" x14ac:dyDescent="0.4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t="str">
        <f t="shared" si="194"/>
        <v>music</v>
      </c>
      <c r="R2108" t="str">
        <f t="shared" si="195"/>
        <v>indie rock</v>
      </c>
      <c r="S2108" s="12">
        <f t="shared" si="196"/>
        <v>41270.006643518514</v>
      </c>
      <c r="T2108" s="12">
        <f t="shared" si="197"/>
        <v>41300.006643518514</v>
      </c>
    </row>
    <row r="2109" spans="1:20" ht="42.75" x14ac:dyDescent="0.4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t="str">
        <f t="shared" si="194"/>
        <v>music</v>
      </c>
      <c r="R2109" t="str">
        <f t="shared" si="195"/>
        <v>indie rock</v>
      </c>
      <c r="S2109" s="12">
        <f t="shared" si="196"/>
        <v>41934.502233796295</v>
      </c>
      <c r="T2109" s="12">
        <f t="shared" si="197"/>
        <v>41955.543900462959</v>
      </c>
    </row>
    <row r="2110" spans="1:20" ht="42.75" x14ac:dyDescent="0.4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t="str">
        <f t="shared" si="194"/>
        <v>music</v>
      </c>
      <c r="R2110" t="str">
        <f t="shared" si="195"/>
        <v>indie rock</v>
      </c>
      <c r="S2110" s="12">
        <f t="shared" si="196"/>
        <v>41134.967361111107</v>
      </c>
      <c r="T2110" s="12">
        <f t="shared" si="197"/>
        <v>41161.954861111109</v>
      </c>
    </row>
    <row r="2111" spans="1:20" ht="28.5" x14ac:dyDescent="0.4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t="str">
        <f t="shared" si="194"/>
        <v>music</v>
      </c>
      <c r="R2111" t="str">
        <f t="shared" si="195"/>
        <v>indie rock</v>
      </c>
      <c r="S2111" s="12">
        <f t="shared" si="196"/>
        <v>42160.500196759262</v>
      </c>
      <c r="T2111" s="12">
        <f t="shared" si="197"/>
        <v>42190.500196759262</v>
      </c>
    </row>
    <row r="2112" spans="1:20" ht="28.5" x14ac:dyDescent="0.4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t="str">
        <f t="shared" si="194"/>
        <v>music</v>
      </c>
      <c r="R2112" t="str">
        <f t="shared" si="195"/>
        <v>indie rock</v>
      </c>
      <c r="S2112" s="12">
        <f t="shared" si="196"/>
        <v>41759.462604166663</v>
      </c>
      <c r="T2112" s="12">
        <f t="shared" si="197"/>
        <v>41786.999305555553</v>
      </c>
    </row>
    <row r="2113" spans="1:20" ht="42.75" x14ac:dyDescent="0.4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t="str">
        <f t="shared" si="194"/>
        <v>music</v>
      </c>
      <c r="R2113" t="str">
        <f t="shared" si="195"/>
        <v>indie rock</v>
      </c>
      <c r="S2113" s="12">
        <f t="shared" si="196"/>
        <v>40702.988715277774</v>
      </c>
      <c r="T2113" s="12">
        <f t="shared" si="197"/>
        <v>40769.833333333328</v>
      </c>
    </row>
    <row r="2114" spans="1:20" ht="42.75" x14ac:dyDescent="0.4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6">
        <f t="shared" si="193"/>
        <v>27.272727272727273</v>
      </c>
      <c r="Q2114" t="str">
        <f t="shared" si="194"/>
        <v>music</v>
      </c>
      <c r="R2114" t="str">
        <f t="shared" si="195"/>
        <v>indie rock</v>
      </c>
      <c r="S2114" s="12">
        <f t="shared" si="196"/>
        <v>41365.719826388886</v>
      </c>
      <c r="T2114" s="12">
        <f t="shared" si="197"/>
        <v>41379.719826388886</v>
      </c>
    </row>
    <row r="2115" spans="1:20" ht="28.5" x14ac:dyDescent="0.4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s="6">
        <f t="shared" ref="P2115:P2178" si="199">IF(L2115&gt;0,E2115/L2115,0)</f>
        <v>68.598130841121488</v>
      </c>
      <c r="Q2115" t="str">
        <f t="shared" ref="Q2115:Q2178" si="200">LEFT(N2115,SEARCH("/",N2115,1)-1)</f>
        <v>music</v>
      </c>
      <c r="R2115" t="str">
        <f t="shared" ref="R2115:R2178" si="201">RIGHT(N2115,LEN(N2115)-SEARCH("/",N2115,1))</f>
        <v>indie rock</v>
      </c>
      <c r="S2115" s="12">
        <f t="shared" ref="S2115:S2178" si="202">(J2115/86400)+25569+(-5/24)</f>
        <v>41870.657129629624</v>
      </c>
      <c r="T2115" s="12">
        <f t="shared" ref="T2115:T2178" si="203">(I2115/86400)+25569+(-5/24)</f>
        <v>41905.657129629624</v>
      </c>
    </row>
    <row r="2116" spans="1:20" ht="42.75" x14ac:dyDescent="0.4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t="str">
        <f t="shared" si="200"/>
        <v>music</v>
      </c>
      <c r="R2116" t="str">
        <f t="shared" si="201"/>
        <v>indie rock</v>
      </c>
      <c r="S2116" s="12">
        <f t="shared" si="202"/>
        <v>40458.607291666667</v>
      </c>
      <c r="T2116" s="12">
        <f t="shared" si="203"/>
        <v>40520.999305555553</v>
      </c>
    </row>
    <row r="2117" spans="1:20" ht="42.75" x14ac:dyDescent="0.4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t="str">
        <f t="shared" si="200"/>
        <v>music</v>
      </c>
      <c r="R2117" t="str">
        <f t="shared" si="201"/>
        <v>indie rock</v>
      </c>
      <c r="S2117" s="12">
        <f t="shared" si="202"/>
        <v>40563.872696759259</v>
      </c>
      <c r="T2117" s="12">
        <f t="shared" si="203"/>
        <v>40593.872696759259</v>
      </c>
    </row>
    <row r="2118" spans="1:20" ht="42.75" x14ac:dyDescent="0.4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t="str">
        <f t="shared" si="200"/>
        <v>music</v>
      </c>
      <c r="R2118" t="str">
        <f t="shared" si="201"/>
        <v>indie rock</v>
      </c>
      <c r="S2118" s="12">
        <f t="shared" si="202"/>
        <v>41136.569479166668</v>
      </c>
      <c r="T2118" s="12">
        <f t="shared" si="203"/>
        <v>41184.569479166668</v>
      </c>
    </row>
    <row r="2119" spans="1:20" ht="42.75" x14ac:dyDescent="0.4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t="str">
        <f t="shared" si="200"/>
        <v>music</v>
      </c>
      <c r="R2119" t="str">
        <f t="shared" si="201"/>
        <v>indie rock</v>
      </c>
      <c r="S2119" s="12">
        <f t="shared" si="202"/>
        <v>42289.851261574069</v>
      </c>
      <c r="T2119" s="12">
        <f t="shared" si="203"/>
        <v>42303.999305555553</v>
      </c>
    </row>
    <row r="2120" spans="1:20" ht="28.5" x14ac:dyDescent="0.4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t="str">
        <f t="shared" si="200"/>
        <v>music</v>
      </c>
      <c r="R2120" t="str">
        <f t="shared" si="201"/>
        <v>indie rock</v>
      </c>
      <c r="S2120" s="12">
        <f t="shared" si="202"/>
        <v>40718.631203703699</v>
      </c>
      <c r="T2120" s="12">
        <f t="shared" si="203"/>
        <v>40748.631203703699</v>
      </c>
    </row>
    <row r="2121" spans="1:20" ht="42.75" x14ac:dyDescent="0.4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t="str">
        <f t="shared" si="200"/>
        <v>music</v>
      </c>
      <c r="R2121" t="str">
        <f t="shared" si="201"/>
        <v>indie rock</v>
      </c>
      <c r="S2121" s="12">
        <f t="shared" si="202"/>
        <v>41106.921817129631</v>
      </c>
      <c r="T2121" s="12">
        <f t="shared" si="203"/>
        <v>41136.921817129631</v>
      </c>
    </row>
    <row r="2122" spans="1:20" ht="42.75" x14ac:dyDescent="0.4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t="str">
        <f t="shared" si="200"/>
        <v>music</v>
      </c>
      <c r="R2122" t="str">
        <f t="shared" si="201"/>
        <v>indie rock</v>
      </c>
      <c r="S2122" s="12">
        <f t="shared" si="202"/>
        <v>41591.756203703699</v>
      </c>
      <c r="T2122" s="12">
        <f t="shared" si="203"/>
        <v>41640.756203703699</v>
      </c>
    </row>
    <row r="2123" spans="1:20" ht="28.5" x14ac:dyDescent="0.4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t="str">
        <f t="shared" si="200"/>
        <v>games</v>
      </c>
      <c r="R2123" t="str">
        <f t="shared" si="201"/>
        <v>video games</v>
      </c>
      <c r="S2123" s="12">
        <f t="shared" si="202"/>
        <v>42716.534120370365</v>
      </c>
      <c r="T2123" s="12">
        <f t="shared" si="203"/>
        <v>42746.534120370365</v>
      </c>
    </row>
    <row r="2124" spans="1:20" ht="42.75" x14ac:dyDescent="0.4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t="str">
        <f t="shared" si="200"/>
        <v>games</v>
      </c>
      <c r="R2124" t="str">
        <f t="shared" si="201"/>
        <v>video games</v>
      </c>
      <c r="S2124" s="12">
        <f t="shared" si="202"/>
        <v>42712.092233796291</v>
      </c>
      <c r="T2124" s="12">
        <f t="shared" si="203"/>
        <v>42742.092233796291</v>
      </c>
    </row>
    <row r="2125" spans="1:20" ht="57" x14ac:dyDescent="0.4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6">
        <f t="shared" si="199"/>
        <v>10</v>
      </c>
      <c r="Q2125" t="str">
        <f t="shared" si="200"/>
        <v>games</v>
      </c>
      <c r="R2125" t="str">
        <f t="shared" si="201"/>
        <v>video games</v>
      </c>
      <c r="S2125" s="12">
        <f t="shared" si="202"/>
        <v>40198.216516203705</v>
      </c>
      <c r="T2125" s="12">
        <f t="shared" si="203"/>
        <v>40252.082638888889</v>
      </c>
    </row>
    <row r="2126" spans="1:20" ht="42.75" x14ac:dyDescent="0.4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t="str">
        <f t="shared" si="200"/>
        <v>games</v>
      </c>
      <c r="R2126" t="str">
        <f t="shared" si="201"/>
        <v>video games</v>
      </c>
      <c r="S2126" s="12">
        <f t="shared" si="202"/>
        <v>40463.819849537038</v>
      </c>
      <c r="T2126" s="12">
        <f t="shared" si="203"/>
        <v>40512</v>
      </c>
    </row>
    <row r="2127" spans="1:20" ht="42.75" x14ac:dyDescent="0.4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t="str">
        <f t="shared" si="200"/>
        <v>games</v>
      </c>
      <c r="R2127" t="str">
        <f t="shared" si="201"/>
        <v>video games</v>
      </c>
      <c r="S2127" s="12">
        <f t="shared" si="202"/>
        <v>42190.815196759257</v>
      </c>
      <c r="T2127" s="12">
        <f t="shared" si="203"/>
        <v>42220.815196759257</v>
      </c>
    </row>
    <row r="2128" spans="1:20" ht="42.75" x14ac:dyDescent="0.4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t="str">
        <f t="shared" si="200"/>
        <v>games</v>
      </c>
      <c r="R2128" t="str">
        <f t="shared" si="201"/>
        <v>video games</v>
      </c>
      <c r="S2128" s="12">
        <f t="shared" si="202"/>
        <v>41951.76489583333</v>
      </c>
      <c r="T2128" s="12">
        <f t="shared" si="203"/>
        <v>41981.76489583333</v>
      </c>
    </row>
    <row r="2129" spans="1:20" ht="28.5" x14ac:dyDescent="0.4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t="str">
        <f t="shared" si="200"/>
        <v>games</v>
      </c>
      <c r="R2129" t="str">
        <f t="shared" si="201"/>
        <v>video games</v>
      </c>
      <c r="S2129" s="12">
        <f t="shared" si="202"/>
        <v>42045.297025462962</v>
      </c>
      <c r="T2129" s="12">
        <f t="shared" si="203"/>
        <v>42075.255358796298</v>
      </c>
    </row>
    <row r="2130" spans="1:20" ht="42.75" x14ac:dyDescent="0.4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t="str">
        <f t="shared" si="200"/>
        <v>games</v>
      </c>
      <c r="R2130" t="str">
        <f t="shared" si="201"/>
        <v>video games</v>
      </c>
      <c r="S2130" s="12">
        <f t="shared" si="202"/>
        <v>41843.564456018517</v>
      </c>
      <c r="T2130" s="12">
        <f t="shared" si="203"/>
        <v>41903.564456018517</v>
      </c>
    </row>
    <row r="2131" spans="1:20" ht="42.75" x14ac:dyDescent="0.4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t="str">
        <f t="shared" si="200"/>
        <v>games</v>
      </c>
      <c r="R2131" t="str">
        <f t="shared" si="201"/>
        <v>video games</v>
      </c>
      <c r="S2131" s="12">
        <f t="shared" si="202"/>
        <v>42408.815972222219</v>
      </c>
      <c r="T2131" s="12">
        <f t="shared" si="203"/>
        <v>42438.815972222219</v>
      </c>
    </row>
    <row r="2132" spans="1:20" ht="28.5" x14ac:dyDescent="0.4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t="str">
        <f t="shared" si="200"/>
        <v>games</v>
      </c>
      <c r="R2132" t="str">
        <f t="shared" si="201"/>
        <v>video games</v>
      </c>
      <c r="S2132" s="12">
        <f t="shared" si="202"/>
        <v>41831.87804398148</v>
      </c>
      <c r="T2132" s="12">
        <f t="shared" si="203"/>
        <v>41866.87804398148</v>
      </c>
    </row>
    <row r="2133" spans="1:20" ht="42.75" x14ac:dyDescent="0.4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t="str">
        <f t="shared" si="200"/>
        <v>games</v>
      </c>
      <c r="R2133" t="str">
        <f t="shared" si="201"/>
        <v>video games</v>
      </c>
      <c r="S2133" s="12">
        <f t="shared" si="202"/>
        <v>42166.998738425922</v>
      </c>
      <c r="T2133" s="12">
        <f t="shared" si="203"/>
        <v>42196.998738425922</v>
      </c>
    </row>
    <row r="2134" spans="1:20" ht="42.75" x14ac:dyDescent="0.4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t="str">
        <f t="shared" si="200"/>
        <v>games</v>
      </c>
      <c r="R2134" t="str">
        <f t="shared" si="201"/>
        <v>video games</v>
      </c>
      <c r="S2134" s="12">
        <f t="shared" si="202"/>
        <v>41643.27884259259</v>
      </c>
      <c r="T2134" s="12">
        <f t="shared" si="203"/>
        <v>41673.27884259259</v>
      </c>
    </row>
    <row r="2135" spans="1:20" ht="42.75" x14ac:dyDescent="0.4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t="str">
        <f t="shared" si="200"/>
        <v>games</v>
      </c>
      <c r="R2135" t="str">
        <f t="shared" si="201"/>
        <v>video games</v>
      </c>
      <c r="S2135" s="12">
        <f t="shared" si="202"/>
        <v>40618.888877314814</v>
      </c>
      <c r="T2135" s="12">
        <f t="shared" si="203"/>
        <v>40657.082638888889</v>
      </c>
    </row>
    <row r="2136" spans="1:20" ht="42.75" x14ac:dyDescent="0.4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t="str">
        <f t="shared" si="200"/>
        <v>games</v>
      </c>
      <c r="R2136" t="str">
        <f t="shared" si="201"/>
        <v>video games</v>
      </c>
      <c r="S2136" s="12">
        <f t="shared" si="202"/>
        <v>41361.678136574068</v>
      </c>
      <c r="T2136" s="12">
        <f t="shared" si="203"/>
        <v>41391.678136574068</v>
      </c>
    </row>
    <row r="2137" spans="1:20" ht="42.75" x14ac:dyDescent="0.4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t="str">
        <f t="shared" si="200"/>
        <v>games</v>
      </c>
      <c r="R2137" t="str">
        <f t="shared" si="201"/>
        <v>video games</v>
      </c>
      <c r="S2137" s="12">
        <f t="shared" si="202"/>
        <v>41156.755011574074</v>
      </c>
      <c r="T2137" s="12">
        <f t="shared" si="203"/>
        <v>41186.755011574074</v>
      </c>
    </row>
    <row r="2138" spans="1:20" ht="42.75" x14ac:dyDescent="0.4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t="str">
        <f t="shared" si="200"/>
        <v>games</v>
      </c>
      <c r="R2138" t="str">
        <f t="shared" si="201"/>
        <v>video games</v>
      </c>
      <c r="S2138" s="12">
        <f t="shared" si="202"/>
        <v>41536.300763888888</v>
      </c>
      <c r="T2138" s="12">
        <f t="shared" si="203"/>
        <v>41566.300763888888</v>
      </c>
    </row>
    <row r="2139" spans="1:20" ht="42.75" x14ac:dyDescent="0.4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t="str">
        <f t="shared" si="200"/>
        <v>games</v>
      </c>
      <c r="R2139" t="str">
        <f t="shared" si="201"/>
        <v>video games</v>
      </c>
      <c r="S2139" s="12">
        <f t="shared" si="202"/>
        <v>41948.562835648147</v>
      </c>
      <c r="T2139" s="12">
        <f t="shared" si="203"/>
        <v>41978.562835648147</v>
      </c>
    </row>
    <row r="2140" spans="1:20" ht="28.5" x14ac:dyDescent="0.4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t="str">
        <f t="shared" si="200"/>
        <v>games</v>
      </c>
      <c r="R2140" t="str">
        <f t="shared" si="201"/>
        <v>video games</v>
      </c>
      <c r="S2140" s="12">
        <f t="shared" si="202"/>
        <v>41556.804849537039</v>
      </c>
      <c r="T2140" s="12">
        <f t="shared" si="203"/>
        <v>41586.846516203703</v>
      </c>
    </row>
    <row r="2141" spans="1:20" ht="42.75" x14ac:dyDescent="0.4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t="str">
        <f t="shared" si="200"/>
        <v>games</v>
      </c>
      <c r="R2141" t="str">
        <f t="shared" si="201"/>
        <v>video games</v>
      </c>
      <c r="S2141" s="12">
        <f t="shared" si="202"/>
        <v>42647.541759259257</v>
      </c>
      <c r="T2141" s="12">
        <f t="shared" si="203"/>
        <v>42677.541759259257</v>
      </c>
    </row>
    <row r="2142" spans="1:20" ht="42.75" x14ac:dyDescent="0.4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t="str">
        <f t="shared" si="200"/>
        <v>games</v>
      </c>
      <c r="R2142" t="str">
        <f t="shared" si="201"/>
        <v>video games</v>
      </c>
      <c r="S2142" s="12">
        <f t="shared" si="202"/>
        <v>41255.625277777777</v>
      </c>
      <c r="T2142" s="12">
        <f t="shared" si="203"/>
        <v>41285.625277777777</v>
      </c>
    </row>
    <row r="2143" spans="1:20" ht="42.75" x14ac:dyDescent="0.4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f t="shared" si="199"/>
        <v>0</v>
      </c>
      <c r="Q2143" t="str">
        <f t="shared" si="200"/>
        <v>games</v>
      </c>
      <c r="R2143" t="str">
        <f t="shared" si="201"/>
        <v>video games</v>
      </c>
      <c r="S2143" s="12">
        <f t="shared" si="202"/>
        <v>41927.027303240735</v>
      </c>
      <c r="T2143" s="12">
        <f t="shared" si="203"/>
        <v>41957.068969907406</v>
      </c>
    </row>
    <row r="2144" spans="1:20" ht="42.75" x14ac:dyDescent="0.4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t="str">
        <f t="shared" si="200"/>
        <v>games</v>
      </c>
      <c r="R2144" t="str">
        <f t="shared" si="201"/>
        <v>video games</v>
      </c>
      <c r="S2144" s="12">
        <f t="shared" si="202"/>
        <v>42340.493171296293</v>
      </c>
      <c r="T2144" s="12">
        <f t="shared" si="203"/>
        <v>42368.493171296293</v>
      </c>
    </row>
    <row r="2145" spans="1:20" ht="42.75" x14ac:dyDescent="0.4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6">
        <f t="shared" si="199"/>
        <v>45</v>
      </c>
      <c r="Q2145" t="str">
        <f t="shared" si="200"/>
        <v>games</v>
      </c>
      <c r="R2145" t="str">
        <f t="shared" si="201"/>
        <v>video games</v>
      </c>
      <c r="S2145" s="12">
        <f t="shared" si="202"/>
        <v>40332.678379629629</v>
      </c>
      <c r="T2145" s="12">
        <f t="shared" si="203"/>
        <v>40380.583333333328</v>
      </c>
    </row>
    <row r="2146" spans="1:20" ht="28.5" x14ac:dyDescent="0.4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t="str">
        <f t="shared" si="200"/>
        <v>games</v>
      </c>
      <c r="R2146" t="str">
        <f t="shared" si="201"/>
        <v>video games</v>
      </c>
      <c r="S2146" s="12">
        <f t="shared" si="202"/>
        <v>41499.338425925926</v>
      </c>
      <c r="T2146" s="12">
        <f t="shared" si="203"/>
        <v>41531.338425925926</v>
      </c>
    </row>
    <row r="2147" spans="1:20" ht="42.75" x14ac:dyDescent="0.4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t="str">
        <f t="shared" si="200"/>
        <v>games</v>
      </c>
      <c r="R2147" t="str">
        <f t="shared" si="201"/>
        <v>video games</v>
      </c>
      <c r="S2147" s="12">
        <f t="shared" si="202"/>
        <v>41575.029097222221</v>
      </c>
      <c r="T2147" s="12">
        <f t="shared" si="203"/>
        <v>41605.070763888885</v>
      </c>
    </row>
    <row r="2148" spans="1:20" ht="42.75" x14ac:dyDescent="0.4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t="str">
        <f t="shared" si="200"/>
        <v>games</v>
      </c>
      <c r="R2148" t="str">
        <f t="shared" si="201"/>
        <v>video games</v>
      </c>
      <c r="S2148" s="12">
        <f t="shared" si="202"/>
        <v>42397.471180555549</v>
      </c>
      <c r="T2148" s="12">
        <f t="shared" si="203"/>
        <v>42411.471180555549</v>
      </c>
    </row>
    <row r="2149" spans="1:20" x14ac:dyDescent="0.4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t="str">
        <f t="shared" si="200"/>
        <v>games</v>
      </c>
      <c r="R2149" t="str">
        <f t="shared" si="201"/>
        <v>video games</v>
      </c>
      <c r="S2149" s="12">
        <f t="shared" si="202"/>
        <v>41927.087361111109</v>
      </c>
      <c r="T2149" s="12">
        <f t="shared" si="203"/>
        <v>41959.129027777781</v>
      </c>
    </row>
    <row r="2150" spans="1:20" ht="42.75" x14ac:dyDescent="0.4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6">
        <f t="shared" si="199"/>
        <v>1</v>
      </c>
      <c r="Q2150" t="str">
        <f t="shared" si="200"/>
        <v>games</v>
      </c>
      <c r="R2150" t="str">
        <f t="shared" si="201"/>
        <v>video games</v>
      </c>
      <c r="S2150" s="12">
        <f t="shared" si="202"/>
        <v>42066.525254629632</v>
      </c>
      <c r="T2150" s="12">
        <f t="shared" si="203"/>
        <v>42096.483587962961</v>
      </c>
    </row>
    <row r="2151" spans="1:20" ht="57" x14ac:dyDescent="0.4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f t="shared" si="199"/>
        <v>0</v>
      </c>
      <c r="Q2151" t="str">
        <f t="shared" si="200"/>
        <v>games</v>
      </c>
      <c r="R2151" t="str">
        <f t="shared" si="201"/>
        <v>video games</v>
      </c>
      <c r="S2151" s="12">
        <f t="shared" si="202"/>
        <v>40354.816620370366</v>
      </c>
      <c r="T2151" s="12">
        <f t="shared" si="203"/>
        <v>40389.791666666664</v>
      </c>
    </row>
    <row r="2152" spans="1:20" x14ac:dyDescent="0.4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t="str">
        <f t="shared" si="200"/>
        <v>games</v>
      </c>
      <c r="R2152" t="str">
        <f t="shared" si="201"/>
        <v>video games</v>
      </c>
      <c r="S2152" s="12">
        <f t="shared" si="202"/>
        <v>42534.076377314814</v>
      </c>
      <c r="T2152" s="12">
        <f t="shared" si="203"/>
        <v>42564.076377314814</v>
      </c>
    </row>
    <row r="2153" spans="1:20" ht="42.75" x14ac:dyDescent="0.4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t="str">
        <f t="shared" si="200"/>
        <v>games</v>
      </c>
      <c r="R2153" t="str">
        <f t="shared" si="201"/>
        <v>video games</v>
      </c>
      <c r="S2153" s="12">
        <f t="shared" si="202"/>
        <v>42520.639050925922</v>
      </c>
      <c r="T2153" s="12">
        <f t="shared" si="203"/>
        <v>42550.639050925922</v>
      </c>
    </row>
    <row r="2154" spans="1:20" ht="42.75" x14ac:dyDescent="0.4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t="str">
        <f t="shared" si="200"/>
        <v>games</v>
      </c>
      <c r="R2154" t="str">
        <f t="shared" si="201"/>
        <v>video games</v>
      </c>
      <c r="S2154" s="12">
        <f t="shared" si="202"/>
        <v>41683.62394675926</v>
      </c>
      <c r="T2154" s="12">
        <f t="shared" si="203"/>
        <v>41713.582280092589</v>
      </c>
    </row>
    <row r="2155" spans="1:20" ht="42.75" x14ac:dyDescent="0.4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t="str">
        <f t="shared" si="200"/>
        <v>games</v>
      </c>
      <c r="R2155" t="str">
        <f t="shared" si="201"/>
        <v>video games</v>
      </c>
      <c r="S2155" s="12">
        <f t="shared" si="202"/>
        <v>41974.702754629623</v>
      </c>
      <c r="T2155" s="12">
        <f t="shared" si="203"/>
        <v>42014.124305555553</v>
      </c>
    </row>
    <row r="2156" spans="1:20" ht="28.5" x14ac:dyDescent="0.4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t="str">
        <f t="shared" si="200"/>
        <v>games</v>
      </c>
      <c r="R2156" t="str">
        <f t="shared" si="201"/>
        <v>video games</v>
      </c>
      <c r="S2156" s="12">
        <f t="shared" si="202"/>
        <v>41647.42392361111</v>
      </c>
      <c r="T2156" s="12">
        <f t="shared" si="203"/>
        <v>41667.42392361111</v>
      </c>
    </row>
    <row r="2157" spans="1:20" ht="42.75" x14ac:dyDescent="0.4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6">
        <f t="shared" si="199"/>
        <v>23</v>
      </c>
      <c r="Q2157" t="str">
        <f t="shared" si="200"/>
        <v>games</v>
      </c>
      <c r="R2157" t="str">
        <f t="shared" si="201"/>
        <v>video games</v>
      </c>
      <c r="S2157" s="12">
        <f t="shared" si="202"/>
        <v>42430.539178240739</v>
      </c>
      <c r="T2157" s="12">
        <f t="shared" si="203"/>
        <v>42460.497511574074</v>
      </c>
    </row>
    <row r="2158" spans="1:20" ht="42.75" x14ac:dyDescent="0.4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t="str">
        <f t="shared" si="200"/>
        <v>games</v>
      </c>
      <c r="R2158" t="str">
        <f t="shared" si="201"/>
        <v>video games</v>
      </c>
      <c r="S2158" s="12">
        <f t="shared" si="202"/>
        <v>41488.645902777775</v>
      </c>
      <c r="T2158" s="12">
        <f t="shared" si="203"/>
        <v>41533.645902777775</v>
      </c>
    </row>
    <row r="2159" spans="1:20" ht="28.5" x14ac:dyDescent="0.4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t="str">
        <f t="shared" si="200"/>
        <v>games</v>
      </c>
      <c r="R2159" t="str">
        <f t="shared" si="201"/>
        <v>video games</v>
      </c>
      <c r="S2159" s="12">
        <f t="shared" si="202"/>
        <v>42694.772951388884</v>
      </c>
      <c r="T2159" s="12">
        <f t="shared" si="203"/>
        <v>42727.124305555553</v>
      </c>
    </row>
    <row r="2160" spans="1:20" ht="42.75" x14ac:dyDescent="0.4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t="str">
        <f t="shared" si="200"/>
        <v>games</v>
      </c>
      <c r="R2160" t="str">
        <f t="shared" si="201"/>
        <v>video games</v>
      </c>
      <c r="S2160" s="12">
        <f t="shared" si="202"/>
        <v>41264.645532407405</v>
      </c>
      <c r="T2160" s="12">
        <f t="shared" si="203"/>
        <v>41309.645532407405</v>
      </c>
    </row>
    <row r="2161" spans="1:20" ht="57" x14ac:dyDescent="0.4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t="str">
        <f t="shared" si="200"/>
        <v>games</v>
      </c>
      <c r="R2161" t="str">
        <f t="shared" si="201"/>
        <v>video games</v>
      </c>
      <c r="S2161" s="12">
        <f t="shared" si="202"/>
        <v>40710.522847222222</v>
      </c>
      <c r="T2161" s="12">
        <f t="shared" si="203"/>
        <v>40740.522847222222</v>
      </c>
    </row>
    <row r="2162" spans="1:20" ht="42.75" x14ac:dyDescent="0.4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t="str">
        <f t="shared" si="200"/>
        <v>games</v>
      </c>
      <c r="R2162" t="str">
        <f t="shared" si="201"/>
        <v>video games</v>
      </c>
      <c r="S2162" s="12">
        <f t="shared" si="202"/>
        <v>41018.503530092588</v>
      </c>
      <c r="T2162" s="12">
        <f t="shared" si="203"/>
        <v>41048.503530092588</v>
      </c>
    </row>
    <row r="2163" spans="1:20" ht="28.5" x14ac:dyDescent="0.4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t="str">
        <f t="shared" si="200"/>
        <v>music</v>
      </c>
      <c r="R2163" t="str">
        <f t="shared" si="201"/>
        <v>rock</v>
      </c>
      <c r="S2163" s="12">
        <f t="shared" si="202"/>
        <v>42240.644201388888</v>
      </c>
      <c r="T2163" s="12">
        <f t="shared" si="203"/>
        <v>42270.644201388888</v>
      </c>
    </row>
    <row r="2164" spans="1:20" ht="42.75" x14ac:dyDescent="0.4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t="str">
        <f t="shared" si="200"/>
        <v>music</v>
      </c>
      <c r="R2164" t="str">
        <f t="shared" si="201"/>
        <v>rock</v>
      </c>
      <c r="S2164" s="12">
        <f t="shared" si="202"/>
        <v>41813.557766203703</v>
      </c>
      <c r="T2164" s="12">
        <f t="shared" si="203"/>
        <v>41844.557766203703</v>
      </c>
    </row>
    <row r="2165" spans="1:20" ht="42.75" x14ac:dyDescent="0.4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t="str">
        <f t="shared" si="200"/>
        <v>music</v>
      </c>
      <c r="R2165" t="str">
        <f t="shared" si="201"/>
        <v>rock</v>
      </c>
      <c r="S2165" s="12">
        <f t="shared" si="202"/>
        <v>42111.691203703704</v>
      </c>
      <c r="T2165" s="12">
        <f t="shared" si="203"/>
        <v>42162.951388888883</v>
      </c>
    </row>
    <row r="2166" spans="1:20" ht="28.5" x14ac:dyDescent="0.4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t="str">
        <f t="shared" si="200"/>
        <v>music</v>
      </c>
      <c r="R2166" t="str">
        <f t="shared" si="201"/>
        <v>rock</v>
      </c>
      <c r="S2166" s="12">
        <f t="shared" si="202"/>
        <v>42515.509421296294</v>
      </c>
      <c r="T2166" s="12">
        <f t="shared" si="203"/>
        <v>42545.957638888889</v>
      </c>
    </row>
    <row r="2167" spans="1:20" ht="42.75" x14ac:dyDescent="0.4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t="str">
        <f t="shared" si="200"/>
        <v>music</v>
      </c>
      <c r="R2167" t="str">
        <f t="shared" si="201"/>
        <v>rock</v>
      </c>
      <c r="S2167" s="12">
        <f t="shared" si="202"/>
        <v>42438.458738425928</v>
      </c>
      <c r="T2167" s="12">
        <f t="shared" si="203"/>
        <v>42468.417071759257</v>
      </c>
    </row>
    <row r="2168" spans="1:20" ht="57" x14ac:dyDescent="0.4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t="str">
        <f t="shared" si="200"/>
        <v>music</v>
      </c>
      <c r="R2168" t="str">
        <f t="shared" si="201"/>
        <v>rock</v>
      </c>
      <c r="S2168" s="12">
        <f t="shared" si="202"/>
        <v>41933.629837962959</v>
      </c>
      <c r="T2168" s="12">
        <f t="shared" si="203"/>
        <v>41978.671504629623</v>
      </c>
    </row>
    <row r="2169" spans="1:20" ht="28.5" x14ac:dyDescent="0.4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6">
        <f t="shared" si="199"/>
        <v>22.5</v>
      </c>
      <c r="Q2169" t="str">
        <f t="shared" si="200"/>
        <v>music</v>
      </c>
      <c r="R2169" t="str">
        <f t="shared" si="201"/>
        <v>rock</v>
      </c>
      <c r="S2169" s="12">
        <f t="shared" si="202"/>
        <v>41152.858067129629</v>
      </c>
      <c r="T2169" s="12">
        <f t="shared" si="203"/>
        <v>41166.858067129629</v>
      </c>
    </row>
    <row r="2170" spans="1:20" ht="28.5" x14ac:dyDescent="0.4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t="str">
        <f t="shared" si="200"/>
        <v>music</v>
      </c>
      <c r="R2170" t="str">
        <f t="shared" si="201"/>
        <v>rock</v>
      </c>
      <c r="S2170" s="12">
        <f t="shared" si="202"/>
        <v>42745.391909722217</v>
      </c>
      <c r="T2170" s="12">
        <f t="shared" si="203"/>
        <v>42775.999999999993</v>
      </c>
    </row>
    <row r="2171" spans="1:20" ht="42.75" x14ac:dyDescent="0.4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t="str">
        <f t="shared" si="200"/>
        <v>music</v>
      </c>
      <c r="R2171" t="str">
        <f t="shared" si="201"/>
        <v>rock</v>
      </c>
      <c r="S2171" s="12">
        <f t="shared" si="202"/>
        <v>42793.492488425924</v>
      </c>
      <c r="T2171" s="12">
        <f t="shared" si="203"/>
        <v>42796.492488425924</v>
      </c>
    </row>
    <row r="2172" spans="1:20" ht="42.75" x14ac:dyDescent="0.4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t="str">
        <f t="shared" si="200"/>
        <v>music</v>
      </c>
      <c r="R2172" t="str">
        <f t="shared" si="201"/>
        <v>rock</v>
      </c>
      <c r="S2172" s="12">
        <f t="shared" si="202"/>
        <v>42198.541921296295</v>
      </c>
      <c r="T2172" s="12">
        <f t="shared" si="203"/>
        <v>42238.541921296295</v>
      </c>
    </row>
    <row r="2173" spans="1:20" ht="42.75" x14ac:dyDescent="0.4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t="str">
        <f t="shared" si="200"/>
        <v>music</v>
      </c>
      <c r="R2173" t="str">
        <f t="shared" si="201"/>
        <v>rock</v>
      </c>
      <c r="S2173" s="12">
        <f t="shared" si="202"/>
        <v>42141.748784722215</v>
      </c>
      <c r="T2173" s="12">
        <f t="shared" si="203"/>
        <v>42176.999999999993</v>
      </c>
    </row>
    <row r="2174" spans="1:20" ht="42.75" x14ac:dyDescent="0.4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t="str">
        <f t="shared" si="200"/>
        <v>music</v>
      </c>
      <c r="R2174" t="str">
        <f t="shared" si="201"/>
        <v>rock</v>
      </c>
      <c r="S2174" s="12">
        <f t="shared" si="202"/>
        <v>42082.371759259258</v>
      </c>
      <c r="T2174" s="12">
        <f t="shared" si="203"/>
        <v>42112.371759259258</v>
      </c>
    </row>
    <row r="2175" spans="1:20" ht="42.75" x14ac:dyDescent="0.4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t="str">
        <f t="shared" si="200"/>
        <v>music</v>
      </c>
      <c r="R2175" t="str">
        <f t="shared" si="201"/>
        <v>rock</v>
      </c>
      <c r="S2175" s="12">
        <f t="shared" si="202"/>
        <v>41495.484293981477</v>
      </c>
      <c r="T2175" s="12">
        <f t="shared" si="203"/>
        <v>41526.957638888889</v>
      </c>
    </row>
    <row r="2176" spans="1:20" ht="42.75" x14ac:dyDescent="0.4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t="str">
        <f t="shared" si="200"/>
        <v>music</v>
      </c>
      <c r="R2176" t="str">
        <f t="shared" si="201"/>
        <v>rock</v>
      </c>
      <c r="S2176" s="12">
        <f t="shared" si="202"/>
        <v>42465.334571759253</v>
      </c>
      <c r="T2176" s="12">
        <f t="shared" si="203"/>
        <v>42495.334571759253</v>
      </c>
    </row>
    <row r="2177" spans="1:20" ht="42.75" x14ac:dyDescent="0.4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t="str">
        <f t="shared" si="200"/>
        <v>music</v>
      </c>
      <c r="R2177" t="str">
        <f t="shared" si="201"/>
        <v>rock</v>
      </c>
      <c r="S2177" s="12">
        <f t="shared" si="202"/>
        <v>42564.800763888888</v>
      </c>
      <c r="T2177" s="12">
        <f t="shared" si="203"/>
        <v>42571.800763888888</v>
      </c>
    </row>
    <row r="2178" spans="1:20" ht="42.75" x14ac:dyDescent="0.4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6">
        <f t="shared" si="199"/>
        <v>88.74647887323944</v>
      </c>
      <c r="Q2178" t="str">
        <f t="shared" si="200"/>
        <v>music</v>
      </c>
      <c r="R2178" t="str">
        <f t="shared" si="201"/>
        <v>rock</v>
      </c>
      <c r="S2178" s="12">
        <f t="shared" si="202"/>
        <v>42096.424872685187</v>
      </c>
      <c r="T2178" s="12">
        <f t="shared" si="203"/>
        <v>42126.424872685187</v>
      </c>
    </row>
    <row r="2179" spans="1:20" ht="57" x14ac:dyDescent="0.4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s="6">
        <f t="shared" ref="P2179:P2242" si="205">IF(L2179&gt;0,E2179/L2179,0)</f>
        <v>65.868421052631575</v>
      </c>
      <c r="Q2179" t="str">
        <f t="shared" ref="Q2179:Q2242" si="206">LEFT(N2179,SEARCH("/",N2179,1)-1)</f>
        <v>music</v>
      </c>
      <c r="R2179" t="str">
        <f t="shared" ref="R2179:R2242" si="207">RIGHT(N2179,LEN(N2179)-SEARCH("/",N2179,1))</f>
        <v>rock</v>
      </c>
      <c r="S2179" s="12">
        <f t="shared" ref="S2179:S2242" si="208">(J2179/86400)+25569+(-5/24)</f>
        <v>42502.042442129627</v>
      </c>
      <c r="T2179" s="12">
        <f t="shared" ref="T2179:T2242" si="209">(I2179/86400)+25569+(-5/24)</f>
        <v>42527.042442129627</v>
      </c>
    </row>
    <row r="2180" spans="1:20" ht="42.75" x14ac:dyDescent="0.4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t="str">
        <f t="shared" si="206"/>
        <v>music</v>
      </c>
      <c r="R2180" t="str">
        <f t="shared" si="207"/>
        <v>rock</v>
      </c>
      <c r="S2180" s="12">
        <f t="shared" si="208"/>
        <v>42723.428206018514</v>
      </c>
      <c r="T2180" s="12">
        <f t="shared" si="209"/>
        <v>42753.428206018514</v>
      </c>
    </row>
    <row r="2181" spans="1:20" ht="42.75" x14ac:dyDescent="0.4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t="str">
        <f t="shared" si="206"/>
        <v>music</v>
      </c>
      <c r="R2181" t="str">
        <f t="shared" si="207"/>
        <v>rock</v>
      </c>
      <c r="S2181" s="12">
        <f t="shared" si="208"/>
        <v>42074.962870370371</v>
      </c>
      <c r="T2181" s="12">
        <f t="shared" si="209"/>
        <v>42104.962870370371</v>
      </c>
    </row>
    <row r="2182" spans="1:20" ht="28.5" x14ac:dyDescent="0.4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t="str">
        <f t="shared" si="206"/>
        <v>music</v>
      </c>
      <c r="R2182" t="str">
        <f t="shared" si="207"/>
        <v>rock</v>
      </c>
      <c r="S2182" s="12">
        <f t="shared" si="208"/>
        <v>42279.461435185185</v>
      </c>
      <c r="T2182" s="12">
        <f t="shared" si="209"/>
        <v>42321.503101851849</v>
      </c>
    </row>
    <row r="2183" spans="1:20" ht="42.75" x14ac:dyDescent="0.4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t="str">
        <f t="shared" si="206"/>
        <v>games</v>
      </c>
      <c r="R2183" t="str">
        <f t="shared" si="207"/>
        <v>tabletop games</v>
      </c>
      <c r="S2183" s="12">
        <f t="shared" si="208"/>
        <v>42772.796909722216</v>
      </c>
      <c r="T2183" s="12">
        <f t="shared" si="209"/>
        <v>42786.796909722216</v>
      </c>
    </row>
    <row r="2184" spans="1:20" ht="42.75" x14ac:dyDescent="0.4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t="str">
        <f t="shared" si="206"/>
        <v>games</v>
      </c>
      <c r="R2184" t="str">
        <f t="shared" si="207"/>
        <v>tabletop games</v>
      </c>
      <c r="S2184" s="12">
        <f t="shared" si="208"/>
        <v>41879.692418981482</v>
      </c>
      <c r="T2184" s="12">
        <f t="shared" si="209"/>
        <v>41914.692418981482</v>
      </c>
    </row>
    <row r="2185" spans="1:20" ht="42.75" x14ac:dyDescent="0.4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t="str">
        <f t="shared" si="206"/>
        <v>games</v>
      </c>
      <c r="R2185" t="str">
        <f t="shared" si="207"/>
        <v>tabletop games</v>
      </c>
      <c r="S2185" s="12">
        <f t="shared" si="208"/>
        <v>42745.157141203701</v>
      </c>
      <c r="T2185" s="12">
        <f t="shared" si="209"/>
        <v>42774.999999999993</v>
      </c>
    </row>
    <row r="2186" spans="1:20" ht="42.75" x14ac:dyDescent="0.4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t="str">
        <f t="shared" si="206"/>
        <v>games</v>
      </c>
      <c r="R2186" t="str">
        <f t="shared" si="207"/>
        <v>tabletop games</v>
      </c>
      <c r="S2186" s="12">
        <f t="shared" si="208"/>
        <v>42380.481956018521</v>
      </c>
      <c r="T2186" s="12">
        <f t="shared" si="209"/>
        <v>42394.458333333336</v>
      </c>
    </row>
    <row r="2187" spans="1:20" ht="42.75" x14ac:dyDescent="0.4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t="str">
        <f t="shared" si="206"/>
        <v>games</v>
      </c>
      <c r="R2187" t="str">
        <f t="shared" si="207"/>
        <v>tabletop games</v>
      </c>
      <c r="S2187" s="12">
        <f t="shared" si="208"/>
        <v>41319.141655092586</v>
      </c>
      <c r="T2187" s="12">
        <f t="shared" si="209"/>
        <v>41359.141655092586</v>
      </c>
    </row>
    <row r="2188" spans="1:20" ht="42.75" x14ac:dyDescent="0.4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t="str">
        <f t="shared" si="206"/>
        <v>games</v>
      </c>
      <c r="R2188" t="str">
        <f t="shared" si="207"/>
        <v>tabletop games</v>
      </c>
      <c r="S2188" s="12">
        <f t="shared" si="208"/>
        <v>42583.406747685185</v>
      </c>
      <c r="T2188" s="12">
        <f t="shared" si="209"/>
        <v>42619.874999999993</v>
      </c>
    </row>
    <row r="2189" spans="1:20" ht="42.75" x14ac:dyDescent="0.4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t="str">
        <f t="shared" si="206"/>
        <v>games</v>
      </c>
      <c r="R2189" t="str">
        <f t="shared" si="207"/>
        <v>tabletop games</v>
      </c>
      <c r="S2189" s="12">
        <f t="shared" si="208"/>
        <v>42068.000763888886</v>
      </c>
      <c r="T2189" s="12">
        <f t="shared" si="209"/>
        <v>42096.957638888889</v>
      </c>
    </row>
    <row r="2190" spans="1:20" ht="42.75" x14ac:dyDescent="0.4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t="str">
        <f t="shared" si="206"/>
        <v>games</v>
      </c>
      <c r="R2190" t="str">
        <f t="shared" si="207"/>
        <v>tabletop games</v>
      </c>
      <c r="S2190" s="12">
        <f t="shared" si="208"/>
        <v>42633.377789351849</v>
      </c>
      <c r="T2190" s="12">
        <f t="shared" si="209"/>
        <v>42668.499999999993</v>
      </c>
    </row>
    <row r="2191" spans="1:20" ht="42.75" x14ac:dyDescent="0.4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t="str">
        <f t="shared" si="206"/>
        <v>games</v>
      </c>
      <c r="R2191" t="str">
        <f t="shared" si="207"/>
        <v>tabletop games</v>
      </c>
      <c r="S2191" s="12">
        <f t="shared" si="208"/>
        <v>42467.579861111109</v>
      </c>
      <c r="T2191" s="12">
        <f t="shared" si="209"/>
        <v>42481.708333333336</v>
      </c>
    </row>
    <row r="2192" spans="1:20" ht="42.75" x14ac:dyDescent="0.4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t="str">
        <f t="shared" si="206"/>
        <v>games</v>
      </c>
      <c r="R2192" t="str">
        <f t="shared" si="207"/>
        <v>tabletop games</v>
      </c>
      <c r="S2192" s="12">
        <f t="shared" si="208"/>
        <v>42417.416712962957</v>
      </c>
      <c r="T2192" s="12">
        <f t="shared" si="209"/>
        <v>42452.082638888889</v>
      </c>
    </row>
    <row r="2193" spans="1:20" ht="42.75" x14ac:dyDescent="0.4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t="str">
        <f t="shared" si="206"/>
        <v>games</v>
      </c>
      <c r="R2193" t="str">
        <f t="shared" si="207"/>
        <v>tabletop games</v>
      </c>
      <c r="S2193" s="12">
        <f t="shared" si="208"/>
        <v>42768.6253125</v>
      </c>
      <c r="T2193" s="12">
        <f t="shared" si="209"/>
        <v>42780.6253125</v>
      </c>
    </row>
    <row r="2194" spans="1:20" ht="42.75" x14ac:dyDescent="0.4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t="str">
        <f t="shared" si="206"/>
        <v>games</v>
      </c>
      <c r="R2194" t="str">
        <f t="shared" si="207"/>
        <v>tabletop games</v>
      </c>
      <c r="S2194" s="12">
        <f t="shared" si="208"/>
        <v>42691.642870370364</v>
      </c>
      <c r="T2194" s="12">
        <f t="shared" si="209"/>
        <v>42719.749999999993</v>
      </c>
    </row>
    <row r="2195" spans="1:20" ht="42.75" x14ac:dyDescent="0.4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t="str">
        <f t="shared" si="206"/>
        <v>games</v>
      </c>
      <c r="R2195" t="str">
        <f t="shared" si="207"/>
        <v>tabletop games</v>
      </c>
      <c r="S2195" s="12">
        <f t="shared" si="208"/>
        <v>42664.197592592587</v>
      </c>
      <c r="T2195" s="12">
        <f t="shared" si="209"/>
        <v>42694.999305555553</v>
      </c>
    </row>
    <row r="2196" spans="1:20" ht="42.75" x14ac:dyDescent="0.4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t="str">
        <f t="shared" si="206"/>
        <v>games</v>
      </c>
      <c r="R2196" t="str">
        <f t="shared" si="207"/>
        <v>tabletop games</v>
      </c>
      <c r="S2196" s="12">
        <f t="shared" si="208"/>
        <v>42425.54965277778</v>
      </c>
      <c r="T2196" s="12">
        <f t="shared" si="209"/>
        <v>42455.507986111108</v>
      </c>
    </row>
    <row r="2197" spans="1:20" ht="28.5" x14ac:dyDescent="0.4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t="str">
        <f t="shared" si="206"/>
        <v>games</v>
      </c>
      <c r="R2197" t="str">
        <f t="shared" si="207"/>
        <v>tabletop games</v>
      </c>
      <c r="S2197" s="12">
        <f t="shared" si="208"/>
        <v>42197.563657407409</v>
      </c>
      <c r="T2197" s="12">
        <f t="shared" si="209"/>
        <v>42227.563657407409</v>
      </c>
    </row>
    <row r="2198" spans="1:20" ht="28.5" x14ac:dyDescent="0.4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t="str">
        <f t="shared" si="206"/>
        <v>games</v>
      </c>
      <c r="R2198" t="str">
        <f t="shared" si="207"/>
        <v>tabletop games</v>
      </c>
      <c r="S2198" s="12">
        <f t="shared" si="208"/>
        <v>42675.278958333329</v>
      </c>
      <c r="T2198" s="12">
        <f t="shared" si="209"/>
        <v>42706.083333333336</v>
      </c>
    </row>
    <row r="2199" spans="1:20" ht="42.75" x14ac:dyDescent="0.4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t="str">
        <f t="shared" si="206"/>
        <v>games</v>
      </c>
      <c r="R2199" t="str">
        <f t="shared" si="207"/>
        <v>tabletop games</v>
      </c>
      <c r="S2199" s="12">
        <f t="shared" si="208"/>
        <v>42033.37568287037</v>
      </c>
      <c r="T2199" s="12">
        <f t="shared" si="209"/>
        <v>42063.37568287037</v>
      </c>
    </row>
    <row r="2200" spans="1:20" ht="42.75" x14ac:dyDescent="0.4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t="str">
        <f t="shared" si="206"/>
        <v>games</v>
      </c>
      <c r="R2200" t="str">
        <f t="shared" si="207"/>
        <v>tabletop games</v>
      </c>
      <c r="S2200" s="12">
        <f t="shared" si="208"/>
        <v>42292.305555555555</v>
      </c>
      <c r="T2200" s="12">
        <f t="shared" si="209"/>
        <v>42322.347222222219</v>
      </c>
    </row>
    <row r="2201" spans="1:20" ht="28.5" x14ac:dyDescent="0.4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t="str">
        <f t="shared" si="206"/>
        <v>games</v>
      </c>
      <c r="R2201" t="str">
        <f t="shared" si="207"/>
        <v>tabletop games</v>
      </c>
      <c r="S2201" s="12">
        <f t="shared" si="208"/>
        <v>42262.208310185182</v>
      </c>
      <c r="T2201" s="12">
        <f t="shared" si="209"/>
        <v>42292.208310185182</v>
      </c>
    </row>
    <row r="2202" spans="1:20" ht="42.75" x14ac:dyDescent="0.4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t="str">
        <f t="shared" si="206"/>
        <v>games</v>
      </c>
      <c r="R2202" t="str">
        <f t="shared" si="207"/>
        <v>tabletop games</v>
      </c>
      <c r="S2202" s="12">
        <f t="shared" si="208"/>
        <v>42163.417453703696</v>
      </c>
      <c r="T2202" s="12">
        <f t="shared" si="209"/>
        <v>42190.916666666664</v>
      </c>
    </row>
    <row r="2203" spans="1:20" ht="42.75" x14ac:dyDescent="0.4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t="str">
        <f t="shared" si="206"/>
        <v>music</v>
      </c>
      <c r="R2203" t="str">
        <f t="shared" si="207"/>
        <v>electronic music</v>
      </c>
      <c r="S2203" s="12">
        <f t="shared" si="208"/>
        <v>41276.638483796291</v>
      </c>
      <c r="T2203" s="12">
        <f t="shared" si="209"/>
        <v>41290.638483796291</v>
      </c>
    </row>
    <row r="2204" spans="1:20" ht="28.5" x14ac:dyDescent="0.4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t="str">
        <f t="shared" si="206"/>
        <v>music</v>
      </c>
      <c r="R2204" t="str">
        <f t="shared" si="207"/>
        <v>electronic music</v>
      </c>
      <c r="S2204" s="12">
        <f t="shared" si="208"/>
        <v>41184.640833333331</v>
      </c>
      <c r="T2204" s="12">
        <f t="shared" si="209"/>
        <v>41214.640833333331</v>
      </c>
    </row>
    <row r="2205" spans="1:20" ht="42.75" x14ac:dyDescent="0.4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t="str">
        <f t="shared" si="206"/>
        <v>music</v>
      </c>
      <c r="R2205" t="str">
        <f t="shared" si="207"/>
        <v>electronic music</v>
      </c>
      <c r="S2205" s="12">
        <f t="shared" si="208"/>
        <v>42241.651412037034</v>
      </c>
      <c r="T2205" s="12">
        <f t="shared" si="209"/>
        <v>42271.651412037034</v>
      </c>
    </row>
    <row r="2206" spans="1:20" ht="42.75" x14ac:dyDescent="0.4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t="str">
        <f t="shared" si="206"/>
        <v>music</v>
      </c>
      <c r="R2206" t="str">
        <f t="shared" si="207"/>
        <v>electronic music</v>
      </c>
      <c r="S2206" s="12">
        <f t="shared" si="208"/>
        <v>41312.103229166663</v>
      </c>
      <c r="T2206" s="12">
        <f t="shared" si="209"/>
        <v>41342.103229166663</v>
      </c>
    </row>
    <row r="2207" spans="1:20" ht="42.75" x14ac:dyDescent="0.4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t="str">
        <f t="shared" si="206"/>
        <v>music</v>
      </c>
      <c r="R2207" t="str">
        <f t="shared" si="207"/>
        <v>electronic music</v>
      </c>
      <c r="S2207" s="12">
        <f t="shared" si="208"/>
        <v>41031.613298611112</v>
      </c>
      <c r="T2207" s="12">
        <f t="shared" si="209"/>
        <v>41061.613298611112</v>
      </c>
    </row>
    <row r="2208" spans="1:20" ht="42.75" x14ac:dyDescent="0.4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t="str">
        <f t="shared" si="206"/>
        <v>music</v>
      </c>
      <c r="R2208" t="str">
        <f t="shared" si="207"/>
        <v>electronic music</v>
      </c>
      <c r="S2208" s="12">
        <f t="shared" si="208"/>
        <v>40997.048888888887</v>
      </c>
      <c r="T2208" s="12">
        <f t="shared" si="209"/>
        <v>41015.048888888887</v>
      </c>
    </row>
    <row r="2209" spans="1:20" ht="42.75" x14ac:dyDescent="0.4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t="str">
        <f t="shared" si="206"/>
        <v>music</v>
      </c>
      <c r="R2209" t="str">
        <f t="shared" si="207"/>
        <v>electronic music</v>
      </c>
      <c r="S2209" s="12">
        <f t="shared" si="208"/>
        <v>41563.985798611109</v>
      </c>
      <c r="T2209" s="12">
        <f t="shared" si="209"/>
        <v>41594.027465277773</v>
      </c>
    </row>
    <row r="2210" spans="1:20" ht="42.75" x14ac:dyDescent="0.4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t="str">
        <f t="shared" si="206"/>
        <v>music</v>
      </c>
      <c r="R2210" t="str">
        <f t="shared" si="207"/>
        <v>electronic music</v>
      </c>
      <c r="S2210" s="12">
        <f t="shared" si="208"/>
        <v>40946.673912037033</v>
      </c>
      <c r="T2210" s="12">
        <f t="shared" si="209"/>
        <v>41005.958333333328</v>
      </c>
    </row>
    <row r="2211" spans="1:20" ht="28.5" x14ac:dyDescent="0.4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t="str">
        <f t="shared" si="206"/>
        <v>music</v>
      </c>
      <c r="R2211" t="str">
        <f t="shared" si="207"/>
        <v>electronic music</v>
      </c>
      <c r="S2211" s="12">
        <f t="shared" si="208"/>
        <v>41732.27134259259</v>
      </c>
      <c r="T2211" s="12">
        <f t="shared" si="209"/>
        <v>41743.75</v>
      </c>
    </row>
    <row r="2212" spans="1:20" ht="42.75" x14ac:dyDescent="0.4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t="str">
        <f t="shared" si="206"/>
        <v>music</v>
      </c>
      <c r="R2212" t="str">
        <f t="shared" si="207"/>
        <v>electronic music</v>
      </c>
      <c r="S2212" s="12">
        <f t="shared" si="208"/>
        <v>40955.857754629629</v>
      </c>
      <c r="T2212" s="12">
        <f t="shared" si="209"/>
        <v>41013.525000000001</v>
      </c>
    </row>
    <row r="2213" spans="1:20" ht="42.75" x14ac:dyDescent="0.4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t="str">
        <f t="shared" si="206"/>
        <v>music</v>
      </c>
      <c r="R2213" t="str">
        <f t="shared" si="207"/>
        <v>electronic music</v>
      </c>
      <c r="S2213" s="12">
        <f t="shared" si="208"/>
        <v>41716.576678240737</v>
      </c>
      <c r="T2213" s="12">
        <f t="shared" si="209"/>
        <v>41739.082638888889</v>
      </c>
    </row>
    <row r="2214" spans="1:20" ht="42.75" x14ac:dyDescent="0.4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t="str">
        <f t="shared" si="206"/>
        <v>music</v>
      </c>
      <c r="R2214" t="str">
        <f t="shared" si="207"/>
        <v>electronic music</v>
      </c>
      <c r="S2214" s="12">
        <f t="shared" si="208"/>
        <v>41548.539085648146</v>
      </c>
      <c r="T2214" s="12">
        <f t="shared" si="209"/>
        <v>41581.833333333328</v>
      </c>
    </row>
    <row r="2215" spans="1:20" ht="57" x14ac:dyDescent="0.4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6">
        <f t="shared" si="205"/>
        <v>10</v>
      </c>
      <c r="Q2215" t="str">
        <f t="shared" si="206"/>
        <v>music</v>
      </c>
      <c r="R2215" t="str">
        <f t="shared" si="207"/>
        <v>electronic music</v>
      </c>
      <c r="S2215" s="12">
        <f t="shared" si="208"/>
        <v>42109.617812499993</v>
      </c>
      <c r="T2215" s="12">
        <f t="shared" si="209"/>
        <v>42139.617812499993</v>
      </c>
    </row>
    <row r="2216" spans="1:20" ht="42.75" x14ac:dyDescent="0.4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t="str">
        <f t="shared" si="206"/>
        <v>music</v>
      </c>
      <c r="R2216" t="str">
        <f t="shared" si="207"/>
        <v>electronic music</v>
      </c>
      <c r="S2216" s="12">
        <f t="shared" si="208"/>
        <v>41646.58388888889</v>
      </c>
      <c r="T2216" s="12">
        <f t="shared" si="209"/>
        <v>41676.58388888889</v>
      </c>
    </row>
    <row r="2217" spans="1:20" ht="28.5" x14ac:dyDescent="0.4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t="str">
        <f t="shared" si="206"/>
        <v>music</v>
      </c>
      <c r="R2217" t="str">
        <f t="shared" si="207"/>
        <v>electronic music</v>
      </c>
      <c r="S2217" s="12">
        <f t="shared" si="208"/>
        <v>40958.508935185186</v>
      </c>
      <c r="T2217" s="12">
        <f t="shared" si="209"/>
        <v>40981.082638888889</v>
      </c>
    </row>
    <row r="2218" spans="1:20" ht="42.75" x14ac:dyDescent="0.4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t="str">
        <f t="shared" si="206"/>
        <v>music</v>
      </c>
      <c r="R2218" t="str">
        <f t="shared" si="207"/>
        <v>electronic music</v>
      </c>
      <c r="S2218" s="12">
        <f t="shared" si="208"/>
        <v>42194.543344907404</v>
      </c>
      <c r="T2218" s="12">
        <f t="shared" si="209"/>
        <v>42208.543344907404</v>
      </c>
    </row>
    <row r="2219" spans="1:20" ht="42.75" x14ac:dyDescent="0.4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t="str">
        <f t="shared" si="206"/>
        <v>music</v>
      </c>
      <c r="R2219" t="str">
        <f t="shared" si="207"/>
        <v>electronic music</v>
      </c>
      <c r="S2219" s="12">
        <f t="shared" si="208"/>
        <v>42299.568437499998</v>
      </c>
      <c r="T2219" s="12">
        <f t="shared" si="209"/>
        <v>42310.124999999993</v>
      </c>
    </row>
    <row r="2220" spans="1:20" ht="42.75" x14ac:dyDescent="0.4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t="str">
        <f t="shared" si="206"/>
        <v>music</v>
      </c>
      <c r="R2220" t="str">
        <f t="shared" si="207"/>
        <v>electronic music</v>
      </c>
      <c r="S2220" s="12">
        <f t="shared" si="208"/>
        <v>41127.603969907403</v>
      </c>
      <c r="T2220" s="12">
        <f t="shared" si="209"/>
        <v>41149.791666666664</v>
      </c>
    </row>
    <row r="2221" spans="1:20" ht="42.75" x14ac:dyDescent="0.4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t="str">
        <f t="shared" si="206"/>
        <v>music</v>
      </c>
      <c r="R2221" t="str">
        <f t="shared" si="207"/>
        <v>electronic music</v>
      </c>
      <c r="S2221" s="12">
        <f t="shared" si="208"/>
        <v>42205.510555555556</v>
      </c>
      <c r="T2221" s="12">
        <f t="shared" si="209"/>
        <v>42235.510555555556</v>
      </c>
    </row>
    <row r="2222" spans="1:20" ht="42.75" x14ac:dyDescent="0.4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t="str">
        <f t="shared" si="206"/>
        <v>music</v>
      </c>
      <c r="R2222" t="str">
        <f t="shared" si="207"/>
        <v>electronic music</v>
      </c>
      <c r="S2222" s="12">
        <f t="shared" si="208"/>
        <v>41451.852268518516</v>
      </c>
      <c r="T2222" s="12">
        <f t="shared" si="209"/>
        <v>41481.852268518516</v>
      </c>
    </row>
    <row r="2223" spans="1:20" ht="42.75" x14ac:dyDescent="0.4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t="str">
        <f t="shared" si="206"/>
        <v>games</v>
      </c>
      <c r="R2223" t="str">
        <f t="shared" si="207"/>
        <v>tabletop games</v>
      </c>
      <c r="S2223" s="12">
        <f t="shared" si="208"/>
        <v>42452.458437499998</v>
      </c>
      <c r="T2223" s="12">
        <f t="shared" si="209"/>
        <v>42482.791666666664</v>
      </c>
    </row>
    <row r="2224" spans="1:20" ht="42.75" x14ac:dyDescent="0.4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t="str">
        <f t="shared" si="206"/>
        <v>games</v>
      </c>
      <c r="R2224" t="str">
        <f t="shared" si="207"/>
        <v>tabletop games</v>
      </c>
      <c r="S2224" s="12">
        <f t="shared" si="208"/>
        <v>40906.579247685186</v>
      </c>
      <c r="T2224" s="12">
        <f t="shared" si="209"/>
        <v>40936.579247685186</v>
      </c>
    </row>
    <row r="2225" spans="1:20" ht="42.75" x14ac:dyDescent="0.4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t="str">
        <f t="shared" si="206"/>
        <v>games</v>
      </c>
      <c r="R2225" t="str">
        <f t="shared" si="207"/>
        <v>tabletop games</v>
      </c>
      <c r="S2225" s="12">
        <f t="shared" si="208"/>
        <v>42152.432500000003</v>
      </c>
      <c r="T2225" s="12">
        <f t="shared" si="209"/>
        <v>42182.432500000003</v>
      </c>
    </row>
    <row r="2226" spans="1:20" ht="42.75" x14ac:dyDescent="0.4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t="str">
        <f t="shared" si="206"/>
        <v>games</v>
      </c>
      <c r="R2226" t="str">
        <f t="shared" si="207"/>
        <v>tabletop games</v>
      </c>
      <c r="S2226" s="12">
        <f t="shared" si="208"/>
        <v>42644.459201388883</v>
      </c>
      <c r="T2226" s="12">
        <f t="shared" si="209"/>
        <v>42672.583333333336</v>
      </c>
    </row>
    <row r="2227" spans="1:20" ht="42.75" x14ac:dyDescent="0.4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t="str">
        <f t="shared" si="206"/>
        <v>games</v>
      </c>
      <c r="R2227" t="str">
        <f t="shared" si="207"/>
        <v>tabletop games</v>
      </c>
      <c r="S2227" s="12">
        <f t="shared" si="208"/>
        <v>41873.583506944444</v>
      </c>
      <c r="T2227" s="12">
        <f t="shared" si="209"/>
        <v>41903.583506944444</v>
      </c>
    </row>
    <row r="2228" spans="1:20" ht="42.75" x14ac:dyDescent="0.4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t="str">
        <f t="shared" si="206"/>
        <v>games</v>
      </c>
      <c r="R2228" t="str">
        <f t="shared" si="207"/>
        <v>tabletop games</v>
      </c>
      <c r="S2228" s="12">
        <f t="shared" si="208"/>
        <v>42381.590532407405</v>
      </c>
      <c r="T2228" s="12">
        <f t="shared" si="209"/>
        <v>42411.999305555553</v>
      </c>
    </row>
    <row r="2229" spans="1:20" ht="42.75" x14ac:dyDescent="0.4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t="str">
        <f t="shared" si="206"/>
        <v>games</v>
      </c>
      <c r="R2229" t="str">
        <f t="shared" si="207"/>
        <v>tabletop games</v>
      </c>
      <c r="S2229" s="12">
        <f t="shared" si="208"/>
        <v>41561.599016203698</v>
      </c>
      <c r="T2229" s="12">
        <f t="shared" si="209"/>
        <v>41591.640682870369</v>
      </c>
    </row>
    <row r="2230" spans="1:20" ht="42.75" x14ac:dyDescent="0.4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t="str">
        <f t="shared" si="206"/>
        <v>games</v>
      </c>
      <c r="R2230" t="str">
        <f t="shared" si="207"/>
        <v>tabletop games</v>
      </c>
      <c r="S2230" s="12">
        <f t="shared" si="208"/>
        <v>42202.069861111107</v>
      </c>
      <c r="T2230" s="12">
        <f t="shared" si="209"/>
        <v>42232.069861111107</v>
      </c>
    </row>
    <row r="2231" spans="1:20" ht="42.75" x14ac:dyDescent="0.4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t="str">
        <f t="shared" si="206"/>
        <v>games</v>
      </c>
      <c r="R2231" t="str">
        <f t="shared" si="207"/>
        <v>tabletop games</v>
      </c>
      <c r="S2231" s="12">
        <f t="shared" si="208"/>
        <v>41484.455914351849</v>
      </c>
      <c r="T2231" s="12">
        <f t="shared" si="209"/>
        <v>41519.958333333328</v>
      </c>
    </row>
    <row r="2232" spans="1:20" ht="42.75" x14ac:dyDescent="0.4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t="str">
        <f t="shared" si="206"/>
        <v>games</v>
      </c>
      <c r="R2232" t="str">
        <f t="shared" si="207"/>
        <v>tabletop games</v>
      </c>
      <c r="S2232" s="12">
        <f t="shared" si="208"/>
        <v>41724.672766203701</v>
      </c>
      <c r="T2232" s="12">
        <f t="shared" si="209"/>
        <v>41754.672766203701</v>
      </c>
    </row>
    <row r="2233" spans="1:20" ht="42.75" x14ac:dyDescent="0.4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t="str">
        <f t="shared" si="206"/>
        <v>games</v>
      </c>
      <c r="R2233" t="str">
        <f t="shared" si="207"/>
        <v>tabletop games</v>
      </c>
      <c r="S2233" s="12">
        <f t="shared" si="208"/>
        <v>41423.702557870369</v>
      </c>
      <c r="T2233" s="12">
        <f t="shared" si="209"/>
        <v>41450</v>
      </c>
    </row>
    <row r="2234" spans="1:20" ht="42.75" x14ac:dyDescent="0.4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t="str">
        <f t="shared" si="206"/>
        <v>games</v>
      </c>
      <c r="R2234" t="str">
        <f t="shared" si="207"/>
        <v>tabletop games</v>
      </c>
      <c r="S2234" s="12">
        <f t="shared" si="208"/>
        <v>41806.585740740738</v>
      </c>
      <c r="T2234" s="12">
        <f t="shared" si="209"/>
        <v>41838.916666666664</v>
      </c>
    </row>
    <row r="2235" spans="1:20" ht="42.75" x14ac:dyDescent="0.4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t="str">
        <f t="shared" si="206"/>
        <v>games</v>
      </c>
      <c r="R2235" t="str">
        <f t="shared" si="207"/>
        <v>tabletop games</v>
      </c>
      <c r="S2235" s="12">
        <f t="shared" si="208"/>
        <v>42331.170590277776</v>
      </c>
      <c r="T2235" s="12">
        <f t="shared" si="209"/>
        <v>42351.791666666664</v>
      </c>
    </row>
    <row r="2236" spans="1:20" ht="42.75" x14ac:dyDescent="0.4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t="str">
        <f t="shared" si="206"/>
        <v>games</v>
      </c>
      <c r="R2236" t="str">
        <f t="shared" si="207"/>
        <v>tabletop games</v>
      </c>
      <c r="S2236" s="12">
        <f t="shared" si="208"/>
        <v>42710.616284722222</v>
      </c>
      <c r="T2236" s="12">
        <f t="shared" si="209"/>
        <v>42740.616284722222</v>
      </c>
    </row>
    <row r="2237" spans="1:20" ht="28.5" x14ac:dyDescent="0.4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t="str">
        <f t="shared" si="206"/>
        <v>games</v>
      </c>
      <c r="R2237" t="str">
        <f t="shared" si="207"/>
        <v>tabletop games</v>
      </c>
      <c r="S2237" s="12">
        <f t="shared" si="208"/>
        <v>42061.813784722217</v>
      </c>
      <c r="T2237" s="12">
        <f t="shared" si="209"/>
        <v>42091.772118055553</v>
      </c>
    </row>
    <row r="2238" spans="1:20" ht="42.75" x14ac:dyDescent="0.4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t="str">
        <f t="shared" si="206"/>
        <v>games</v>
      </c>
      <c r="R2238" t="str">
        <f t="shared" si="207"/>
        <v>tabletop games</v>
      </c>
      <c r="S2238" s="12">
        <f t="shared" si="208"/>
        <v>42371.408831018511</v>
      </c>
      <c r="T2238" s="12">
        <f t="shared" si="209"/>
        <v>42401.408831018511</v>
      </c>
    </row>
    <row r="2239" spans="1:20" ht="42.75" x14ac:dyDescent="0.4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t="str">
        <f t="shared" si="206"/>
        <v>games</v>
      </c>
      <c r="R2239" t="str">
        <f t="shared" si="207"/>
        <v>tabletop games</v>
      </c>
      <c r="S2239" s="12">
        <f t="shared" si="208"/>
        <v>41914.794942129629</v>
      </c>
      <c r="T2239" s="12">
        <f t="shared" si="209"/>
        <v>41955.124305555553</v>
      </c>
    </row>
    <row r="2240" spans="1:20" ht="28.5" x14ac:dyDescent="0.4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t="str">
        <f t="shared" si="206"/>
        <v>games</v>
      </c>
      <c r="R2240" t="str">
        <f t="shared" si="207"/>
        <v>tabletop games</v>
      </c>
      <c r="S2240" s="12">
        <f t="shared" si="208"/>
        <v>42774.41337962963</v>
      </c>
      <c r="T2240" s="12">
        <f t="shared" si="209"/>
        <v>42804.41337962963</v>
      </c>
    </row>
    <row r="2241" spans="1:20" ht="28.5" x14ac:dyDescent="0.4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t="str">
        <f t="shared" si="206"/>
        <v>games</v>
      </c>
      <c r="R2241" t="str">
        <f t="shared" si="207"/>
        <v>tabletop games</v>
      </c>
      <c r="S2241" s="12">
        <f t="shared" si="208"/>
        <v>41572.750162037039</v>
      </c>
      <c r="T2241" s="12">
        <f t="shared" si="209"/>
        <v>41608.959722222222</v>
      </c>
    </row>
    <row r="2242" spans="1:20" ht="42.75" x14ac:dyDescent="0.4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s="6">
        <f t="shared" si="205"/>
        <v>140.97916666666666</v>
      </c>
      <c r="Q2242" t="str">
        <f t="shared" si="206"/>
        <v>games</v>
      </c>
      <c r="R2242" t="str">
        <f t="shared" si="207"/>
        <v>tabletop games</v>
      </c>
      <c r="S2242" s="12">
        <f t="shared" si="208"/>
        <v>42452.617407407401</v>
      </c>
      <c r="T2242" s="12">
        <f t="shared" si="209"/>
        <v>42482.617407407401</v>
      </c>
    </row>
    <row r="2243" spans="1:20" ht="42.75" x14ac:dyDescent="0.4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s="6">
        <f t="shared" ref="P2243:P2306" si="211">IF(L2243&gt;0,E2243/L2243,0)</f>
        <v>49.472392638036808</v>
      </c>
      <c r="Q2243" t="str">
        <f t="shared" ref="Q2243:Q2306" si="212">LEFT(N2243,SEARCH("/",N2243,1)-1)</f>
        <v>games</v>
      </c>
      <c r="R2243" t="str">
        <f t="shared" ref="R2243:R2306" si="213">RIGHT(N2243,LEN(N2243)-SEARCH("/",N2243,1))</f>
        <v>tabletop games</v>
      </c>
      <c r="S2243" s="12">
        <f t="shared" ref="S2243:S2306" si="214">(J2243/86400)+25569+(-5/24)</f>
        <v>42766.619212962956</v>
      </c>
      <c r="T2243" s="12">
        <f t="shared" ref="T2243:T2306" si="215">(I2243/86400)+25569+(-5/24)</f>
        <v>42796.619212962956</v>
      </c>
    </row>
    <row r="2244" spans="1:20" ht="28.5" x14ac:dyDescent="0.4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t="str">
        <f t="shared" si="212"/>
        <v>games</v>
      </c>
      <c r="R2244" t="str">
        <f t="shared" si="213"/>
        <v>tabletop games</v>
      </c>
      <c r="S2244" s="12">
        <f t="shared" si="214"/>
        <v>41569.367280092592</v>
      </c>
      <c r="T2244" s="12">
        <f t="shared" si="215"/>
        <v>41604.918055555558</v>
      </c>
    </row>
    <row r="2245" spans="1:20" ht="42.75" x14ac:dyDescent="0.4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t="str">
        <f t="shared" si="212"/>
        <v>games</v>
      </c>
      <c r="R2245" t="str">
        <f t="shared" si="213"/>
        <v>tabletop games</v>
      </c>
      <c r="S2245" s="12">
        <f t="shared" si="214"/>
        <v>42800.542708333327</v>
      </c>
      <c r="T2245" s="12">
        <f t="shared" si="215"/>
        <v>42806.916666666664</v>
      </c>
    </row>
    <row r="2246" spans="1:20" ht="42.75" x14ac:dyDescent="0.4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t="str">
        <f t="shared" si="212"/>
        <v>games</v>
      </c>
      <c r="R2246" t="str">
        <f t="shared" si="213"/>
        <v>tabletop games</v>
      </c>
      <c r="S2246" s="12">
        <f t="shared" si="214"/>
        <v>42647.610486111109</v>
      </c>
      <c r="T2246" s="12">
        <f t="shared" si="215"/>
        <v>42659.645833333336</v>
      </c>
    </row>
    <row r="2247" spans="1:20" ht="42.75" x14ac:dyDescent="0.4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t="str">
        <f t="shared" si="212"/>
        <v>games</v>
      </c>
      <c r="R2247" t="str">
        <f t="shared" si="213"/>
        <v>tabletop games</v>
      </c>
      <c r="S2247" s="12">
        <f t="shared" si="214"/>
        <v>41660.500196759254</v>
      </c>
      <c r="T2247" s="12">
        <f t="shared" si="215"/>
        <v>41691.541666666664</v>
      </c>
    </row>
    <row r="2248" spans="1:20" ht="42.75" x14ac:dyDescent="0.4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t="str">
        <f t="shared" si="212"/>
        <v>games</v>
      </c>
      <c r="R2248" t="str">
        <f t="shared" si="213"/>
        <v>tabletop games</v>
      </c>
      <c r="S2248" s="12">
        <f t="shared" si="214"/>
        <v>42221.583449074074</v>
      </c>
      <c r="T2248" s="12">
        <f t="shared" si="215"/>
        <v>42251.583449074074</v>
      </c>
    </row>
    <row r="2249" spans="1:20" ht="28.5" x14ac:dyDescent="0.4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t="str">
        <f t="shared" si="212"/>
        <v>games</v>
      </c>
      <c r="R2249" t="str">
        <f t="shared" si="213"/>
        <v>tabletop games</v>
      </c>
      <c r="S2249" s="12">
        <f t="shared" si="214"/>
        <v>42200.457928240743</v>
      </c>
      <c r="T2249" s="12">
        <f t="shared" si="215"/>
        <v>42214.457928240743</v>
      </c>
    </row>
    <row r="2250" spans="1:20" ht="42.75" x14ac:dyDescent="0.4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t="str">
        <f t="shared" si="212"/>
        <v>games</v>
      </c>
      <c r="R2250" t="str">
        <f t="shared" si="213"/>
        <v>tabletop games</v>
      </c>
      <c r="S2250" s="12">
        <f t="shared" si="214"/>
        <v>42688.667569444442</v>
      </c>
      <c r="T2250" s="12">
        <f t="shared" si="215"/>
        <v>42718.667569444442</v>
      </c>
    </row>
    <row r="2251" spans="1:20" ht="42.75" x14ac:dyDescent="0.4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t="str">
        <f t="shared" si="212"/>
        <v>games</v>
      </c>
      <c r="R2251" t="str">
        <f t="shared" si="213"/>
        <v>tabletop games</v>
      </c>
      <c r="S2251" s="12">
        <f t="shared" si="214"/>
        <v>41336.49496527778</v>
      </c>
      <c r="T2251" s="12">
        <f t="shared" si="215"/>
        <v>41366.453298611108</v>
      </c>
    </row>
    <row r="2252" spans="1:20" ht="42.75" x14ac:dyDescent="0.4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t="str">
        <f t="shared" si="212"/>
        <v>games</v>
      </c>
      <c r="R2252" t="str">
        <f t="shared" si="213"/>
        <v>tabletop games</v>
      </c>
      <c r="S2252" s="12">
        <f t="shared" si="214"/>
        <v>42676.7971412037</v>
      </c>
      <c r="T2252" s="12">
        <f t="shared" si="215"/>
        <v>42706.838807870365</v>
      </c>
    </row>
    <row r="2253" spans="1:20" ht="42.75" x14ac:dyDescent="0.4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t="str">
        <f t="shared" si="212"/>
        <v>games</v>
      </c>
      <c r="R2253" t="str">
        <f t="shared" si="213"/>
        <v>tabletop games</v>
      </c>
      <c r="S2253" s="12">
        <f t="shared" si="214"/>
        <v>41846.137465277774</v>
      </c>
      <c r="T2253" s="12">
        <f t="shared" si="215"/>
        <v>41867.137465277774</v>
      </c>
    </row>
    <row r="2254" spans="1:20" ht="42.75" x14ac:dyDescent="0.4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t="str">
        <f t="shared" si="212"/>
        <v>games</v>
      </c>
      <c r="R2254" t="str">
        <f t="shared" si="213"/>
        <v>tabletop games</v>
      </c>
      <c r="S2254" s="12">
        <f t="shared" si="214"/>
        <v>42573.119652777772</v>
      </c>
      <c r="T2254" s="12">
        <f t="shared" si="215"/>
        <v>42588.119652777772</v>
      </c>
    </row>
    <row r="2255" spans="1:20" ht="42.75" x14ac:dyDescent="0.4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t="str">
        <f t="shared" si="212"/>
        <v>games</v>
      </c>
      <c r="R2255" t="str">
        <f t="shared" si="213"/>
        <v>tabletop games</v>
      </c>
      <c r="S2255" s="12">
        <f t="shared" si="214"/>
        <v>42296.422997685186</v>
      </c>
      <c r="T2255" s="12">
        <f t="shared" si="215"/>
        <v>42326.46466435185</v>
      </c>
    </row>
    <row r="2256" spans="1:20" ht="28.5" x14ac:dyDescent="0.4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t="str">
        <f t="shared" si="212"/>
        <v>games</v>
      </c>
      <c r="R2256" t="str">
        <f t="shared" si="213"/>
        <v>tabletop games</v>
      </c>
      <c r="S2256" s="12">
        <f t="shared" si="214"/>
        <v>42752.439444444441</v>
      </c>
      <c r="T2256" s="12">
        <f t="shared" si="215"/>
        <v>42759.439444444441</v>
      </c>
    </row>
    <row r="2257" spans="1:20" ht="28.5" x14ac:dyDescent="0.4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t="str">
        <f t="shared" si="212"/>
        <v>games</v>
      </c>
      <c r="R2257" t="str">
        <f t="shared" si="213"/>
        <v>tabletop games</v>
      </c>
      <c r="S2257" s="12">
        <f t="shared" si="214"/>
        <v>42467.743645833332</v>
      </c>
      <c r="T2257" s="12">
        <f t="shared" si="215"/>
        <v>42497.743645833332</v>
      </c>
    </row>
    <row r="2258" spans="1:20" ht="42.75" x14ac:dyDescent="0.4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t="str">
        <f t="shared" si="212"/>
        <v>games</v>
      </c>
      <c r="R2258" t="str">
        <f t="shared" si="213"/>
        <v>tabletop games</v>
      </c>
      <c r="S2258" s="12">
        <f t="shared" si="214"/>
        <v>42682.243587962956</v>
      </c>
      <c r="T2258" s="12">
        <f t="shared" si="215"/>
        <v>42696.243587962956</v>
      </c>
    </row>
    <row r="2259" spans="1:20" ht="42.75" x14ac:dyDescent="0.4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t="str">
        <f t="shared" si="212"/>
        <v>games</v>
      </c>
      <c r="R2259" t="str">
        <f t="shared" si="213"/>
        <v>tabletop games</v>
      </c>
      <c r="S2259" s="12">
        <f t="shared" si="214"/>
        <v>42505.728344907409</v>
      </c>
      <c r="T2259" s="12">
        <f t="shared" si="215"/>
        <v>42540.749999999993</v>
      </c>
    </row>
    <row r="2260" spans="1:20" ht="28.5" x14ac:dyDescent="0.4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t="str">
        <f t="shared" si="212"/>
        <v>games</v>
      </c>
      <c r="R2260" t="str">
        <f t="shared" si="213"/>
        <v>tabletop games</v>
      </c>
      <c r="S2260" s="12">
        <f t="shared" si="214"/>
        <v>42136.542673611104</v>
      </c>
      <c r="T2260" s="12">
        <f t="shared" si="215"/>
        <v>42166.542673611104</v>
      </c>
    </row>
    <row r="2261" spans="1:20" ht="42.75" x14ac:dyDescent="0.4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t="str">
        <f t="shared" si="212"/>
        <v>games</v>
      </c>
      <c r="R2261" t="str">
        <f t="shared" si="213"/>
        <v>tabletop games</v>
      </c>
      <c r="S2261" s="12">
        <f t="shared" si="214"/>
        <v>42702.59648148148</v>
      </c>
      <c r="T2261" s="12">
        <f t="shared" si="215"/>
        <v>42712.59648148148</v>
      </c>
    </row>
    <row r="2262" spans="1:20" ht="42.75" x14ac:dyDescent="0.4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t="str">
        <f t="shared" si="212"/>
        <v>games</v>
      </c>
      <c r="R2262" t="str">
        <f t="shared" si="213"/>
        <v>tabletop games</v>
      </c>
      <c r="S2262" s="12">
        <f t="shared" si="214"/>
        <v>41694.808449074073</v>
      </c>
      <c r="T2262" s="12">
        <f t="shared" si="215"/>
        <v>41724.766782407409</v>
      </c>
    </row>
    <row r="2263" spans="1:20" ht="42.75" x14ac:dyDescent="0.4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t="str">
        <f t="shared" si="212"/>
        <v>games</v>
      </c>
      <c r="R2263" t="str">
        <f t="shared" si="213"/>
        <v>tabletop games</v>
      </c>
      <c r="S2263" s="12">
        <f t="shared" si="214"/>
        <v>42759.516435185178</v>
      </c>
      <c r="T2263" s="12">
        <f t="shared" si="215"/>
        <v>42780.516435185178</v>
      </c>
    </row>
    <row r="2264" spans="1:20" ht="28.5" x14ac:dyDescent="0.4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t="str">
        <f t="shared" si="212"/>
        <v>games</v>
      </c>
      <c r="R2264" t="str">
        <f t="shared" si="213"/>
        <v>tabletop games</v>
      </c>
      <c r="S2264" s="12">
        <f t="shared" si="214"/>
        <v>41926.376828703702</v>
      </c>
      <c r="T2264" s="12">
        <f t="shared" si="215"/>
        <v>41960.791666666664</v>
      </c>
    </row>
    <row r="2265" spans="1:20" ht="42.75" x14ac:dyDescent="0.4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t="str">
        <f t="shared" si="212"/>
        <v>games</v>
      </c>
      <c r="R2265" t="str">
        <f t="shared" si="213"/>
        <v>tabletop games</v>
      </c>
      <c r="S2265" s="12">
        <f t="shared" si="214"/>
        <v>42014.623993055553</v>
      </c>
      <c r="T2265" s="12">
        <f t="shared" si="215"/>
        <v>42035.623993055553</v>
      </c>
    </row>
    <row r="2266" spans="1:20" ht="42.75" x14ac:dyDescent="0.4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t="str">
        <f t="shared" si="212"/>
        <v>games</v>
      </c>
      <c r="R2266" t="str">
        <f t="shared" si="213"/>
        <v>tabletop games</v>
      </c>
      <c r="S2266" s="12">
        <f t="shared" si="214"/>
        <v>42496.374004629623</v>
      </c>
      <c r="T2266" s="12">
        <f t="shared" si="215"/>
        <v>42512.916666666664</v>
      </c>
    </row>
    <row r="2267" spans="1:20" ht="42.75" x14ac:dyDescent="0.4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t="str">
        <f t="shared" si="212"/>
        <v>games</v>
      </c>
      <c r="R2267" t="str">
        <f t="shared" si="213"/>
        <v>tabletop games</v>
      </c>
      <c r="S2267" s="12">
        <f t="shared" si="214"/>
        <v>42689.644756944443</v>
      </c>
      <c r="T2267" s="12">
        <f t="shared" si="215"/>
        <v>42696.644756944443</v>
      </c>
    </row>
    <row r="2268" spans="1:20" ht="42.75" x14ac:dyDescent="0.4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t="str">
        <f t="shared" si="212"/>
        <v>games</v>
      </c>
      <c r="R2268" t="str">
        <f t="shared" si="213"/>
        <v>tabletop games</v>
      </c>
      <c r="S2268" s="12">
        <f t="shared" si="214"/>
        <v>42469.666574074072</v>
      </c>
      <c r="T2268" s="12">
        <f t="shared" si="215"/>
        <v>42486.874999999993</v>
      </c>
    </row>
    <row r="2269" spans="1:20" ht="42.75" x14ac:dyDescent="0.4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t="str">
        <f t="shared" si="212"/>
        <v>games</v>
      </c>
      <c r="R2269" t="str">
        <f t="shared" si="213"/>
        <v>tabletop games</v>
      </c>
      <c r="S2269" s="12">
        <f t="shared" si="214"/>
        <v>41968.621493055551</v>
      </c>
      <c r="T2269" s="12">
        <f t="shared" si="215"/>
        <v>41993.833333333336</v>
      </c>
    </row>
    <row r="2270" spans="1:20" ht="42.75" x14ac:dyDescent="0.4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t="str">
        <f t="shared" si="212"/>
        <v>games</v>
      </c>
      <c r="R2270" t="str">
        <f t="shared" si="213"/>
        <v>tabletop games</v>
      </c>
      <c r="S2270" s="12">
        <f t="shared" si="214"/>
        <v>42775.874016203707</v>
      </c>
      <c r="T2270" s="12">
        <f t="shared" si="215"/>
        <v>42805.874016203707</v>
      </c>
    </row>
    <row r="2271" spans="1:20" ht="42.75" x14ac:dyDescent="0.4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t="str">
        <f t="shared" si="212"/>
        <v>games</v>
      </c>
      <c r="R2271" t="str">
        <f t="shared" si="213"/>
        <v>tabletop games</v>
      </c>
      <c r="S2271" s="12">
        <f t="shared" si="214"/>
        <v>42776.496099537035</v>
      </c>
      <c r="T2271" s="12">
        <f t="shared" si="215"/>
        <v>42800.999999999993</v>
      </c>
    </row>
    <row r="2272" spans="1:20" ht="42.75" x14ac:dyDescent="0.4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t="str">
        <f t="shared" si="212"/>
        <v>games</v>
      </c>
      <c r="R2272" t="str">
        <f t="shared" si="213"/>
        <v>tabletop games</v>
      </c>
      <c r="S2272" s="12">
        <f t="shared" si="214"/>
        <v>42725.661030092589</v>
      </c>
      <c r="T2272" s="12">
        <f t="shared" si="215"/>
        <v>42745.707638888889</v>
      </c>
    </row>
    <row r="2273" spans="1:20" ht="42.75" x14ac:dyDescent="0.4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t="str">
        <f t="shared" si="212"/>
        <v>games</v>
      </c>
      <c r="R2273" t="str">
        <f t="shared" si="213"/>
        <v>tabletop games</v>
      </c>
      <c r="S2273" s="12">
        <f t="shared" si="214"/>
        <v>42683.791712962957</v>
      </c>
      <c r="T2273" s="12">
        <f t="shared" si="215"/>
        <v>42713.791712962957</v>
      </c>
    </row>
    <row r="2274" spans="1:20" ht="42.75" x14ac:dyDescent="0.4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t="str">
        <f t="shared" si="212"/>
        <v>games</v>
      </c>
      <c r="R2274" t="str">
        <f t="shared" si="213"/>
        <v>tabletop games</v>
      </c>
      <c r="S2274" s="12">
        <f t="shared" si="214"/>
        <v>42315.491157407407</v>
      </c>
      <c r="T2274" s="12">
        <f t="shared" si="215"/>
        <v>42345.491157407407</v>
      </c>
    </row>
    <row r="2275" spans="1:20" ht="42.75" x14ac:dyDescent="0.4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t="str">
        <f t="shared" si="212"/>
        <v>games</v>
      </c>
      <c r="R2275" t="str">
        <f t="shared" si="213"/>
        <v>tabletop games</v>
      </c>
      <c r="S2275" s="12">
        <f t="shared" si="214"/>
        <v>42781.340763888882</v>
      </c>
      <c r="T2275" s="12">
        <f t="shared" si="215"/>
        <v>42806.299097222225</v>
      </c>
    </row>
    <row r="2276" spans="1:20" ht="57" x14ac:dyDescent="0.4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t="str">
        <f t="shared" si="212"/>
        <v>games</v>
      </c>
      <c r="R2276" t="str">
        <f t="shared" si="213"/>
        <v>tabletop games</v>
      </c>
      <c r="S2276" s="12">
        <f t="shared" si="214"/>
        <v>41663.292326388888</v>
      </c>
      <c r="T2276" s="12">
        <f t="shared" si="215"/>
        <v>41693.292326388888</v>
      </c>
    </row>
    <row r="2277" spans="1:20" ht="42.75" x14ac:dyDescent="0.4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t="str">
        <f t="shared" si="212"/>
        <v>games</v>
      </c>
      <c r="R2277" t="str">
        <f t="shared" si="213"/>
        <v>tabletop games</v>
      </c>
      <c r="S2277" s="12">
        <f t="shared" si="214"/>
        <v>41965.408321759256</v>
      </c>
      <c r="T2277" s="12">
        <f t="shared" si="215"/>
        <v>41995.408321759256</v>
      </c>
    </row>
    <row r="2278" spans="1:20" ht="42.75" x14ac:dyDescent="0.4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t="str">
        <f t="shared" si="212"/>
        <v>games</v>
      </c>
      <c r="R2278" t="str">
        <f t="shared" si="213"/>
        <v>tabletop games</v>
      </c>
      <c r="S2278" s="12">
        <f t="shared" si="214"/>
        <v>41614.443159722221</v>
      </c>
      <c r="T2278" s="12">
        <f t="shared" si="215"/>
        <v>41644.443159722221</v>
      </c>
    </row>
    <row r="2279" spans="1:20" ht="42.75" x14ac:dyDescent="0.4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t="str">
        <f t="shared" si="212"/>
        <v>games</v>
      </c>
      <c r="R2279" t="str">
        <f t="shared" si="213"/>
        <v>tabletop games</v>
      </c>
      <c r="S2279" s="12">
        <f t="shared" si="214"/>
        <v>40936.470173611109</v>
      </c>
      <c r="T2279" s="12">
        <f t="shared" si="215"/>
        <v>40966.470173611109</v>
      </c>
    </row>
    <row r="2280" spans="1:20" ht="28.5" x14ac:dyDescent="0.4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t="str">
        <f t="shared" si="212"/>
        <v>games</v>
      </c>
      <c r="R2280" t="str">
        <f t="shared" si="213"/>
        <v>tabletop games</v>
      </c>
      <c r="S2280" s="12">
        <f t="shared" si="214"/>
        <v>42338.500775462962</v>
      </c>
      <c r="T2280" s="12">
        <f t="shared" si="215"/>
        <v>42372.749305555553</v>
      </c>
    </row>
    <row r="2281" spans="1:20" ht="42.75" x14ac:dyDescent="0.4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6">
        <f t="shared" si="211"/>
        <v>48.0625</v>
      </c>
      <c r="Q2281" t="str">
        <f t="shared" si="212"/>
        <v>games</v>
      </c>
      <c r="R2281" t="str">
        <f t="shared" si="213"/>
        <v>tabletop games</v>
      </c>
      <c r="S2281" s="12">
        <f t="shared" si="214"/>
        <v>42020.598368055558</v>
      </c>
      <c r="T2281" s="12">
        <f t="shared" si="215"/>
        <v>42038.958333333336</v>
      </c>
    </row>
    <row r="2282" spans="1:20" ht="57" x14ac:dyDescent="0.4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t="str">
        <f t="shared" si="212"/>
        <v>games</v>
      </c>
      <c r="R2282" t="str">
        <f t="shared" si="213"/>
        <v>tabletop games</v>
      </c>
      <c r="S2282" s="12">
        <f t="shared" si="214"/>
        <v>42234.416562499995</v>
      </c>
      <c r="T2282" s="12">
        <f t="shared" si="215"/>
        <v>42264.416562499995</v>
      </c>
    </row>
    <row r="2283" spans="1:20" ht="42.75" x14ac:dyDescent="0.4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t="str">
        <f t="shared" si="212"/>
        <v>music</v>
      </c>
      <c r="R2283" t="str">
        <f t="shared" si="213"/>
        <v>rock</v>
      </c>
      <c r="S2283" s="12">
        <f t="shared" si="214"/>
        <v>40687.077511574069</v>
      </c>
      <c r="T2283" s="12">
        <f t="shared" si="215"/>
        <v>40749.076388888883</v>
      </c>
    </row>
    <row r="2284" spans="1:20" ht="28.5" x14ac:dyDescent="0.4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t="str">
        <f t="shared" si="212"/>
        <v>music</v>
      </c>
      <c r="R2284" t="str">
        <f t="shared" si="213"/>
        <v>rock</v>
      </c>
      <c r="S2284" s="12">
        <f t="shared" si="214"/>
        <v>42322.966273148144</v>
      </c>
      <c r="T2284" s="12">
        <f t="shared" si="215"/>
        <v>42382.966273148144</v>
      </c>
    </row>
    <row r="2285" spans="1:20" ht="42.75" x14ac:dyDescent="0.4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t="str">
        <f t="shared" si="212"/>
        <v>music</v>
      </c>
      <c r="R2285" t="str">
        <f t="shared" si="213"/>
        <v>rock</v>
      </c>
      <c r="S2285" s="12">
        <f t="shared" si="214"/>
        <v>40977.916712962957</v>
      </c>
      <c r="T2285" s="12">
        <f t="shared" si="215"/>
        <v>41037.875046296293</v>
      </c>
    </row>
    <row r="2286" spans="1:20" ht="28.5" x14ac:dyDescent="0.4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t="str">
        <f t="shared" si="212"/>
        <v>music</v>
      </c>
      <c r="R2286" t="str">
        <f t="shared" si="213"/>
        <v>rock</v>
      </c>
      <c r="S2286" s="12">
        <f t="shared" si="214"/>
        <v>40585.588483796295</v>
      </c>
      <c r="T2286" s="12">
        <f t="shared" si="215"/>
        <v>40613.958333333328</v>
      </c>
    </row>
    <row r="2287" spans="1:20" ht="42.75" x14ac:dyDescent="0.4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t="str">
        <f t="shared" si="212"/>
        <v>music</v>
      </c>
      <c r="R2287" t="str">
        <f t="shared" si="213"/>
        <v>rock</v>
      </c>
      <c r="S2287" s="12">
        <f t="shared" si="214"/>
        <v>41058.977349537039</v>
      </c>
      <c r="T2287" s="12">
        <f t="shared" si="215"/>
        <v>41088.977349537039</v>
      </c>
    </row>
    <row r="2288" spans="1:20" ht="42.75" x14ac:dyDescent="0.4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t="str">
        <f t="shared" si="212"/>
        <v>music</v>
      </c>
      <c r="R2288" t="str">
        <f t="shared" si="213"/>
        <v>rock</v>
      </c>
      <c r="S2288" s="12">
        <f t="shared" si="214"/>
        <v>41494.755254629628</v>
      </c>
      <c r="T2288" s="12">
        <f t="shared" si="215"/>
        <v>41522.957638888889</v>
      </c>
    </row>
    <row r="2289" spans="1:20" ht="42.75" x14ac:dyDescent="0.4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t="str">
        <f t="shared" si="212"/>
        <v>music</v>
      </c>
      <c r="R2289" t="str">
        <f t="shared" si="213"/>
        <v>rock</v>
      </c>
      <c r="S2289" s="12">
        <f t="shared" si="214"/>
        <v>41792.459027777775</v>
      </c>
      <c r="T2289" s="12">
        <f t="shared" si="215"/>
        <v>41813.459027777775</v>
      </c>
    </row>
    <row r="2290" spans="1:20" ht="42.75" x14ac:dyDescent="0.4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t="str">
        <f t="shared" si="212"/>
        <v>music</v>
      </c>
      <c r="R2290" t="str">
        <f t="shared" si="213"/>
        <v>rock</v>
      </c>
      <c r="S2290" s="12">
        <f t="shared" si="214"/>
        <v>41067.619085648148</v>
      </c>
      <c r="T2290" s="12">
        <f t="shared" si="215"/>
        <v>41086.541666666664</v>
      </c>
    </row>
    <row r="2291" spans="1:20" ht="42.75" x14ac:dyDescent="0.4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t="str">
        <f t="shared" si="212"/>
        <v>music</v>
      </c>
      <c r="R2291" t="str">
        <f t="shared" si="213"/>
        <v>rock</v>
      </c>
      <c r="S2291" s="12">
        <f t="shared" si="214"/>
        <v>41571.790046296293</v>
      </c>
      <c r="T2291" s="12">
        <f t="shared" si="215"/>
        <v>41614.765277777777</v>
      </c>
    </row>
    <row r="2292" spans="1:20" ht="42.75" x14ac:dyDescent="0.4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t="str">
        <f t="shared" si="212"/>
        <v>music</v>
      </c>
      <c r="R2292" t="str">
        <f t="shared" si="213"/>
        <v>rock</v>
      </c>
      <c r="S2292" s="12">
        <f t="shared" si="214"/>
        <v>40070.045486111107</v>
      </c>
      <c r="T2292" s="12">
        <f t="shared" si="215"/>
        <v>40148.5</v>
      </c>
    </row>
    <row r="2293" spans="1:20" ht="42.75" x14ac:dyDescent="0.4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t="str">
        <f t="shared" si="212"/>
        <v>music</v>
      </c>
      <c r="R2293" t="str">
        <f t="shared" si="213"/>
        <v>rock</v>
      </c>
      <c r="S2293" s="12">
        <f t="shared" si="214"/>
        <v>40987.768726851849</v>
      </c>
      <c r="T2293" s="12">
        <f t="shared" si="215"/>
        <v>41021.958333333328</v>
      </c>
    </row>
    <row r="2294" spans="1:20" ht="42.75" x14ac:dyDescent="0.4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t="str">
        <f t="shared" si="212"/>
        <v>music</v>
      </c>
      <c r="R2294" t="str">
        <f t="shared" si="213"/>
        <v>rock</v>
      </c>
      <c r="S2294" s="12">
        <f t="shared" si="214"/>
        <v>40987.489305555551</v>
      </c>
      <c r="T2294" s="12">
        <f t="shared" si="215"/>
        <v>41017.489305555551</v>
      </c>
    </row>
    <row r="2295" spans="1:20" ht="28.5" x14ac:dyDescent="0.4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t="str">
        <f t="shared" si="212"/>
        <v>music</v>
      </c>
      <c r="R2295" t="str">
        <f t="shared" si="213"/>
        <v>rock</v>
      </c>
      <c r="S2295" s="12">
        <f t="shared" si="214"/>
        <v>41151.499988425923</v>
      </c>
      <c r="T2295" s="12">
        <f t="shared" si="215"/>
        <v>41176.957638888889</v>
      </c>
    </row>
    <row r="2296" spans="1:20" ht="42.75" x14ac:dyDescent="0.4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t="str">
        <f t="shared" si="212"/>
        <v>music</v>
      </c>
      <c r="R2296" t="str">
        <f t="shared" si="213"/>
        <v>rock</v>
      </c>
      <c r="S2296" s="12">
        <f t="shared" si="214"/>
        <v>41264.514814814815</v>
      </c>
      <c r="T2296" s="12">
        <f t="shared" si="215"/>
        <v>41294.514814814815</v>
      </c>
    </row>
    <row r="2297" spans="1:20" ht="42.75" x14ac:dyDescent="0.4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t="str">
        <f t="shared" si="212"/>
        <v>music</v>
      </c>
      <c r="R2297" t="str">
        <f t="shared" si="213"/>
        <v>rock</v>
      </c>
      <c r="S2297" s="12">
        <f t="shared" si="214"/>
        <v>41270.746018518512</v>
      </c>
      <c r="T2297" s="12">
        <f t="shared" si="215"/>
        <v>41300.746018518512</v>
      </c>
    </row>
    <row r="2298" spans="1:20" ht="42.75" x14ac:dyDescent="0.4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t="str">
        <f t="shared" si="212"/>
        <v>music</v>
      </c>
      <c r="R2298" t="str">
        <f t="shared" si="213"/>
        <v>rock</v>
      </c>
      <c r="S2298" s="12">
        <f t="shared" si="214"/>
        <v>40927.52344907407</v>
      </c>
      <c r="T2298" s="12">
        <f t="shared" si="215"/>
        <v>40962.52344907407</v>
      </c>
    </row>
    <row r="2299" spans="1:20" ht="28.5" x14ac:dyDescent="0.4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t="str">
        <f t="shared" si="212"/>
        <v>music</v>
      </c>
      <c r="R2299" t="str">
        <f t="shared" si="213"/>
        <v>rock</v>
      </c>
      <c r="S2299" s="12">
        <f t="shared" si="214"/>
        <v>40947.83390046296</v>
      </c>
      <c r="T2299" s="12">
        <f t="shared" si="215"/>
        <v>40981.957638888889</v>
      </c>
    </row>
    <row r="2300" spans="1:20" ht="42.75" x14ac:dyDescent="0.4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t="str">
        <f t="shared" si="212"/>
        <v>music</v>
      </c>
      <c r="R2300" t="str">
        <f t="shared" si="213"/>
        <v>rock</v>
      </c>
      <c r="S2300" s="12">
        <f t="shared" si="214"/>
        <v>41694.632326388884</v>
      </c>
      <c r="T2300" s="12">
        <f t="shared" si="215"/>
        <v>41724.59065972222</v>
      </c>
    </row>
    <row r="2301" spans="1:20" ht="42.75" x14ac:dyDescent="0.4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t="str">
        <f t="shared" si="212"/>
        <v>music</v>
      </c>
      <c r="R2301" t="str">
        <f t="shared" si="213"/>
        <v>rock</v>
      </c>
      <c r="S2301" s="12">
        <f t="shared" si="214"/>
        <v>40564.824178240735</v>
      </c>
      <c r="T2301" s="12">
        <f t="shared" si="215"/>
        <v>40579.824178240735</v>
      </c>
    </row>
    <row r="2302" spans="1:20" ht="42.75" x14ac:dyDescent="0.4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t="str">
        <f t="shared" si="212"/>
        <v>music</v>
      </c>
      <c r="R2302" t="str">
        <f t="shared" si="213"/>
        <v>rock</v>
      </c>
      <c r="S2302" s="12">
        <f t="shared" si="214"/>
        <v>41074.518703703703</v>
      </c>
      <c r="T2302" s="12">
        <f t="shared" si="215"/>
        <v>41088.518703703703</v>
      </c>
    </row>
    <row r="2303" spans="1:20" ht="28.5" x14ac:dyDescent="0.4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t="str">
        <f t="shared" si="212"/>
        <v>music</v>
      </c>
      <c r="R2303" t="str">
        <f t="shared" si="213"/>
        <v>indie rock</v>
      </c>
      <c r="S2303" s="12">
        <f t="shared" si="214"/>
        <v>41415.938611111109</v>
      </c>
      <c r="T2303" s="12">
        <f t="shared" si="215"/>
        <v>41445.938611111109</v>
      </c>
    </row>
    <row r="2304" spans="1:20" ht="42.75" x14ac:dyDescent="0.4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t="str">
        <f t="shared" si="212"/>
        <v>music</v>
      </c>
      <c r="R2304" t="str">
        <f t="shared" si="213"/>
        <v>indie rock</v>
      </c>
      <c r="S2304" s="12">
        <f t="shared" si="214"/>
        <v>41605.660115740735</v>
      </c>
      <c r="T2304" s="12">
        <f t="shared" si="215"/>
        <v>41639.083333333328</v>
      </c>
    </row>
    <row r="2305" spans="1:20" ht="42.75" x14ac:dyDescent="0.4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t="str">
        <f t="shared" si="212"/>
        <v>music</v>
      </c>
      <c r="R2305" t="str">
        <f t="shared" si="213"/>
        <v>indie rock</v>
      </c>
      <c r="S2305" s="12">
        <f t="shared" si="214"/>
        <v>40849.902731481481</v>
      </c>
      <c r="T2305" s="12">
        <f t="shared" si="215"/>
        <v>40889.944398148145</v>
      </c>
    </row>
    <row r="2306" spans="1:20" ht="42.75" x14ac:dyDescent="0.4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6">
        <f t="shared" si="211"/>
        <v>53.469203539823013</v>
      </c>
      <c r="Q2306" t="str">
        <f t="shared" si="212"/>
        <v>music</v>
      </c>
      <c r="R2306" t="str">
        <f t="shared" si="213"/>
        <v>indie rock</v>
      </c>
      <c r="S2306" s="12">
        <f t="shared" si="214"/>
        <v>40502.607534722221</v>
      </c>
      <c r="T2306" s="12">
        <f t="shared" si="215"/>
        <v>40543.999305555553</v>
      </c>
    </row>
    <row r="2307" spans="1:20" ht="42.75" x14ac:dyDescent="0.4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s="6">
        <f t="shared" ref="P2307:P2370" si="217">IF(L2307&gt;0,E2307/L2307,0)</f>
        <v>109.10778443113773</v>
      </c>
      <c r="Q2307" t="str">
        <f t="shared" ref="Q2307:Q2370" si="218">LEFT(N2307,SEARCH("/",N2307,1)-1)</f>
        <v>music</v>
      </c>
      <c r="R2307" t="str">
        <f t="shared" ref="R2307:R2370" si="219">RIGHT(N2307,LEN(N2307)-SEARCH("/",N2307,1))</f>
        <v>indie rock</v>
      </c>
      <c r="S2307" s="12">
        <f t="shared" ref="S2307:S2370" si="220">(J2307/86400)+25569+(-5/24)</f>
        <v>41834.486944444441</v>
      </c>
      <c r="T2307" s="12">
        <f t="shared" ref="T2307:T2370" si="221">(I2307/86400)+25569+(-5/24)</f>
        <v>41859.541666666664</v>
      </c>
    </row>
    <row r="2308" spans="1:20" ht="42.75" x14ac:dyDescent="0.4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t="str">
        <f t="shared" si="218"/>
        <v>music</v>
      </c>
      <c r="R2308" t="str">
        <f t="shared" si="219"/>
        <v>indie rock</v>
      </c>
      <c r="S2308" s="12">
        <f t="shared" si="220"/>
        <v>40947.959826388884</v>
      </c>
      <c r="T2308" s="12">
        <f t="shared" si="221"/>
        <v>40977.959826388884</v>
      </c>
    </row>
    <row r="2309" spans="1:20" ht="42.75" x14ac:dyDescent="0.4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t="str">
        <f t="shared" si="218"/>
        <v>music</v>
      </c>
      <c r="R2309" t="str">
        <f t="shared" si="219"/>
        <v>indie rock</v>
      </c>
      <c r="S2309" s="12">
        <f t="shared" si="220"/>
        <v>41004.594131944446</v>
      </c>
      <c r="T2309" s="12">
        <f t="shared" si="221"/>
        <v>41034.59407407407</v>
      </c>
    </row>
    <row r="2310" spans="1:20" ht="42.75" x14ac:dyDescent="0.4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t="str">
        <f t="shared" si="218"/>
        <v>music</v>
      </c>
      <c r="R2310" t="str">
        <f t="shared" si="219"/>
        <v>indie rock</v>
      </c>
      <c r="S2310" s="12">
        <f t="shared" si="220"/>
        <v>41851.754583333335</v>
      </c>
      <c r="T2310" s="12">
        <f t="shared" si="221"/>
        <v>41879.833333333328</v>
      </c>
    </row>
    <row r="2311" spans="1:20" ht="42.75" x14ac:dyDescent="0.4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t="str">
        <f t="shared" si="218"/>
        <v>music</v>
      </c>
      <c r="R2311" t="str">
        <f t="shared" si="219"/>
        <v>indie rock</v>
      </c>
      <c r="S2311" s="12">
        <f t="shared" si="220"/>
        <v>41307.779363425921</v>
      </c>
      <c r="T2311" s="12">
        <f t="shared" si="221"/>
        <v>41342.779363425921</v>
      </c>
    </row>
    <row r="2312" spans="1:20" ht="42.75" x14ac:dyDescent="0.4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t="str">
        <f t="shared" si="218"/>
        <v>music</v>
      </c>
      <c r="R2312" t="str">
        <f t="shared" si="219"/>
        <v>indie rock</v>
      </c>
      <c r="S2312" s="12">
        <f t="shared" si="220"/>
        <v>41324.585821759254</v>
      </c>
      <c r="T2312" s="12">
        <f t="shared" si="221"/>
        <v>41354.54415509259</v>
      </c>
    </row>
    <row r="2313" spans="1:20" ht="42.75" x14ac:dyDescent="0.4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t="str">
        <f t="shared" si="218"/>
        <v>music</v>
      </c>
      <c r="R2313" t="str">
        <f t="shared" si="219"/>
        <v>indie rock</v>
      </c>
      <c r="S2313" s="12">
        <f t="shared" si="220"/>
        <v>41735.796168981477</v>
      </c>
      <c r="T2313" s="12">
        <f t="shared" si="221"/>
        <v>41765.796168981477</v>
      </c>
    </row>
    <row r="2314" spans="1:20" ht="42.75" x14ac:dyDescent="0.4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t="str">
        <f t="shared" si="218"/>
        <v>music</v>
      </c>
      <c r="R2314" t="str">
        <f t="shared" si="219"/>
        <v>indie rock</v>
      </c>
      <c r="S2314" s="12">
        <f t="shared" si="220"/>
        <v>41716.424513888887</v>
      </c>
      <c r="T2314" s="12">
        <f t="shared" si="221"/>
        <v>41747.75</v>
      </c>
    </row>
    <row r="2315" spans="1:20" ht="28.5" x14ac:dyDescent="0.4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t="str">
        <f t="shared" si="218"/>
        <v>music</v>
      </c>
      <c r="R2315" t="str">
        <f t="shared" si="219"/>
        <v>indie rock</v>
      </c>
      <c r="S2315" s="12">
        <f t="shared" si="220"/>
        <v>41002.750300925924</v>
      </c>
      <c r="T2315" s="12">
        <f t="shared" si="221"/>
        <v>41032.750300925924</v>
      </c>
    </row>
    <row r="2316" spans="1:20" ht="42.75" x14ac:dyDescent="0.4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t="str">
        <f t="shared" si="218"/>
        <v>music</v>
      </c>
      <c r="R2316" t="str">
        <f t="shared" si="219"/>
        <v>indie rock</v>
      </c>
      <c r="S2316" s="12">
        <f t="shared" si="220"/>
        <v>41037.343252314815</v>
      </c>
      <c r="T2316" s="12">
        <f t="shared" si="221"/>
        <v>41067.343252314815</v>
      </c>
    </row>
    <row r="2317" spans="1:20" ht="42.75" x14ac:dyDescent="0.4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t="str">
        <f t="shared" si="218"/>
        <v>music</v>
      </c>
      <c r="R2317" t="str">
        <f t="shared" si="219"/>
        <v>indie rock</v>
      </c>
      <c r="S2317" s="12">
        <f t="shared" si="220"/>
        <v>41004.517858796295</v>
      </c>
      <c r="T2317" s="12">
        <f t="shared" si="221"/>
        <v>41034.517858796295</v>
      </c>
    </row>
    <row r="2318" spans="1:20" ht="57" x14ac:dyDescent="0.4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t="str">
        <f t="shared" si="218"/>
        <v>music</v>
      </c>
      <c r="R2318" t="str">
        <f t="shared" si="219"/>
        <v>indie rock</v>
      </c>
      <c r="S2318" s="12">
        <f t="shared" si="220"/>
        <v>40079.516782407409</v>
      </c>
      <c r="T2318" s="12">
        <f t="shared" si="221"/>
        <v>40156.558333333327</v>
      </c>
    </row>
    <row r="2319" spans="1:20" ht="42.75" x14ac:dyDescent="0.4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t="str">
        <f t="shared" si="218"/>
        <v>music</v>
      </c>
      <c r="R2319" t="str">
        <f t="shared" si="219"/>
        <v>indie rock</v>
      </c>
      <c r="S2319" s="12">
        <f t="shared" si="220"/>
        <v>40192.33390046296</v>
      </c>
      <c r="T2319" s="12">
        <f t="shared" si="221"/>
        <v>40224</v>
      </c>
    </row>
    <row r="2320" spans="1:20" ht="57" x14ac:dyDescent="0.4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t="str">
        <f t="shared" si="218"/>
        <v>music</v>
      </c>
      <c r="R2320" t="str">
        <f t="shared" si="219"/>
        <v>indie rock</v>
      </c>
      <c r="S2320" s="12">
        <f t="shared" si="220"/>
        <v>40050.435347222221</v>
      </c>
      <c r="T2320" s="12">
        <f t="shared" si="221"/>
        <v>40081.957638888889</v>
      </c>
    </row>
    <row r="2321" spans="1:20" ht="42.75" x14ac:dyDescent="0.4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t="str">
        <f t="shared" si="218"/>
        <v>music</v>
      </c>
      <c r="R2321" t="str">
        <f t="shared" si="219"/>
        <v>indie rock</v>
      </c>
      <c r="S2321" s="12">
        <f t="shared" si="220"/>
        <v>41592.873668981476</v>
      </c>
      <c r="T2321" s="12">
        <f t="shared" si="221"/>
        <v>41622.873668981476</v>
      </c>
    </row>
    <row r="2322" spans="1:20" ht="42.75" x14ac:dyDescent="0.4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t="str">
        <f t="shared" si="218"/>
        <v>music</v>
      </c>
      <c r="R2322" t="str">
        <f t="shared" si="219"/>
        <v>indie rock</v>
      </c>
      <c r="S2322" s="12">
        <f t="shared" si="220"/>
        <v>41696.608796296292</v>
      </c>
      <c r="T2322" s="12">
        <f t="shared" si="221"/>
        <v>41731.567129629628</v>
      </c>
    </row>
    <row r="2323" spans="1:20" ht="42.75" x14ac:dyDescent="0.4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t="str">
        <f t="shared" si="218"/>
        <v>food</v>
      </c>
      <c r="R2323" t="str">
        <f t="shared" si="219"/>
        <v>small batch</v>
      </c>
      <c r="S2323" s="12">
        <f t="shared" si="220"/>
        <v>42799.052094907405</v>
      </c>
      <c r="T2323" s="12">
        <f t="shared" si="221"/>
        <v>42829.010428240734</v>
      </c>
    </row>
    <row r="2324" spans="1:20" ht="42.75" x14ac:dyDescent="0.4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t="str">
        <f t="shared" si="218"/>
        <v>food</v>
      </c>
      <c r="R2324" t="str">
        <f t="shared" si="219"/>
        <v>small batch</v>
      </c>
      <c r="S2324" s="12">
        <f t="shared" si="220"/>
        <v>42804.6871412037</v>
      </c>
      <c r="T2324" s="12">
        <f t="shared" si="221"/>
        <v>42834.645474537036</v>
      </c>
    </row>
    <row r="2325" spans="1:20" ht="42.75" x14ac:dyDescent="0.4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6">
        <f t="shared" si="217"/>
        <v>30</v>
      </c>
      <c r="Q2325" t="str">
        <f t="shared" si="218"/>
        <v>food</v>
      </c>
      <c r="R2325" t="str">
        <f t="shared" si="219"/>
        <v>small batch</v>
      </c>
      <c r="S2325" s="12">
        <f t="shared" si="220"/>
        <v>42807.546840277777</v>
      </c>
      <c r="T2325" s="12">
        <f t="shared" si="221"/>
        <v>42814.546840277777</v>
      </c>
    </row>
    <row r="2326" spans="1:20" ht="28.5" x14ac:dyDescent="0.4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t="str">
        <f t="shared" si="218"/>
        <v>food</v>
      </c>
      <c r="R2326" t="str">
        <f t="shared" si="219"/>
        <v>small batch</v>
      </c>
      <c r="S2326" s="12">
        <f t="shared" si="220"/>
        <v>42790.67690972222</v>
      </c>
      <c r="T2326" s="12">
        <f t="shared" si="221"/>
        <v>42820.635243055549</v>
      </c>
    </row>
    <row r="2327" spans="1:20" ht="42.75" x14ac:dyDescent="0.4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t="str">
        <f t="shared" si="218"/>
        <v>food</v>
      </c>
      <c r="R2327" t="str">
        <f t="shared" si="219"/>
        <v>small batch</v>
      </c>
      <c r="S2327" s="12">
        <f t="shared" si="220"/>
        <v>42793.814016203702</v>
      </c>
      <c r="T2327" s="12">
        <f t="shared" si="221"/>
        <v>42823.772349537037</v>
      </c>
    </row>
    <row r="2328" spans="1:20" ht="42.75" x14ac:dyDescent="0.4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t="str">
        <f t="shared" si="218"/>
        <v>food</v>
      </c>
      <c r="R2328" t="str">
        <f t="shared" si="219"/>
        <v>small batch</v>
      </c>
      <c r="S2328" s="12">
        <f t="shared" si="220"/>
        <v>42803.825787037036</v>
      </c>
      <c r="T2328" s="12">
        <f t="shared" si="221"/>
        <v>42855.499999999993</v>
      </c>
    </row>
    <row r="2329" spans="1:20" ht="28.5" x14ac:dyDescent="0.4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t="str">
        <f t="shared" si="218"/>
        <v>food</v>
      </c>
      <c r="R2329" t="str">
        <f t="shared" si="219"/>
        <v>small batch</v>
      </c>
      <c r="S2329" s="12">
        <f t="shared" si="220"/>
        <v>41842.708796296291</v>
      </c>
      <c r="T2329" s="12">
        <f t="shared" si="221"/>
        <v>41877.708796296291</v>
      </c>
    </row>
    <row r="2330" spans="1:20" ht="57" x14ac:dyDescent="0.4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t="str">
        <f t="shared" si="218"/>
        <v>food</v>
      </c>
      <c r="R2330" t="str">
        <f t="shared" si="219"/>
        <v>small batch</v>
      </c>
      <c r="S2330" s="12">
        <f t="shared" si="220"/>
        <v>42139.573344907403</v>
      </c>
      <c r="T2330" s="12">
        <f t="shared" si="221"/>
        <v>42169.573344907403</v>
      </c>
    </row>
    <row r="2331" spans="1:20" ht="42.75" x14ac:dyDescent="0.4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t="str">
        <f t="shared" si="218"/>
        <v>food</v>
      </c>
      <c r="R2331" t="str">
        <f t="shared" si="219"/>
        <v>small batch</v>
      </c>
      <c r="S2331" s="12">
        <f t="shared" si="220"/>
        <v>41807.416041666664</v>
      </c>
      <c r="T2331" s="12">
        <f t="shared" si="221"/>
        <v>41837.416041666664</v>
      </c>
    </row>
    <row r="2332" spans="1:20" ht="42.75" x14ac:dyDescent="0.4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t="str">
        <f t="shared" si="218"/>
        <v>food</v>
      </c>
      <c r="R2332" t="str">
        <f t="shared" si="219"/>
        <v>small batch</v>
      </c>
      <c r="S2332" s="12">
        <f t="shared" si="220"/>
        <v>42332.691469907404</v>
      </c>
      <c r="T2332" s="12">
        <f t="shared" si="221"/>
        <v>42362.791666666664</v>
      </c>
    </row>
    <row r="2333" spans="1:20" ht="42.75" x14ac:dyDescent="0.4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t="str">
        <f t="shared" si="218"/>
        <v>food</v>
      </c>
      <c r="R2333" t="str">
        <f t="shared" si="219"/>
        <v>small batch</v>
      </c>
      <c r="S2333" s="12">
        <f t="shared" si="220"/>
        <v>41838.797337962962</v>
      </c>
      <c r="T2333" s="12">
        <f t="shared" si="221"/>
        <v>41868.797337962962</v>
      </c>
    </row>
    <row r="2334" spans="1:20" ht="42.75" x14ac:dyDescent="0.4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t="str">
        <f t="shared" si="218"/>
        <v>food</v>
      </c>
      <c r="R2334" t="str">
        <f t="shared" si="219"/>
        <v>small batch</v>
      </c>
      <c r="S2334" s="12">
        <f t="shared" si="220"/>
        <v>42011.419803240737</v>
      </c>
      <c r="T2334" s="12">
        <f t="shared" si="221"/>
        <v>42041.419803240737</v>
      </c>
    </row>
    <row r="2335" spans="1:20" ht="42.75" x14ac:dyDescent="0.4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t="str">
        <f t="shared" si="218"/>
        <v>food</v>
      </c>
      <c r="R2335" t="str">
        <f t="shared" si="219"/>
        <v>small batch</v>
      </c>
      <c r="S2335" s="12">
        <f t="shared" si="220"/>
        <v>41767.442013888889</v>
      </c>
      <c r="T2335" s="12">
        <f t="shared" si="221"/>
        <v>41788.534722222219</v>
      </c>
    </row>
    <row r="2336" spans="1:20" ht="42.75" x14ac:dyDescent="0.4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t="str">
        <f t="shared" si="218"/>
        <v>food</v>
      </c>
      <c r="R2336" t="str">
        <f t="shared" si="219"/>
        <v>small batch</v>
      </c>
      <c r="S2336" s="12">
        <f t="shared" si="220"/>
        <v>41918.461782407401</v>
      </c>
      <c r="T2336" s="12">
        <f t="shared" si="221"/>
        <v>41948.523611111108</v>
      </c>
    </row>
    <row r="2337" spans="1:20" ht="42.75" x14ac:dyDescent="0.4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t="str">
        <f t="shared" si="218"/>
        <v>food</v>
      </c>
      <c r="R2337" t="str">
        <f t="shared" si="219"/>
        <v>small batch</v>
      </c>
      <c r="S2337" s="12">
        <f t="shared" si="220"/>
        <v>41771.363923611112</v>
      </c>
      <c r="T2337" s="12">
        <f t="shared" si="221"/>
        <v>41801.363923611112</v>
      </c>
    </row>
    <row r="2338" spans="1:20" ht="42.75" x14ac:dyDescent="0.4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t="str">
        <f t="shared" si="218"/>
        <v>food</v>
      </c>
      <c r="R2338" t="str">
        <f t="shared" si="219"/>
        <v>small batch</v>
      </c>
      <c r="S2338" s="12">
        <f t="shared" si="220"/>
        <v>41666.716377314813</v>
      </c>
      <c r="T2338" s="12">
        <f t="shared" si="221"/>
        <v>41706.716377314813</v>
      </c>
    </row>
    <row r="2339" spans="1:20" ht="28.5" x14ac:dyDescent="0.4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t="str">
        <f t="shared" si="218"/>
        <v>food</v>
      </c>
      <c r="R2339" t="str">
        <f t="shared" si="219"/>
        <v>small batch</v>
      </c>
      <c r="S2339" s="12">
        <f t="shared" si="220"/>
        <v>41786.432210648149</v>
      </c>
      <c r="T2339" s="12">
        <f t="shared" si="221"/>
        <v>41816.432210648149</v>
      </c>
    </row>
    <row r="2340" spans="1:20" ht="42.75" x14ac:dyDescent="0.4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t="str">
        <f t="shared" si="218"/>
        <v>food</v>
      </c>
      <c r="R2340" t="str">
        <f t="shared" si="219"/>
        <v>small batch</v>
      </c>
      <c r="S2340" s="12">
        <f t="shared" si="220"/>
        <v>41789.688472222224</v>
      </c>
      <c r="T2340" s="12">
        <f t="shared" si="221"/>
        <v>41819.688472222224</v>
      </c>
    </row>
    <row r="2341" spans="1:20" ht="42.75" x14ac:dyDescent="0.4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t="str">
        <f t="shared" si="218"/>
        <v>food</v>
      </c>
      <c r="R2341" t="str">
        <f t="shared" si="219"/>
        <v>small batch</v>
      </c>
      <c r="S2341" s="12">
        <f t="shared" si="220"/>
        <v>42692.591539351844</v>
      </c>
      <c r="T2341" s="12">
        <f t="shared" si="221"/>
        <v>42723.124305555553</v>
      </c>
    </row>
    <row r="2342" spans="1:20" ht="42.75" x14ac:dyDescent="0.4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t="str">
        <f t="shared" si="218"/>
        <v>food</v>
      </c>
      <c r="R2342" t="str">
        <f t="shared" si="219"/>
        <v>small batch</v>
      </c>
      <c r="S2342" s="12">
        <f t="shared" si="220"/>
        <v>42643.434467592589</v>
      </c>
      <c r="T2342" s="12">
        <f t="shared" si="221"/>
        <v>42673.434467592589</v>
      </c>
    </row>
    <row r="2343" spans="1:20" ht="42.75" x14ac:dyDescent="0.4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f t="shared" si="217"/>
        <v>0</v>
      </c>
      <c r="Q2343" t="str">
        <f t="shared" si="218"/>
        <v>technology</v>
      </c>
      <c r="R2343" t="str">
        <f t="shared" si="219"/>
        <v>web</v>
      </c>
      <c r="S2343" s="12">
        <f t="shared" si="220"/>
        <v>42167.605370370373</v>
      </c>
      <c r="T2343" s="12">
        <f t="shared" si="221"/>
        <v>42197.605370370373</v>
      </c>
    </row>
    <row r="2344" spans="1:20" ht="42.75" x14ac:dyDescent="0.4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f t="shared" si="217"/>
        <v>0</v>
      </c>
      <c r="Q2344" t="str">
        <f t="shared" si="218"/>
        <v>technology</v>
      </c>
      <c r="R2344" t="str">
        <f t="shared" si="219"/>
        <v>web</v>
      </c>
      <c r="S2344" s="12">
        <f t="shared" si="220"/>
        <v>41897.49386574074</v>
      </c>
      <c r="T2344" s="12">
        <f t="shared" si="221"/>
        <v>41918</v>
      </c>
    </row>
    <row r="2345" spans="1:20" ht="42.75" x14ac:dyDescent="0.4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6">
        <f t="shared" si="217"/>
        <v>300</v>
      </c>
      <c r="Q2345" t="str">
        <f t="shared" si="218"/>
        <v>technology</v>
      </c>
      <c r="R2345" t="str">
        <f t="shared" si="219"/>
        <v>web</v>
      </c>
      <c r="S2345" s="12">
        <f t="shared" si="220"/>
        <v>42327.616956018515</v>
      </c>
      <c r="T2345" s="12">
        <f t="shared" si="221"/>
        <v>42377.615972222215</v>
      </c>
    </row>
    <row r="2346" spans="1:20" ht="42.75" x14ac:dyDescent="0.4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6">
        <f t="shared" si="217"/>
        <v>1</v>
      </c>
      <c r="Q2346" t="str">
        <f t="shared" si="218"/>
        <v>technology</v>
      </c>
      <c r="R2346" t="str">
        <f t="shared" si="219"/>
        <v>web</v>
      </c>
      <c r="S2346" s="12">
        <f t="shared" si="220"/>
        <v>42515.519317129627</v>
      </c>
      <c r="T2346" s="12">
        <f t="shared" si="221"/>
        <v>42545.519317129627</v>
      </c>
    </row>
    <row r="2347" spans="1:20" ht="42.75" x14ac:dyDescent="0.4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f t="shared" si="217"/>
        <v>0</v>
      </c>
      <c r="Q2347" t="str">
        <f t="shared" si="218"/>
        <v>technology</v>
      </c>
      <c r="R2347" t="str">
        <f t="shared" si="219"/>
        <v>web</v>
      </c>
      <c r="S2347" s="12">
        <f t="shared" si="220"/>
        <v>42059.79347222222</v>
      </c>
      <c r="T2347" s="12">
        <f t="shared" si="221"/>
        <v>42094.777083333327</v>
      </c>
    </row>
    <row r="2348" spans="1:20" ht="42.75" x14ac:dyDescent="0.4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t="str">
        <f t="shared" si="218"/>
        <v>technology</v>
      </c>
      <c r="R2348" t="str">
        <f t="shared" si="219"/>
        <v>web</v>
      </c>
      <c r="S2348" s="12">
        <f t="shared" si="220"/>
        <v>42615.590636574074</v>
      </c>
      <c r="T2348" s="12">
        <f t="shared" si="221"/>
        <v>42660.590636574074</v>
      </c>
    </row>
    <row r="2349" spans="1:20" ht="42.75" x14ac:dyDescent="0.4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t="str">
        <f t="shared" si="218"/>
        <v>technology</v>
      </c>
      <c r="R2349" t="str">
        <f t="shared" si="219"/>
        <v>web</v>
      </c>
      <c r="S2349" s="12">
        <f t="shared" si="220"/>
        <v>42577.39902777777</v>
      </c>
      <c r="T2349" s="12">
        <f t="shared" si="221"/>
        <v>42607.39902777777</v>
      </c>
    </row>
    <row r="2350" spans="1:20" ht="42.75" x14ac:dyDescent="0.4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t="str">
        <f t="shared" si="218"/>
        <v>technology</v>
      </c>
      <c r="R2350" t="str">
        <f t="shared" si="219"/>
        <v>web</v>
      </c>
      <c r="S2350" s="12">
        <f t="shared" si="220"/>
        <v>42360.723819444444</v>
      </c>
      <c r="T2350" s="12">
        <f t="shared" si="221"/>
        <v>42420.723819444444</v>
      </c>
    </row>
    <row r="2351" spans="1:20" ht="42.75" x14ac:dyDescent="0.4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f t="shared" si="217"/>
        <v>0</v>
      </c>
      <c r="Q2351" t="str">
        <f t="shared" si="218"/>
        <v>technology</v>
      </c>
      <c r="R2351" t="str">
        <f t="shared" si="219"/>
        <v>web</v>
      </c>
      <c r="S2351" s="12">
        <f t="shared" si="220"/>
        <v>42198.567453703705</v>
      </c>
      <c r="T2351" s="12">
        <f t="shared" si="221"/>
        <v>42227.567453703705</v>
      </c>
    </row>
    <row r="2352" spans="1:20" ht="42.75" x14ac:dyDescent="0.4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f t="shared" si="217"/>
        <v>0</v>
      </c>
      <c r="Q2352" t="str">
        <f t="shared" si="218"/>
        <v>technology</v>
      </c>
      <c r="R2352" t="str">
        <f t="shared" si="219"/>
        <v>web</v>
      </c>
      <c r="S2352" s="12">
        <f t="shared" si="220"/>
        <v>42708.633912037032</v>
      </c>
      <c r="T2352" s="12">
        <f t="shared" si="221"/>
        <v>42738.633912037032</v>
      </c>
    </row>
    <row r="2353" spans="1:20" ht="28.5" x14ac:dyDescent="0.4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t="str">
        <f t="shared" si="218"/>
        <v>technology</v>
      </c>
      <c r="R2353" t="str">
        <f t="shared" si="219"/>
        <v>web</v>
      </c>
      <c r="S2353" s="12">
        <f t="shared" si="220"/>
        <v>42093.892812500002</v>
      </c>
      <c r="T2353" s="12">
        <f t="shared" si="221"/>
        <v>42123.892812500002</v>
      </c>
    </row>
    <row r="2354" spans="1:20" ht="42.75" x14ac:dyDescent="0.4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f t="shared" si="217"/>
        <v>0</v>
      </c>
      <c r="Q2354" t="str">
        <f t="shared" si="218"/>
        <v>technology</v>
      </c>
      <c r="R2354" t="str">
        <f t="shared" si="219"/>
        <v>web</v>
      </c>
      <c r="S2354" s="12">
        <f t="shared" si="220"/>
        <v>42101.425370370365</v>
      </c>
      <c r="T2354" s="12">
        <f t="shared" si="221"/>
        <v>42161.425370370365</v>
      </c>
    </row>
    <row r="2355" spans="1:20" ht="42.75" x14ac:dyDescent="0.4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f t="shared" si="217"/>
        <v>0</v>
      </c>
      <c r="Q2355" t="str">
        <f t="shared" si="218"/>
        <v>technology</v>
      </c>
      <c r="R2355" t="str">
        <f t="shared" si="219"/>
        <v>web</v>
      </c>
      <c r="S2355" s="12">
        <f t="shared" si="220"/>
        <v>42103.467847222222</v>
      </c>
      <c r="T2355" s="12">
        <f t="shared" si="221"/>
        <v>42115.467847222222</v>
      </c>
    </row>
    <row r="2356" spans="1:20" ht="42.75" x14ac:dyDescent="0.4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t="str">
        <f t="shared" si="218"/>
        <v>technology</v>
      </c>
      <c r="R2356" t="str">
        <f t="shared" si="219"/>
        <v>web</v>
      </c>
      <c r="S2356" s="12">
        <f t="shared" si="220"/>
        <v>41954.51458333333</v>
      </c>
      <c r="T2356" s="12">
        <f t="shared" si="221"/>
        <v>42014.51458333333</v>
      </c>
    </row>
    <row r="2357" spans="1:20" ht="42.75" x14ac:dyDescent="0.4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6">
        <f t="shared" si="217"/>
        <v>27.5</v>
      </c>
      <c r="Q2357" t="str">
        <f t="shared" si="218"/>
        <v>technology</v>
      </c>
      <c r="R2357" t="str">
        <f t="shared" si="219"/>
        <v>web</v>
      </c>
      <c r="S2357" s="12">
        <f t="shared" si="220"/>
        <v>42096.709907407407</v>
      </c>
      <c r="T2357" s="12">
        <f t="shared" si="221"/>
        <v>42126.709907407407</v>
      </c>
    </row>
    <row r="2358" spans="1:20" ht="28.5" x14ac:dyDescent="0.4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f t="shared" si="217"/>
        <v>0</v>
      </c>
      <c r="Q2358" t="str">
        <f t="shared" si="218"/>
        <v>technology</v>
      </c>
      <c r="R2358" t="str">
        <f t="shared" si="219"/>
        <v>web</v>
      </c>
      <c r="S2358" s="12">
        <f t="shared" si="220"/>
        <v>42130.575277777774</v>
      </c>
      <c r="T2358" s="12">
        <f t="shared" si="221"/>
        <v>42160.575277777774</v>
      </c>
    </row>
    <row r="2359" spans="1:20" ht="28.5" x14ac:dyDescent="0.4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f t="shared" si="217"/>
        <v>0</v>
      </c>
      <c r="Q2359" t="str">
        <f t="shared" si="218"/>
        <v>technology</v>
      </c>
      <c r="R2359" t="str">
        <f t="shared" si="219"/>
        <v>web</v>
      </c>
      <c r="S2359" s="12">
        <f t="shared" si="220"/>
        <v>42264.411782407406</v>
      </c>
      <c r="T2359" s="12">
        <f t="shared" si="221"/>
        <v>42294.411782407406</v>
      </c>
    </row>
    <row r="2360" spans="1:20" ht="42.75" x14ac:dyDescent="0.4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f t="shared" si="217"/>
        <v>0</v>
      </c>
      <c r="Q2360" t="str">
        <f t="shared" si="218"/>
        <v>technology</v>
      </c>
      <c r="R2360" t="str">
        <f t="shared" si="219"/>
        <v>web</v>
      </c>
      <c r="S2360" s="12">
        <f t="shared" si="220"/>
        <v>41978.722638888888</v>
      </c>
      <c r="T2360" s="12">
        <f t="shared" si="221"/>
        <v>42034.818749999999</v>
      </c>
    </row>
    <row r="2361" spans="1:20" ht="42.75" x14ac:dyDescent="0.4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t="str">
        <f t="shared" si="218"/>
        <v>technology</v>
      </c>
      <c r="R2361" t="str">
        <f t="shared" si="219"/>
        <v>web</v>
      </c>
      <c r="S2361" s="12">
        <f t="shared" si="220"/>
        <v>42159.441249999996</v>
      </c>
      <c r="T2361" s="12">
        <f t="shared" si="221"/>
        <v>42219.441249999996</v>
      </c>
    </row>
    <row r="2362" spans="1:20" ht="42.75" x14ac:dyDescent="0.4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t="str">
        <f t="shared" si="218"/>
        <v>technology</v>
      </c>
      <c r="R2362" t="str">
        <f t="shared" si="219"/>
        <v>web</v>
      </c>
      <c r="S2362" s="12">
        <f t="shared" si="220"/>
        <v>42377.498611111114</v>
      </c>
      <c r="T2362" s="12">
        <f t="shared" si="221"/>
        <v>42407.498611111114</v>
      </c>
    </row>
    <row r="2363" spans="1:20" ht="42.75" x14ac:dyDescent="0.4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f t="shared" si="217"/>
        <v>0</v>
      </c>
      <c r="Q2363" t="str">
        <f t="shared" si="218"/>
        <v>technology</v>
      </c>
      <c r="R2363" t="str">
        <f t="shared" si="219"/>
        <v>web</v>
      </c>
      <c r="S2363" s="12">
        <f t="shared" si="220"/>
        <v>42466.650555555556</v>
      </c>
      <c r="T2363" s="12">
        <f t="shared" si="221"/>
        <v>42490.708333333336</v>
      </c>
    </row>
    <row r="2364" spans="1:20" ht="42.75" x14ac:dyDescent="0.4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t="str">
        <f t="shared" si="218"/>
        <v>technology</v>
      </c>
      <c r="R2364" t="str">
        <f t="shared" si="219"/>
        <v>web</v>
      </c>
      <c r="S2364" s="12">
        <f t="shared" si="220"/>
        <v>41954.47997685185</v>
      </c>
      <c r="T2364" s="12">
        <f t="shared" si="221"/>
        <v>41984.47997685185</v>
      </c>
    </row>
    <row r="2365" spans="1:20" ht="42.75" x14ac:dyDescent="0.4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f t="shared" si="217"/>
        <v>0</v>
      </c>
      <c r="Q2365" t="str">
        <f t="shared" si="218"/>
        <v>technology</v>
      </c>
      <c r="R2365" t="str">
        <f t="shared" si="219"/>
        <v>web</v>
      </c>
      <c r="S2365" s="12">
        <f t="shared" si="220"/>
        <v>42321.803240740737</v>
      </c>
      <c r="T2365" s="12">
        <f t="shared" si="221"/>
        <v>42366.803240740737</v>
      </c>
    </row>
    <row r="2366" spans="1:20" ht="28.5" x14ac:dyDescent="0.4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f t="shared" si="217"/>
        <v>0</v>
      </c>
      <c r="Q2366" t="str">
        <f t="shared" si="218"/>
        <v>technology</v>
      </c>
      <c r="R2366" t="str">
        <f t="shared" si="219"/>
        <v>web</v>
      </c>
      <c r="S2366" s="12">
        <f t="shared" si="220"/>
        <v>42248.726342592585</v>
      </c>
      <c r="T2366" s="12">
        <f t="shared" si="221"/>
        <v>42303.726342592585</v>
      </c>
    </row>
    <row r="2367" spans="1:20" ht="42.75" x14ac:dyDescent="0.4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f t="shared" si="217"/>
        <v>0</v>
      </c>
      <c r="Q2367" t="str">
        <f t="shared" si="218"/>
        <v>technology</v>
      </c>
      <c r="R2367" t="str">
        <f t="shared" si="219"/>
        <v>web</v>
      </c>
      <c r="S2367" s="12">
        <f t="shared" si="220"/>
        <v>42346.528067129628</v>
      </c>
      <c r="T2367" s="12">
        <f t="shared" si="221"/>
        <v>42386.749999999993</v>
      </c>
    </row>
    <row r="2368" spans="1:20" ht="42.75" x14ac:dyDescent="0.4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t="str">
        <f t="shared" si="218"/>
        <v>technology</v>
      </c>
      <c r="R2368" t="str">
        <f t="shared" si="219"/>
        <v>web</v>
      </c>
      <c r="S2368" s="12">
        <f t="shared" si="220"/>
        <v>42268.323298611103</v>
      </c>
      <c r="T2368" s="12">
        <f t="shared" si="221"/>
        <v>42298.323298611103</v>
      </c>
    </row>
    <row r="2369" spans="1:20" ht="42.75" x14ac:dyDescent="0.4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t="str">
        <f t="shared" si="218"/>
        <v>technology</v>
      </c>
      <c r="R2369" t="str">
        <f t="shared" si="219"/>
        <v>web</v>
      </c>
      <c r="S2369" s="12">
        <f t="shared" si="220"/>
        <v>42425.761759259258</v>
      </c>
      <c r="T2369" s="12">
        <f t="shared" si="221"/>
        <v>42485.720092592594</v>
      </c>
    </row>
    <row r="2370" spans="1:20" ht="42.75" x14ac:dyDescent="0.4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s="6">
        <f t="shared" si="217"/>
        <v>50</v>
      </c>
      <c r="Q2370" t="str">
        <f t="shared" si="218"/>
        <v>technology</v>
      </c>
      <c r="R2370" t="str">
        <f t="shared" si="219"/>
        <v>web</v>
      </c>
      <c r="S2370" s="12">
        <f t="shared" si="220"/>
        <v>42063.513483796291</v>
      </c>
      <c r="T2370" s="12">
        <f t="shared" si="221"/>
        <v>42108.471817129626</v>
      </c>
    </row>
    <row r="2371" spans="1:20" ht="42.75" x14ac:dyDescent="0.4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s="6">
        <f t="shared" ref="P2371:P2434" si="223">IF(L2371&gt;0,E2371/L2371,0)</f>
        <v>0</v>
      </c>
      <c r="Q2371" t="str">
        <f t="shared" ref="Q2371:Q2434" si="224">LEFT(N2371,SEARCH("/",N2371,1)-1)</f>
        <v>technology</v>
      </c>
      <c r="R2371" t="str">
        <f t="shared" ref="R2371:R2434" si="225">RIGHT(N2371,LEN(N2371)-SEARCH("/",N2371,1))</f>
        <v>web</v>
      </c>
      <c r="S2371" s="12">
        <f t="shared" ref="S2371:S2434" si="226">(J2371/86400)+25569+(-5/24)</f>
        <v>42380.60429398148</v>
      </c>
      <c r="T2371" s="12">
        <f t="shared" ref="T2371:T2434" si="227">(I2371/86400)+25569+(-5/24)</f>
        <v>42410.60429398148</v>
      </c>
    </row>
    <row r="2372" spans="1:20" ht="42.75" x14ac:dyDescent="0.4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t="str">
        <f t="shared" si="224"/>
        <v>technology</v>
      </c>
      <c r="R2372" t="str">
        <f t="shared" si="225"/>
        <v>web</v>
      </c>
      <c r="S2372" s="12">
        <f t="shared" si="226"/>
        <v>41960.980798611105</v>
      </c>
      <c r="T2372" s="12">
        <f t="shared" si="227"/>
        <v>41990.980798611105</v>
      </c>
    </row>
    <row r="2373" spans="1:20" ht="42.75" x14ac:dyDescent="0.4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f t="shared" si="223"/>
        <v>0</v>
      </c>
      <c r="Q2373" t="str">
        <f t="shared" si="224"/>
        <v>technology</v>
      </c>
      <c r="R2373" t="str">
        <f t="shared" si="225"/>
        <v>web</v>
      </c>
      <c r="S2373" s="12">
        <f t="shared" si="226"/>
        <v>42150.569398148145</v>
      </c>
      <c r="T2373" s="12">
        <f t="shared" si="227"/>
        <v>42180.569398148145</v>
      </c>
    </row>
    <row r="2374" spans="1:20" ht="42.75" x14ac:dyDescent="0.4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t="str">
        <f t="shared" si="224"/>
        <v>technology</v>
      </c>
      <c r="R2374" t="str">
        <f t="shared" si="225"/>
        <v>web</v>
      </c>
      <c r="S2374" s="12">
        <f t="shared" si="226"/>
        <v>42087.860775462956</v>
      </c>
      <c r="T2374" s="12">
        <f t="shared" si="227"/>
        <v>42117.860775462956</v>
      </c>
    </row>
    <row r="2375" spans="1:20" ht="28.5" x14ac:dyDescent="0.4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t="str">
        <f t="shared" si="224"/>
        <v>technology</v>
      </c>
      <c r="R2375" t="str">
        <f t="shared" si="225"/>
        <v>web</v>
      </c>
      <c r="S2375" s="12">
        <f t="shared" si="226"/>
        <v>42215.453981481478</v>
      </c>
      <c r="T2375" s="12">
        <f t="shared" si="227"/>
        <v>42245.453981481478</v>
      </c>
    </row>
    <row r="2376" spans="1:20" ht="42.75" x14ac:dyDescent="0.4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t="str">
        <f t="shared" si="224"/>
        <v>technology</v>
      </c>
      <c r="R2376" t="str">
        <f t="shared" si="225"/>
        <v>web</v>
      </c>
      <c r="S2376" s="12">
        <f t="shared" si="226"/>
        <v>42017.634953703702</v>
      </c>
      <c r="T2376" s="12">
        <f t="shared" si="227"/>
        <v>42047.634953703702</v>
      </c>
    </row>
    <row r="2377" spans="1:20" ht="42.75" x14ac:dyDescent="0.4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f t="shared" si="223"/>
        <v>0</v>
      </c>
      <c r="Q2377" t="str">
        <f t="shared" si="224"/>
        <v>technology</v>
      </c>
      <c r="R2377" t="str">
        <f t="shared" si="225"/>
        <v>web</v>
      </c>
      <c r="S2377" s="12">
        <f t="shared" si="226"/>
        <v>42592.627743055556</v>
      </c>
      <c r="T2377" s="12">
        <f t="shared" si="227"/>
        <v>42622.627743055556</v>
      </c>
    </row>
    <row r="2378" spans="1:20" ht="42.75" x14ac:dyDescent="0.4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t="str">
        <f t="shared" si="224"/>
        <v>technology</v>
      </c>
      <c r="R2378" t="str">
        <f t="shared" si="225"/>
        <v>web</v>
      </c>
      <c r="S2378" s="12">
        <f t="shared" si="226"/>
        <v>42318.717199074068</v>
      </c>
      <c r="T2378" s="12">
        <f t="shared" si="227"/>
        <v>42348.717199074068</v>
      </c>
    </row>
    <row r="2379" spans="1:20" ht="42.75" x14ac:dyDescent="0.4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f t="shared" si="223"/>
        <v>0</v>
      </c>
      <c r="Q2379" t="str">
        <f t="shared" si="224"/>
        <v>technology</v>
      </c>
      <c r="R2379" t="str">
        <f t="shared" si="225"/>
        <v>web</v>
      </c>
      <c r="S2379" s="12">
        <f t="shared" si="226"/>
        <v>42669.661840277775</v>
      </c>
      <c r="T2379" s="12">
        <f t="shared" si="227"/>
        <v>42699.703506944446</v>
      </c>
    </row>
    <row r="2380" spans="1:20" ht="28.5" x14ac:dyDescent="0.4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f t="shared" si="223"/>
        <v>0</v>
      </c>
      <c r="Q2380" t="str">
        <f t="shared" si="224"/>
        <v>technology</v>
      </c>
      <c r="R2380" t="str">
        <f t="shared" si="225"/>
        <v>web</v>
      </c>
      <c r="S2380" s="12">
        <f t="shared" si="226"/>
        <v>42212.804745370369</v>
      </c>
      <c r="T2380" s="12">
        <f t="shared" si="227"/>
        <v>42241.804745370369</v>
      </c>
    </row>
    <row r="2381" spans="1:20" ht="28.5" x14ac:dyDescent="0.4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f t="shared" si="223"/>
        <v>0</v>
      </c>
      <c r="Q2381" t="str">
        <f t="shared" si="224"/>
        <v>technology</v>
      </c>
      <c r="R2381" t="str">
        <f t="shared" si="225"/>
        <v>web</v>
      </c>
      <c r="S2381" s="12">
        <f t="shared" si="226"/>
        <v>42236.808055555557</v>
      </c>
      <c r="T2381" s="12">
        <f t="shared" si="227"/>
        <v>42281.808055555557</v>
      </c>
    </row>
    <row r="2382" spans="1:20" ht="42.75" x14ac:dyDescent="0.4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t="str">
        <f t="shared" si="224"/>
        <v>technology</v>
      </c>
      <c r="R2382" t="str">
        <f t="shared" si="225"/>
        <v>web</v>
      </c>
      <c r="S2382" s="12">
        <f t="shared" si="226"/>
        <v>42248.584976851846</v>
      </c>
      <c r="T2382" s="12">
        <f t="shared" si="227"/>
        <v>42278.584976851846</v>
      </c>
    </row>
    <row r="2383" spans="1:20" ht="42.75" x14ac:dyDescent="0.4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t="str">
        <f t="shared" si="224"/>
        <v>technology</v>
      </c>
      <c r="R2383" t="str">
        <f t="shared" si="225"/>
        <v>web</v>
      </c>
      <c r="S2383" s="12">
        <f t="shared" si="226"/>
        <v>42074.727407407401</v>
      </c>
      <c r="T2383" s="12">
        <f t="shared" si="227"/>
        <v>42104.727407407401</v>
      </c>
    </row>
    <row r="2384" spans="1:20" ht="57" x14ac:dyDescent="0.4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t="str">
        <f t="shared" si="224"/>
        <v>technology</v>
      </c>
      <c r="R2384" t="str">
        <f t="shared" si="225"/>
        <v>web</v>
      </c>
      <c r="S2384" s="12">
        <f t="shared" si="226"/>
        <v>42194.979201388887</v>
      </c>
      <c r="T2384" s="12">
        <f t="shared" si="227"/>
        <v>42219.979201388887</v>
      </c>
    </row>
    <row r="2385" spans="1:20" ht="42.75" x14ac:dyDescent="0.4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t="str">
        <f t="shared" si="224"/>
        <v>technology</v>
      </c>
      <c r="R2385" t="str">
        <f t="shared" si="225"/>
        <v>web</v>
      </c>
      <c r="S2385" s="12">
        <f t="shared" si="226"/>
        <v>42026.848460648143</v>
      </c>
      <c r="T2385" s="12">
        <f t="shared" si="227"/>
        <v>42056.848460648143</v>
      </c>
    </row>
    <row r="2386" spans="1:20" ht="42.75" x14ac:dyDescent="0.4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t="str">
        <f t="shared" si="224"/>
        <v>technology</v>
      </c>
      <c r="R2386" t="str">
        <f t="shared" si="225"/>
        <v>web</v>
      </c>
      <c r="S2386" s="12">
        <f t="shared" si="226"/>
        <v>41926.859293981477</v>
      </c>
      <c r="T2386" s="12">
        <f t="shared" si="227"/>
        <v>41956.900960648149</v>
      </c>
    </row>
    <row r="2387" spans="1:20" ht="42.75" x14ac:dyDescent="0.4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t="str">
        <f t="shared" si="224"/>
        <v>technology</v>
      </c>
      <c r="R2387" t="str">
        <f t="shared" si="225"/>
        <v>web</v>
      </c>
      <c r="S2387" s="12">
        <f t="shared" si="226"/>
        <v>42191.493425925924</v>
      </c>
      <c r="T2387" s="12">
        <f t="shared" si="227"/>
        <v>42221.493425925924</v>
      </c>
    </row>
    <row r="2388" spans="1:20" ht="42.75" x14ac:dyDescent="0.4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f t="shared" si="223"/>
        <v>0</v>
      </c>
      <c r="Q2388" t="str">
        <f t="shared" si="224"/>
        <v>technology</v>
      </c>
      <c r="R2388" t="str">
        <f t="shared" si="225"/>
        <v>web</v>
      </c>
      <c r="S2388" s="12">
        <f t="shared" si="226"/>
        <v>41954.629907407405</v>
      </c>
      <c r="T2388" s="12">
        <f t="shared" si="227"/>
        <v>42014.629907407405</v>
      </c>
    </row>
    <row r="2389" spans="1:20" ht="42.75" x14ac:dyDescent="0.4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t="str">
        <f t="shared" si="224"/>
        <v>technology</v>
      </c>
      <c r="R2389" t="str">
        <f t="shared" si="225"/>
        <v>web</v>
      </c>
      <c r="S2389" s="12">
        <f t="shared" si="226"/>
        <v>42528.418287037035</v>
      </c>
      <c r="T2389" s="12">
        <f t="shared" si="227"/>
        <v>42573.418287037035</v>
      </c>
    </row>
    <row r="2390" spans="1:20" ht="42.75" x14ac:dyDescent="0.4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t="str">
        <f t="shared" si="224"/>
        <v>technology</v>
      </c>
      <c r="R2390" t="str">
        <f t="shared" si="225"/>
        <v>web</v>
      </c>
      <c r="S2390" s="12">
        <f t="shared" si="226"/>
        <v>41989.645358796297</v>
      </c>
      <c r="T2390" s="12">
        <f t="shared" si="227"/>
        <v>42019.603472222218</v>
      </c>
    </row>
    <row r="2391" spans="1:20" ht="57" x14ac:dyDescent="0.4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t="str">
        <f t="shared" si="224"/>
        <v>technology</v>
      </c>
      <c r="R2391" t="str">
        <f t="shared" si="225"/>
        <v>web</v>
      </c>
      <c r="S2391" s="12">
        <f t="shared" si="226"/>
        <v>42179.445046296292</v>
      </c>
      <c r="T2391" s="12">
        <f t="shared" si="227"/>
        <v>42210.707638888889</v>
      </c>
    </row>
    <row r="2392" spans="1:20" ht="42.75" x14ac:dyDescent="0.4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f t="shared" si="223"/>
        <v>0</v>
      </c>
      <c r="Q2392" t="str">
        <f t="shared" si="224"/>
        <v>technology</v>
      </c>
      <c r="R2392" t="str">
        <f t="shared" si="225"/>
        <v>web</v>
      </c>
      <c r="S2392" s="12">
        <f t="shared" si="226"/>
        <v>41968.053981481477</v>
      </c>
      <c r="T2392" s="12">
        <f t="shared" si="227"/>
        <v>42008.053981481477</v>
      </c>
    </row>
    <row r="2393" spans="1:20" ht="28.5" x14ac:dyDescent="0.4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6">
        <f t="shared" si="223"/>
        <v>25</v>
      </c>
      <c r="Q2393" t="str">
        <f t="shared" si="224"/>
        <v>technology</v>
      </c>
      <c r="R2393" t="str">
        <f t="shared" si="225"/>
        <v>web</v>
      </c>
      <c r="S2393" s="12">
        <f t="shared" si="226"/>
        <v>42064.586157407401</v>
      </c>
      <c r="T2393" s="12">
        <f t="shared" si="227"/>
        <v>42094.544490740744</v>
      </c>
    </row>
    <row r="2394" spans="1:20" ht="42.75" x14ac:dyDescent="0.4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f t="shared" si="223"/>
        <v>0</v>
      </c>
      <c r="Q2394" t="str">
        <f t="shared" si="224"/>
        <v>technology</v>
      </c>
      <c r="R2394" t="str">
        <f t="shared" si="225"/>
        <v>web</v>
      </c>
      <c r="S2394" s="12">
        <f t="shared" si="226"/>
        <v>42275.912303240737</v>
      </c>
      <c r="T2394" s="12">
        <f t="shared" si="227"/>
        <v>42305.912303240737</v>
      </c>
    </row>
    <row r="2395" spans="1:20" ht="42.75" x14ac:dyDescent="0.4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t="str">
        <f t="shared" si="224"/>
        <v>technology</v>
      </c>
      <c r="R2395" t="str">
        <f t="shared" si="225"/>
        <v>web</v>
      </c>
      <c r="S2395" s="12">
        <f t="shared" si="226"/>
        <v>42194.440011574072</v>
      </c>
      <c r="T2395" s="12">
        <f t="shared" si="227"/>
        <v>42224.440011574072</v>
      </c>
    </row>
    <row r="2396" spans="1:20" ht="42.75" x14ac:dyDescent="0.4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t="str">
        <f t="shared" si="224"/>
        <v>technology</v>
      </c>
      <c r="R2396" t="str">
        <f t="shared" si="225"/>
        <v>web</v>
      </c>
      <c r="S2396" s="12">
        <f t="shared" si="226"/>
        <v>42031.15385416666</v>
      </c>
      <c r="T2396" s="12">
        <f t="shared" si="227"/>
        <v>42061.15385416666</v>
      </c>
    </row>
    <row r="2397" spans="1:20" ht="42.75" x14ac:dyDescent="0.4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f t="shared" si="223"/>
        <v>0</v>
      </c>
      <c r="Q2397" t="str">
        <f t="shared" si="224"/>
        <v>technology</v>
      </c>
      <c r="R2397" t="str">
        <f t="shared" si="225"/>
        <v>web</v>
      </c>
      <c r="S2397" s="12">
        <f t="shared" si="226"/>
        <v>42716.913043981483</v>
      </c>
      <c r="T2397" s="12">
        <f t="shared" si="227"/>
        <v>42745.164583333331</v>
      </c>
    </row>
    <row r="2398" spans="1:20" ht="42.75" x14ac:dyDescent="0.4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6">
        <f t="shared" si="223"/>
        <v>10</v>
      </c>
      <c r="Q2398" t="str">
        <f t="shared" si="224"/>
        <v>technology</v>
      </c>
      <c r="R2398" t="str">
        <f t="shared" si="225"/>
        <v>web</v>
      </c>
      <c r="S2398" s="12">
        <f t="shared" si="226"/>
        <v>42262.640717592592</v>
      </c>
      <c r="T2398" s="12">
        <f t="shared" si="227"/>
        <v>42292.640717592592</v>
      </c>
    </row>
    <row r="2399" spans="1:20" ht="42.75" x14ac:dyDescent="0.4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f t="shared" si="223"/>
        <v>0</v>
      </c>
      <c r="Q2399" t="str">
        <f t="shared" si="224"/>
        <v>technology</v>
      </c>
      <c r="R2399" t="str">
        <f t="shared" si="225"/>
        <v>web</v>
      </c>
      <c r="S2399" s="12">
        <f t="shared" si="226"/>
        <v>41976.676574074074</v>
      </c>
      <c r="T2399" s="12">
        <f t="shared" si="227"/>
        <v>42006.676574074074</v>
      </c>
    </row>
    <row r="2400" spans="1:20" ht="42.75" x14ac:dyDescent="0.4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f t="shared" si="223"/>
        <v>0</v>
      </c>
      <c r="Q2400" t="str">
        <f t="shared" si="224"/>
        <v>technology</v>
      </c>
      <c r="R2400" t="str">
        <f t="shared" si="225"/>
        <v>web</v>
      </c>
      <c r="S2400" s="12">
        <f t="shared" si="226"/>
        <v>42157.708148148151</v>
      </c>
      <c r="T2400" s="12">
        <f t="shared" si="227"/>
        <v>42187.708148148151</v>
      </c>
    </row>
    <row r="2401" spans="1:20" ht="42.75" x14ac:dyDescent="0.4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f t="shared" si="223"/>
        <v>0</v>
      </c>
      <c r="Q2401" t="str">
        <f t="shared" si="224"/>
        <v>technology</v>
      </c>
      <c r="R2401" t="str">
        <f t="shared" si="225"/>
        <v>web</v>
      </c>
      <c r="S2401" s="12">
        <f t="shared" si="226"/>
        <v>41956.644745370366</v>
      </c>
      <c r="T2401" s="12">
        <f t="shared" si="227"/>
        <v>41991.644745370366</v>
      </c>
    </row>
    <row r="2402" spans="1:20" ht="42.75" x14ac:dyDescent="0.4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f t="shared" si="223"/>
        <v>0</v>
      </c>
      <c r="Q2402" t="str">
        <f t="shared" si="224"/>
        <v>technology</v>
      </c>
      <c r="R2402" t="str">
        <f t="shared" si="225"/>
        <v>web</v>
      </c>
      <c r="S2402" s="12">
        <f t="shared" si="226"/>
        <v>42444.059768518513</v>
      </c>
      <c r="T2402" s="12">
        <f t="shared" si="227"/>
        <v>42474.059768518513</v>
      </c>
    </row>
    <row r="2403" spans="1:20" ht="42.75" x14ac:dyDescent="0.4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t="str">
        <f t="shared" si="224"/>
        <v>food</v>
      </c>
      <c r="R2403" t="str">
        <f t="shared" si="225"/>
        <v>food trucks</v>
      </c>
      <c r="S2403" s="12">
        <f t="shared" si="226"/>
        <v>42374.614537037036</v>
      </c>
      <c r="T2403" s="12">
        <f t="shared" si="227"/>
        <v>42434.614537037036</v>
      </c>
    </row>
    <row r="2404" spans="1:20" x14ac:dyDescent="0.4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t="str">
        <f t="shared" si="224"/>
        <v>food</v>
      </c>
      <c r="R2404" t="str">
        <f t="shared" si="225"/>
        <v>food trucks</v>
      </c>
      <c r="S2404" s="12">
        <f t="shared" si="226"/>
        <v>42107.47142361111</v>
      </c>
      <c r="T2404" s="12">
        <f t="shared" si="227"/>
        <v>42137.47142361111</v>
      </c>
    </row>
    <row r="2405" spans="1:20" ht="42.75" x14ac:dyDescent="0.4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t="str">
        <f t="shared" si="224"/>
        <v>food</v>
      </c>
      <c r="R2405" t="str">
        <f t="shared" si="225"/>
        <v>food trucks</v>
      </c>
      <c r="S2405" s="12">
        <f t="shared" si="226"/>
        <v>42399.67428240741</v>
      </c>
      <c r="T2405" s="12">
        <f t="shared" si="227"/>
        <v>42459.632615740738</v>
      </c>
    </row>
    <row r="2406" spans="1:20" ht="42.75" x14ac:dyDescent="0.4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f t="shared" si="223"/>
        <v>0</v>
      </c>
      <c r="Q2406" t="str">
        <f t="shared" si="224"/>
        <v>food</v>
      </c>
      <c r="R2406" t="str">
        <f t="shared" si="225"/>
        <v>food trucks</v>
      </c>
      <c r="S2406" s="12">
        <f t="shared" si="226"/>
        <v>42341.831099537034</v>
      </c>
      <c r="T2406" s="12">
        <f t="shared" si="227"/>
        <v>42371.831099537034</v>
      </c>
    </row>
    <row r="2407" spans="1:20" ht="42.75" x14ac:dyDescent="0.4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t="str">
        <f t="shared" si="224"/>
        <v>food</v>
      </c>
      <c r="R2407" t="str">
        <f t="shared" si="225"/>
        <v>food trucks</v>
      </c>
      <c r="S2407" s="12">
        <f t="shared" si="226"/>
        <v>42595.377025462956</v>
      </c>
      <c r="T2407" s="12">
        <f t="shared" si="227"/>
        <v>42616.377025462956</v>
      </c>
    </row>
    <row r="2408" spans="1:20" ht="42.75" x14ac:dyDescent="0.4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t="str">
        <f t="shared" si="224"/>
        <v>food</v>
      </c>
      <c r="R2408" t="str">
        <f t="shared" si="225"/>
        <v>food trucks</v>
      </c>
      <c r="S2408" s="12">
        <f t="shared" si="226"/>
        <v>41982.902662037035</v>
      </c>
      <c r="T2408" s="12">
        <f t="shared" si="227"/>
        <v>42022.902662037035</v>
      </c>
    </row>
    <row r="2409" spans="1:20" ht="57" x14ac:dyDescent="0.4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t="str">
        <f t="shared" si="224"/>
        <v>food</v>
      </c>
      <c r="R2409" t="str">
        <f t="shared" si="225"/>
        <v>food trucks</v>
      </c>
      <c r="S2409" s="12">
        <f t="shared" si="226"/>
        <v>42082.367222222216</v>
      </c>
      <c r="T2409" s="12">
        <f t="shared" si="227"/>
        <v>42105.041666666664</v>
      </c>
    </row>
    <row r="2410" spans="1:20" ht="28.5" x14ac:dyDescent="0.4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6">
        <f t="shared" si="223"/>
        <v>15</v>
      </c>
      <c r="Q2410" t="str">
        <f t="shared" si="224"/>
        <v>food</v>
      </c>
      <c r="R2410" t="str">
        <f t="shared" si="225"/>
        <v>food trucks</v>
      </c>
      <c r="S2410" s="12">
        <f t="shared" si="226"/>
        <v>41918.93237268518</v>
      </c>
      <c r="T2410" s="12">
        <f t="shared" si="227"/>
        <v>41948.974039351851</v>
      </c>
    </row>
    <row r="2411" spans="1:20" ht="28.5" x14ac:dyDescent="0.4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t="str">
        <f t="shared" si="224"/>
        <v>food</v>
      </c>
      <c r="R2411" t="str">
        <f t="shared" si="225"/>
        <v>food trucks</v>
      </c>
      <c r="S2411" s="12">
        <f t="shared" si="226"/>
        <v>42204.667534722219</v>
      </c>
      <c r="T2411" s="12">
        <f t="shared" si="227"/>
        <v>42234.667534722219</v>
      </c>
    </row>
    <row r="2412" spans="1:20" ht="57" x14ac:dyDescent="0.4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f t="shared" si="223"/>
        <v>0</v>
      </c>
      <c r="Q2412" t="str">
        <f t="shared" si="224"/>
        <v>food</v>
      </c>
      <c r="R2412" t="str">
        <f t="shared" si="225"/>
        <v>food trucks</v>
      </c>
      <c r="S2412" s="12">
        <f t="shared" si="226"/>
        <v>42224.199942129628</v>
      </c>
      <c r="T2412" s="12">
        <f t="shared" si="227"/>
        <v>42254.199942129628</v>
      </c>
    </row>
    <row r="2413" spans="1:20" ht="42.75" x14ac:dyDescent="0.4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t="str">
        <f t="shared" si="224"/>
        <v>food</v>
      </c>
      <c r="R2413" t="str">
        <f t="shared" si="225"/>
        <v>food trucks</v>
      </c>
      <c r="S2413" s="12">
        <f t="shared" si="226"/>
        <v>42211.524097222216</v>
      </c>
      <c r="T2413" s="12">
        <f t="shared" si="227"/>
        <v>42241.524097222216</v>
      </c>
    </row>
    <row r="2414" spans="1:20" ht="42.75" x14ac:dyDescent="0.4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f t="shared" si="223"/>
        <v>0</v>
      </c>
      <c r="Q2414" t="str">
        <f t="shared" si="224"/>
        <v>food</v>
      </c>
      <c r="R2414" t="str">
        <f t="shared" si="225"/>
        <v>food trucks</v>
      </c>
      <c r="S2414" s="12">
        <f t="shared" si="226"/>
        <v>42655.528622685182</v>
      </c>
      <c r="T2414" s="12">
        <f t="shared" si="227"/>
        <v>42700.570289351854</v>
      </c>
    </row>
    <row r="2415" spans="1:20" ht="42.75" x14ac:dyDescent="0.4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t="str">
        <f t="shared" si="224"/>
        <v>food</v>
      </c>
      <c r="R2415" t="str">
        <f t="shared" si="225"/>
        <v>food trucks</v>
      </c>
      <c r="S2415" s="12">
        <f t="shared" si="226"/>
        <v>41759.901412037034</v>
      </c>
      <c r="T2415" s="12">
        <f t="shared" si="227"/>
        <v>41790.770833333328</v>
      </c>
    </row>
    <row r="2416" spans="1:20" ht="42.75" x14ac:dyDescent="0.4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t="str">
        <f t="shared" si="224"/>
        <v>food</v>
      </c>
      <c r="R2416" t="str">
        <f t="shared" si="225"/>
        <v>food trucks</v>
      </c>
      <c r="S2416" s="12">
        <f t="shared" si="226"/>
        <v>42198.486805555549</v>
      </c>
      <c r="T2416" s="12">
        <f t="shared" si="227"/>
        <v>42237.957638888889</v>
      </c>
    </row>
    <row r="2417" spans="1:20" ht="42.75" x14ac:dyDescent="0.4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t="str">
        <f t="shared" si="224"/>
        <v>food</v>
      </c>
      <c r="R2417" t="str">
        <f t="shared" si="225"/>
        <v>food trucks</v>
      </c>
      <c r="S2417" s="12">
        <f t="shared" si="226"/>
        <v>42536.654467592591</v>
      </c>
      <c r="T2417" s="12">
        <f t="shared" si="227"/>
        <v>42566.654467592591</v>
      </c>
    </row>
    <row r="2418" spans="1:20" ht="42.75" x14ac:dyDescent="0.4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t="str">
        <f t="shared" si="224"/>
        <v>food</v>
      </c>
      <c r="R2418" t="str">
        <f t="shared" si="225"/>
        <v>food trucks</v>
      </c>
      <c r="S2418" s="12">
        <f t="shared" si="226"/>
        <v>42019.529432870368</v>
      </c>
      <c r="T2418" s="12">
        <f t="shared" si="227"/>
        <v>42077.416666666664</v>
      </c>
    </row>
    <row r="2419" spans="1:20" ht="42.75" x14ac:dyDescent="0.4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f t="shared" si="223"/>
        <v>0</v>
      </c>
      <c r="Q2419" t="str">
        <f t="shared" si="224"/>
        <v>food</v>
      </c>
      <c r="R2419" t="str">
        <f t="shared" si="225"/>
        <v>food trucks</v>
      </c>
      <c r="S2419" s="12">
        <f t="shared" si="226"/>
        <v>41831.675775462958</v>
      </c>
      <c r="T2419" s="12">
        <f t="shared" si="227"/>
        <v>41861.675775462958</v>
      </c>
    </row>
    <row r="2420" spans="1:20" x14ac:dyDescent="0.4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t="str">
        <f t="shared" si="224"/>
        <v>food</v>
      </c>
      <c r="R2420" t="str">
        <f t="shared" si="225"/>
        <v>food trucks</v>
      </c>
      <c r="S2420" s="12">
        <f t="shared" si="226"/>
        <v>42027.648657407401</v>
      </c>
      <c r="T2420" s="12">
        <f t="shared" si="227"/>
        <v>42087.606990740744</v>
      </c>
    </row>
    <row r="2421" spans="1:20" ht="42.75" x14ac:dyDescent="0.4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f t="shared" si="223"/>
        <v>0</v>
      </c>
      <c r="Q2421" t="str">
        <f t="shared" si="224"/>
        <v>food</v>
      </c>
      <c r="R2421" t="str">
        <f t="shared" si="225"/>
        <v>food trucks</v>
      </c>
      <c r="S2421" s="12">
        <f t="shared" si="226"/>
        <v>41993.529965277776</v>
      </c>
      <c r="T2421" s="12">
        <f t="shared" si="227"/>
        <v>42053.529965277776</v>
      </c>
    </row>
    <row r="2422" spans="1:20" ht="42.75" x14ac:dyDescent="0.4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t="str">
        <f t="shared" si="224"/>
        <v>food</v>
      </c>
      <c r="R2422" t="str">
        <f t="shared" si="225"/>
        <v>food trucks</v>
      </c>
      <c r="S2422" s="12">
        <f t="shared" si="226"/>
        <v>41892.820543981477</v>
      </c>
      <c r="T2422" s="12">
        <f t="shared" si="227"/>
        <v>41952.862210648142</v>
      </c>
    </row>
    <row r="2423" spans="1:20" ht="28.5" x14ac:dyDescent="0.4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t="str">
        <f t="shared" si="224"/>
        <v>food</v>
      </c>
      <c r="R2423" t="str">
        <f t="shared" si="225"/>
        <v>food trucks</v>
      </c>
      <c r="S2423" s="12">
        <f t="shared" si="226"/>
        <v>42026.479120370372</v>
      </c>
      <c r="T2423" s="12">
        <f t="shared" si="227"/>
        <v>42056.479120370372</v>
      </c>
    </row>
    <row r="2424" spans="1:20" ht="28.5" x14ac:dyDescent="0.4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6">
        <f t="shared" si="223"/>
        <v>1</v>
      </c>
      <c r="Q2424" t="str">
        <f t="shared" si="224"/>
        <v>food</v>
      </c>
      <c r="R2424" t="str">
        <f t="shared" si="225"/>
        <v>food trucks</v>
      </c>
      <c r="S2424" s="12">
        <f t="shared" si="226"/>
        <v>42044.516620370363</v>
      </c>
      <c r="T2424" s="12">
        <f t="shared" si="227"/>
        <v>42074.474953703706</v>
      </c>
    </row>
    <row r="2425" spans="1:20" ht="42.75" x14ac:dyDescent="0.4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t="str">
        <f t="shared" si="224"/>
        <v>food</v>
      </c>
      <c r="R2425" t="str">
        <f t="shared" si="225"/>
        <v>food trucks</v>
      </c>
      <c r="S2425" s="12">
        <f t="shared" si="226"/>
        <v>41974.496412037035</v>
      </c>
      <c r="T2425" s="12">
        <f t="shared" si="227"/>
        <v>42004.496412037035</v>
      </c>
    </row>
    <row r="2426" spans="1:20" ht="28.5" x14ac:dyDescent="0.4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t="str">
        <f t="shared" si="224"/>
        <v>food</v>
      </c>
      <c r="R2426" t="str">
        <f t="shared" si="225"/>
        <v>food trucks</v>
      </c>
      <c r="S2426" s="12">
        <f t="shared" si="226"/>
        <v>41909.684120370366</v>
      </c>
      <c r="T2426" s="12">
        <f t="shared" si="227"/>
        <v>41939.684120370366</v>
      </c>
    </row>
    <row r="2427" spans="1:20" ht="42.75" x14ac:dyDescent="0.4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t="str">
        <f t="shared" si="224"/>
        <v>food</v>
      </c>
      <c r="R2427" t="str">
        <f t="shared" si="225"/>
        <v>food trucks</v>
      </c>
      <c r="S2427" s="12">
        <f t="shared" si="226"/>
        <v>42502.705428240741</v>
      </c>
      <c r="T2427" s="12">
        <f t="shared" si="227"/>
        <v>42517.711111111108</v>
      </c>
    </row>
    <row r="2428" spans="1:20" ht="42.75" x14ac:dyDescent="0.4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f t="shared" si="223"/>
        <v>0</v>
      </c>
      <c r="Q2428" t="str">
        <f t="shared" si="224"/>
        <v>food</v>
      </c>
      <c r="R2428" t="str">
        <f t="shared" si="225"/>
        <v>food trucks</v>
      </c>
      <c r="S2428" s="12">
        <f t="shared" si="226"/>
        <v>42163.961712962962</v>
      </c>
      <c r="T2428" s="12">
        <f t="shared" si="227"/>
        <v>42223.961712962962</v>
      </c>
    </row>
    <row r="2429" spans="1:20" ht="28.5" x14ac:dyDescent="0.4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t="str">
        <f t="shared" si="224"/>
        <v>food</v>
      </c>
      <c r="R2429" t="str">
        <f t="shared" si="225"/>
        <v>food trucks</v>
      </c>
      <c r="S2429" s="12">
        <f t="shared" si="226"/>
        <v>42412.110335648147</v>
      </c>
      <c r="T2429" s="12">
        <f t="shared" si="227"/>
        <v>42452.068668981483</v>
      </c>
    </row>
    <row r="2430" spans="1:20" ht="28.5" x14ac:dyDescent="0.4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t="str">
        <f t="shared" si="224"/>
        <v>food</v>
      </c>
      <c r="R2430" t="str">
        <f t="shared" si="225"/>
        <v>food trucks</v>
      </c>
      <c r="S2430" s="12">
        <f t="shared" si="226"/>
        <v>42045.575821759259</v>
      </c>
      <c r="T2430" s="12">
        <f t="shared" si="227"/>
        <v>42075.534155092588</v>
      </c>
    </row>
    <row r="2431" spans="1:20" ht="42.75" x14ac:dyDescent="0.4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t="str">
        <f t="shared" si="224"/>
        <v>food</v>
      </c>
      <c r="R2431" t="str">
        <f t="shared" si="225"/>
        <v>food trucks</v>
      </c>
      <c r="S2431" s="12">
        <f t="shared" si="226"/>
        <v>42734.670902777776</v>
      </c>
      <c r="T2431" s="12">
        <f t="shared" si="227"/>
        <v>42771.488888888889</v>
      </c>
    </row>
    <row r="2432" spans="1:20" ht="42.75" x14ac:dyDescent="0.4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t="str">
        <f t="shared" si="224"/>
        <v>food</v>
      </c>
      <c r="R2432" t="str">
        <f t="shared" si="225"/>
        <v>food trucks</v>
      </c>
      <c r="S2432" s="12">
        <f t="shared" si="226"/>
        <v>42381.922499999993</v>
      </c>
      <c r="T2432" s="12">
        <f t="shared" si="227"/>
        <v>42411.922499999993</v>
      </c>
    </row>
    <row r="2433" spans="1:20" ht="28.5" x14ac:dyDescent="0.4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t="str">
        <f t="shared" si="224"/>
        <v>food</v>
      </c>
      <c r="R2433" t="str">
        <f t="shared" si="225"/>
        <v>food trucks</v>
      </c>
      <c r="S2433" s="12">
        <f t="shared" si="226"/>
        <v>42488.891354166662</v>
      </c>
      <c r="T2433" s="12">
        <f t="shared" si="227"/>
        <v>42548.891354166662</v>
      </c>
    </row>
    <row r="2434" spans="1:20" ht="42.75" x14ac:dyDescent="0.4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s="6">
        <f t="shared" si="223"/>
        <v>1</v>
      </c>
      <c r="Q2434" t="str">
        <f t="shared" si="224"/>
        <v>food</v>
      </c>
      <c r="R2434" t="str">
        <f t="shared" si="225"/>
        <v>food trucks</v>
      </c>
      <c r="S2434" s="12">
        <f t="shared" si="226"/>
        <v>42041.010381944441</v>
      </c>
      <c r="T2434" s="12">
        <f t="shared" si="227"/>
        <v>42071.010381944441</v>
      </c>
    </row>
    <row r="2435" spans="1:20" ht="42.75" x14ac:dyDescent="0.4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s="6">
        <f t="shared" ref="P2435:P2498" si="229">IF(L2435&gt;0,E2435/L2435,0)</f>
        <v>0</v>
      </c>
      <c r="Q2435" t="str">
        <f t="shared" ref="Q2435:Q2498" si="230">LEFT(N2435,SEARCH("/",N2435,1)-1)</f>
        <v>food</v>
      </c>
      <c r="R2435" t="str">
        <f t="shared" ref="R2435:R2498" si="231">RIGHT(N2435,LEN(N2435)-SEARCH("/",N2435,1))</f>
        <v>food trucks</v>
      </c>
      <c r="S2435" s="12">
        <f t="shared" ref="S2435:S2498" si="232">(J2435/86400)+25569+(-5/24)</f>
        <v>42397.691469907404</v>
      </c>
      <c r="T2435" s="12">
        <f t="shared" ref="T2435:T2498" si="233">(I2435/86400)+25569+(-5/24)</f>
        <v>42427.691469907404</v>
      </c>
    </row>
    <row r="2436" spans="1:20" ht="42.75" x14ac:dyDescent="0.4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t="str">
        <f t="shared" si="230"/>
        <v>food</v>
      </c>
      <c r="R2436" t="str">
        <f t="shared" si="231"/>
        <v>food trucks</v>
      </c>
      <c r="S2436" s="12">
        <f t="shared" si="232"/>
        <v>42179.977708333332</v>
      </c>
      <c r="T2436" s="12">
        <f t="shared" si="233"/>
        <v>42219.977708333332</v>
      </c>
    </row>
    <row r="2437" spans="1:20" ht="42.75" x14ac:dyDescent="0.4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t="str">
        <f t="shared" si="230"/>
        <v>food</v>
      </c>
      <c r="R2437" t="str">
        <f t="shared" si="231"/>
        <v>food trucks</v>
      </c>
      <c r="S2437" s="12">
        <f t="shared" si="232"/>
        <v>42252.069282407407</v>
      </c>
      <c r="T2437" s="12">
        <f t="shared" si="233"/>
        <v>42282.069282407407</v>
      </c>
    </row>
    <row r="2438" spans="1:20" ht="42.75" x14ac:dyDescent="0.4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t="str">
        <f t="shared" si="230"/>
        <v>food</v>
      </c>
      <c r="R2438" t="str">
        <f t="shared" si="231"/>
        <v>food trucks</v>
      </c>
      <c r="S2438" s="12">
        <f t="shared" si="232"/>
        <v>42338.407060185178</v>
      </c>
      <c r="T2438" s="12">
        <f t="shared" si="233"/>
        <v>42398.407060185178</v>
      </c>
    </row>
    <row r="2439" spans="1:20" ht="42.75" x14ac:dyDescent="0.4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f t="shared" si="229"/>
        <v>0</v>
      </c>
      <c r="Q2439" t="str">
        <f t="shared" si="230"/>
        <v>food</v>
      </c>
      <c r="R2439" t="str">
        <f t="shared" si="231"/>
        <v>food trucks</v>
      </c>
      <c r="S2439" s="12">
        <f t="shared" si="232"/>
        <v>42031.756805555553</v>
      </c>
      <c r="T2439" s="12">
        <f t="shared" si="233"/>
        <v>42080.541666666664</v>
      </c>
    </row>
    <row r="2440" spans="1:20" ht="42.75" x14ac:dyDescent="0.4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t="str">
        <f t="shared" si="230"/>
        <v>food</v>
      </c>
      <c r="R2440" t="str">
        <f t="shared" si="231"/>
        <v>food trucks</v>
      </c>
      <c r="S2440" s="12">
        <f t="shared" si="232"/>
        <v>42285.706736111104</v>
      </c>
      <c r="T2440" s="12">
        <f t="shared" si="233"/>
        <v>42345.748402777775</v>
      </c>
    </row>
    <row r="2441" spans="1:20" ht="42.75" x14ac:dyDescent="0.4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f t="shared" si="229"/>
        <v>0</v>
      </c>
      <c r="Q2441" t="str">
        <f t="shared" si="230"/>
        <v>food</v>
      </c>
      <c r="R2441" t="str">
        <f t="shared" si="231"/>
        <v>food trucks</v>
      </c>
      <c r="S2441" s="12">
        <f t="shared" si="232"/>
        <v>42265.610289351847</v>
      </c>
      <c r="T2441" s="12">
        <f t="shared" si="233"/>
        <v>42295.610289351847</v>
      </c>
    </row>
    <row r="2442" spans="1:20" ht="28.5" x14ac:dyDescent="0.4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6">
        <f t="shared" si="229"/>
        <v>5</v>
      </c>
      <c r="Q2442" t="str">
        <f t="shared" si="230"/>
        <v>food</v>
      </c>
      <c r="R2442" t="str">
        <f t="shared" si="231"/>
        <v>food trucks</v>
      </c>
      <c r="S2442" s="12">
        <f t="shared" si="232"/>
        <v>42383.691122685188</v>
      </c>
      <c r="T2442" s="12">
        <f t="shared" si="233"/>
        <v>42413.691122685188</v>
      </c>
    </row>
    <row r="2443" spans="1:20" ht="28.5" x14ac:dyDescent="0.4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t="str">
        <f t="shared" si="230"/>
        <v>food</v>
      </c>
      <c r="R2443" t="str">
        <f t="shared" si="231"/>
        <v>small batch</v>
      </c>
      <c r="S2443" s="12">
        <f t="shared" si="232"/>
        <v>42186.917291666665</v>
      </c>
      <c r="T2443" s="12">
        <f t="shared" si="233"/>
        <v>42207.999305555553</v>
      </c>
    </row>
    <row r="2444" spans="1:20" ht="28.5" x14ac:dyDescent="0.4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t="str">
        <f t="shared" si="230"/>
        <v>food</v>
      </c>
      <c r="R2444" t="str">
        <f t="shared" si="231"/>
        <v>small batch</v>
      </c>
      <c r="S2444" s="12">
        <f t="shared" si="232"/>
        <v>42052.458657407406</v>
      </c>
      <c r="T2444" s="12">
        <f t="shared" si="233"/>
        <v>42082.416990740741</v>
      </c>
    </row>
    <row r="2445" spans="1:20" ht="42.75" x14ac:dyDescent="0.4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t="str">
        <f t="shared" si="230"/>
        <v>food</v>
      </c>
      <c r="R2445" t="str">
        <f t="shared" si="231"/>
        <v>small batch</v>
      </c>
      <c r="S2445" s="12">
        <f t="shared" si="232"/>
        <v>41836.416921296295</v>
      </c>
      <c r="T2445" s="12">
        <f t="shared" si="233"/>
        <v>41866.416921296295</v>
      </c>
    </row>
    <row r="2446" spans="1:20" ht="42.75" x14ac:dyDescent="0.4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t="str">
        <f t="shared" si="230"/>
        <v>food</v>
      </c>
      <c r="R2446" t="str">
        <f t="shared" si="231"/>
        <v>small batch</v>
      </c>
      <c r="S2446" s="12">
        <f t="shared" si="232"/>
        <v>42485.54619212963</v>
      </c>
      <c r="T2446" s="12">
        <f t="shared" si="233"/>
        <v>42515.54619212963</v>
      </c>
    </row>
    <row r="2447" spans="1:20" ht="57" x14ac:dyDescent="0.4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t="str">
        <f t="shared" si="230"/>
        <v>food</v>
      </c>
      <c r="R2447" t="str">
        <f t="shared" si="231"/>
        <v>small batch</v>
      </c>
      <c r="S2447" s="12">
        <f t="shared" si="232"/>
        <v>42242.981724537036</v>
      </c>
      <c r="T2447" s="12">
        <f t="shared" si="233"/>
        <v>42272.981724537036</v>
      </c>
    </row>
    <row r="2448" spans="1:20" ht="42.75" x14ac:dyDescent="0.4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t="str">
        <f t="shared" si="230"/>
        <v>food</v>
      </c>
      <c r="R2448" t="str">
        <f t="shared" si="231"/>
        <v>small batch</v>
      </c>
      <c r="S2448" s="12">
        <f t="shared" si="232"/>
        <v>42670.394340277773</v>
      </c>
      <c r="T2448" s="12">
        <f t="shared" si="233"/>
        <v>42700.436006944445</v>
      </c>
    </row>
    <row r="2449" spans="1:20" ht="42.75" x14ac:dyDescent="0.4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t="str">
        <f t="shared" si="230"/>
        <v>food</v>
      </c>
      <c r="R2449" t="str">
        <f t="shared" si="231"/>
        <v>small batch</v>
      </c>
      <c r="S2449" s="12">
        <f t="shared" si="232"/>
        <v>42654.26149305555</v>
      </c>
      <c r="T2449" s="12">
        <f t="shared" si="233"/>
        <v>42685.958333333336</v>
      </c>
    </row>
    <row r="2450" spans="1:20" ht="42.75" x14ac:dyDescent="0.4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t="str">
        <f t="shared" si="230"/>
        <v>food</v>
      </c>
      <c r="R2450" t="str">
        <f t="shared" si="231"/>
        <v>small batch</v>
      </c>
      <c r="S2450" s="12">
        <f t="shared" si="232"/>
        <v>42607.107789351845</v>
      </c>
      <c r="T2450" s="12">
        <f t="shared" si="233"/>
        <v>42613.025000000001</v>
      </c>
    </row>
    <row r="2451" spans="1:20" ht="42.75" x14ac:dyDescent="0.4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t="str">
        <f t="shared" si="230"/>
        <v>food</v>
      </c>
      <c r="R2451" t="str">
        <f t="shared" si="231"/>
        <v>small batch</v>
      </c>
      <c r="S2451" s="12">
        <f t="shared" si="232"/>
        <v>41942.934201388889</v>
      </c>
      <c r="T2451" s="12">
        <f t="shared" si="233"/>
        <v>41972.975868055553</v>
      </c>
    </row>
    <row r="2452" spans="1:20" ht="42.75" x14ac:dyDescent="0.4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t="str">
        <f t="shared" si="230"/>
        <v>food</v>
      </c>
      <c r="R2452" t="str">
        <f t="shared" si="231"/>
        <v>small batch</v>
      </c>
      <c r="S2452" s="12">
        <f t="shared" si="232"/>
        <v>41901.864074074074</v>
      </c>
      <c r="T2452" s="12">
        <f t="shared" si="233"/>
        <v>41939.924305555549</v>
      </c>
    </row>
    <row r="2453" spans="1:20" ht="42.75" x14ac:dyDescent="0.4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t="str">
        <f t="shared" si="230"/>
        <v>food</v>
      </c>
      <c r="R2453" t="str">
        <f t="shared" si="231"/>
        <v>small batch</v>
      </c>
      <c r="S2453" s="12">
        <f t="shared" si="232"/>
        <v>42779.700115740743</v>
      </c>
      <c r="T2453" s="12">
        <f t="shared" si="233"/>
        <v>42799.700115740743</v>
      </c>
    </row>
    <row r="2454" spans="1:20" ht="42.75" x14ac:dyDescent="0.4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t="str">
        <f t="shared" si="230"/>
        <v>food</v>
      </c>
      <c r="R2454" t="str">
        <f t="shared" si="231"/>
        <v>small batch</v>
      </c>
      <c r="S2454" s="12">
        <f t="shared" si="232"/>
        <v>42338.635416666664</v>
      </c>
      <c r="T2454" s="12">
        <f t="shared" si="233"/>
        <v>42367.749999999993</v>
      </c>
    </row>
    <row r="2455" spans="1:20" ht="42.75" x14ac:dyDescent="0.4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t="str">
        <f t="shared" si="230"/>
        <v>food</v>
      </c>
      <c r="R2455" t="str">
        <f t="shared" si="231"/>
        <v>small batch</v>
      </c>
      <c r="S2455" s="12">
        <f t="shared" si="232"/>
        <v>42738.483900462961</v>
      </c>
      <c r="T2455" s="12">
        <f t="shared" si="233"/>
        <v>42768.483900462961</v>
      </c>
    </row>
    <row r="2456" spans="1:20" ht="42.75" x14ac:dyDescent="0.4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t="str">
        <f t="shared" si="230"/>
        <v>food</v>
      </c>
      <c r="R2456" t="str">
        <f t="shared" si="231"/>
        <v>small batch</v>
      </c>
      <c r="S2456" s="12">
        <f t="shared" si="232"/>
        <v>42769.993148148147</v>
      </c>
      <c r="T2456" s="12">
        <f t="shared" si="233"/>
        <v>42804.993148148147</v>
      </c>
    </row>
    <row r="2457" spans="1:20" ht="42.75" x14ac:dyDescent="0.4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t="str">
        <f t="shared" si="230"/>
        <v>food</v>
      </c>
      <c r="R2457" t="str">
        <f t="shared" si="231"/>
        <v>small batch</v>
      </c>
      <c r="S2457" s="12">
        <f t="shared" si="232"/>
        <v>42452.573495370372</v>
      </c>
      <c r="T2457" s="12">
        <f t="shared" si="233"/>
        <v>42480.573495370372</v>
      </c>
    </row>
    <row r="2458" spans="1:20" ht="42.75" x14ac:dyDescent="0.4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t="str">
        <f t="shared" si="230"/>
        <v>food</v>
      </c>
      <c r="R2458" t="str">
        <f t="shared" si="231"/>
        <v>small batch</v>
      </c>
      <c r="S2458" s="12">
        <f t="shared" si="232"/>
        <v>42761.752766203703</v>
      </c>
      <c r="T2458" s="12">
        <f t="shared" si="233"/>
        <v>42791.752766203703</v>
      </c>
    </row>
    <row r="2459" spans="1:20" ht="42.75" x14ac:dyDescent="0.4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t="str">
        <f t="shared" si="230"/>
        <v>food</v>
      </c>
      <c r="R2459" t="str">
        <f t="shared" si="231"/>
        <v>small batch</v>
      </c>
      <c r="S2459" s="12">
        <f t="shared" si="232"/>
        <v>42423.394166666665</v>
      </c>
      <c r="T2459" s="12">
        <f t="shared" si="233"/>
        <v>42453.352500000001</v>
      </c>
    </row>
    <row r="2460" spans="1:20" ht="42.75" x14ac:dyDescent="0.4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t="str">
        <f t="shared" si="230"/>
        <v>food</v>
      </c>
      <c r="R2460" t="str">
        <f t="shared" si="231"/>
        <v>small batch</v>
      </c>
      <c r="S2460" s="12">
        <f t="shared" si="232"/>
        <v>42495.663402777776</v>
      </c>
      <c r="T2460" s="12">
        <f t="shared" si="233"/>
        <v>42530.583333333336</v>
      </c>
    </row>
    <row r="2461" spans="1:20" ht="42.75" x14ac:dyDescent="0.4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t="str">
        <f t="shared" si="230"/>
        <v>food</v>
      </c>
      <c r="R2461" t="str">
        <f t="shared" si="231"/>
        <v>small batch</v>
      </c>
      <c r="S2461" s="12">
        <f t="shared" si="232"/>
        <v>42407.429224537038</v>
      </c>
      <c r="T2461" s="12">
        <f t="shared" si="233"/>
        <v>42452.387557870366</v>
      </c>
    </row>
    <row r="2462" spans="1:20" ht="42.75" x14ac:dyDescent="0.4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t="str">
        <f t="shared" si="230"/>
        <v>food</v>
      </c>
      <c r="R2462" t="str">
        <f t="shared" si="231"/>
        <v>small batch</v>
      </c>
      <c r="S2462" s="12">
        <f t="shared" si="232"/>
        <v>42703.978784722225</v>
      </c>
      <c r="T2462" s="12">
        <f t="shared" si="233"/>
        <v>42737.970138888886</v>
      </c>
    </row>
    <row r="2463" spans="1:20" ht="42.75" x14ac:dyDescent="0.4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t="str">
        <f t="shared" si="230"/>
        <v>music</v>
      </c>
      <c r="R2463" t="str">
        <f t="shared" si="231"/>
        <v>indie rock</v>
      </c>
      <c r="S2463" s="12">
        <f t="shared" si="232"/>
        <v>40783.804363425923</v>
      </c>
      <c r="T2463" s="12">
        <f t="shared" si="233"/>
        <v>40816.916666666664</v>
      </c>
    </row>
    <row r="2464" spans="1:20" ht="42.75" x14ac:dyDescent="0.4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t="str">
        <f t="shared" si="230"/>
        <v>music</v>
      </c>
      <c r="R2464" t="str">
        <f t="shared" si="231"/>
        <v>indie rock</v>
      </c>
      <c r="S2464" s="12">
        <f t="shared" si="232"/>
        <v>41088.977962962963</v>
      </c>
      <c r="T2464" s="12">
        <f t="shared" si="233"/>
        <v>41108.977962962963</v>
      </c>
    </row>
    <row r="2465" spans="1:20" x14ac:dyDescent="0.4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t="str">
        <f t="shared" si="230"/>
        <v>music</v>
      </c>
      <c r="R2465" t="str">
        <f t="shared" si="231"/>
        <v>indie rock</v>
      </c>
      <c r="S2465" s="12">
        <f t="shared" si="232"/>
        <v>41340.903067129628</v>
      </c>
      <c r="T2465" s="12">
        <f t="shared" si="233"/>
        <v>41380.583333333328</v>
      </c>
    </row>
    <row r="2466" spans="1:20" ht="42.75" x14ac:dyDescent="0.4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t="str">
        <f t="shared" si="230"/>
        <v>music</v>
      </c>
      <c r="R2466" t="str">
        <f t="shared" si="231"/>
        <v>indie rock</v>
      </c>
      <c r="S2466" s="12">
        <f t="shared" si="232"/>
        <v>42248.692094907405</v>
      </c>
      <c r="T2466" s="12">
        <f t="shared" si="233"/>
        <v>42277.603472222218</v>
      </c>
    </row>
    <row r="2467" spans="1:20" ht="28.5" x14ac:dyDescent="0.4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t="str">
        <f t="shared" si="230"/>
        <v>music</v>
      </c>
      <c r="R2467" t="str">
        <f t="shared" si="231"/>
        <v>indie rock</v>
      </c>
      <c r="S2467" s="12">
        <f t="shared" si="232"/>
        <v>41145.510972222219</v>
      </c>
      <c r="T2467" s="12">
        <f t="shared" si="233"/>
        <v>41175.510972222219</v>
      </c>
    </row>
    <row r="2468" spans="1:20" ht="42.75" x14ac:dyDescent="0.4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t="str">
        <f t="shared" si="230"/>
        <v>music</v>
      </c>
      <c r="R2468" t="str">
        <f t="shared" si="231"/>
        <v>indie rock</v>
      </c>
      <c r="S2468" s="12">
        <f t="shared" si="232"/>
        <v>41372.894131944442</v>
      </c>
      <c r="T2468" s="12">
        <f t="shared" si="233"/>
        <v>41402.894131944442</v>
      </c>
    </row>
    <row r="2469" spans="1:20" ht="42.75" x14ac:dyDescent="0.4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t="str">
        <f t="shared" si="230"/>
        <v>music</v>
      </c>
      <c r="R2469" t="str">
        <f t="shared" si="231"/>
        <v>indie rock</v>
      </c>
      <c r="S2469" s="12">
        <f t="shared" si="232"/>
        <v>41025.665868055556</v>
      </c>
      <c r="T2469" s="12">
        <f t="shared" si="233"/>
        <v>41039.5</v>
      </c>
    </row>
    <row r="2470" spans="1:20" ht="28.5" x14ac:dyDescent="0.4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t="str">
        <f t="shared" si="230"/>
        <v>music</v>
      </c>
      <c r="R2470" t="str">
        <f t="shared" si="231"/>
        <v>indie rock</v>
      </c>
      <c r="S2470" s="12">
        <f t="shared" si="232"/>
        <v>41173.945844907408</v>
      </c>
      <c r="T2470" s="12">
        <f t="shared" si="233"/>
        <v>41210</v>
      </c>
    </row>
    <row r="2471" spans="1:20" ht="42.75" x14ac:dyDescent="0.4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t="str">
        <f t="shared" si="230"/>
        <v>music</v>
      </c>
      <c r="R2471" t="str">
        <f t="shared" si="231"/>
        <v>indie rock</v>
      </c>
      <c r="S2471" s="12">
        <f t="shared" si="232"/>
        <v>40557.221400462957</v>
      </c>
      <c r="T2471" s="12">
        <f t="shared" si="233"/>
        <v>40582.221400462957</v>
      </c>
    </row>
    <row r="2472" spans="1:20" ht="42.75" x14ac:dyDescent="0.4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t="str">
        <f t="shared" si="230"/>
        <v>music</v>
      </c>
      <c r="R2472" t="str">
        <f t="shared" si="231"/>
        <v>indie rock</v>
      </c>
      <c r="S2472" s="12">
        <f t="shared" si="232"/>
        <v>41022.866377314815</v>
      </c>
      <c r="T2472" s="12">
        <f t="shared" si="233"/>
        <v>41052.866377314815</v>
      </c>
    </row>
    <row r="2473" spans="1:20" ht="42.75" x14ac:dyDescent="0.4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t="str">
        <f t="shared" si="230"/>
        <v>music</v>
      </c>
      <c r="R2473" t="str">
        <f t="shared" si="231"/>
        <v>indie rock</v>
      </c>
      <c r="S2473" s="12">
        <f t="shared" si="232"/>
        <v>40893.784629629627</v>
      </c>
      <c r="T2473" s="12">
        <f t="shared" si="233"/>
        <v>40933.784629629627</v>
      </c>
    </row>
    <row r="2474" spans="1:20" ht="57" x14ac:dyDescent="0.4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t="str">
        <f t="shared" si="230"/>
        <v>music</v>
      </c>
      <c r="R2474" t="str">
        <f t="shared" si="231"/>
        <v>indie rock</v>
      </c>
      <c r="S2474" s="12">
        <f t="shared" si="232"/>
        <v>40353.907175925924</v>
      </c>
      <c r="T2474" s="12">
        <f t="shared" si="233"/>
        <v>40424.835416666661</v>
      </c>
    </row>
    <row r="2475" spans="1:20" ht="42.75" x14ac:dyDescent="0.4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t="str">
        <f t="shared" si="230"/>
        <v>music</v>
      </c>
      <c r="R2475" t="str">
        <f t="shared" si="231"/>
        <v>indie rock</v>
      </c>
      <c r="S2475" s="12">
        <f t="shared" si="232"/>
        <v>41193.540150462963</v>
      </c>
      <c r="T2475" s="12">
        <f t="shared" si="233"/>
        <v>41223.581817129627</v>
      </c>
    </row>
    <row r="2476" spans="1:20" ht="57" x14ac:dyDescent="0.4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t="str">
        <f t="shared" si="230"/>
        <v>music</v>
      </c>
      <c r="R2476" t="str">
        <f t="shared" si="231"/>
        <v>indie rock</v>
      </c>
      <c r="S2476" s="12">
        <f t="shared" si="232"/>
        <v>40416.80296296296</v>
      </c>
      <c r="T2476" s="12">
        <f t="shared" si="233"/>
        <v>40461.80296296296</v>
      </c>
    </row>
    <row r="2477" spans="1:20" ht="28.5" x14ac:dyDescent="0.4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t="str">
        <f t="shared" si="230"/>
        <v>music</v>
      </c>
      <c r="R2477" t="str">
        <f t="shared" si="231"/>
        <v>indie rock</v>
      </c>
      <c r="S2477" s="12">
        <f t="shared" si="232"/>
        <v>40310.079340277771</v>
      </c>
      <c r="T2477" s="12">
        <f t="shared" si="233"/>
        <v>40369.708333333328</v>
      </c>
    </row>
    <row r="2478" spans="1:20" ht="42.75" x14ac:dyDescent="0.4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t="str">
        <f t="shared" si="230"/>
        <v>music</v>
      </c>
      <c r="R2478" t="str">
        <f t="shared" si="231"/>
        <v>indie rock</v>
      </c>
      <c r="S2478" s="12">
        <f t="shared" si="232"/>
        <v>41913.120023148142</v>
      </c>
      <c r="T2478" s="12">
        <f t="shared" si="233"/>
        <v>41946.161689814813</v>
      </c>
    </row>
    <row r="2479" spans="1:20" ht="28.5" x14ac:dyDescent="0.4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t="str">
        <f t="shared" si="230"/>
        <v>music</v>
      </c>
      <c r="R2479" t="str">
        <f t="shared" si="231"/>
        <v>indie rock</v>
      </c>
      <c r="S2479" s="12">
        <f t="shared" si="232"/>
        <v>41088.483159722222</v>
      </c>
      <c r="T2479" s="12">
        <f t="shared" si="233"/>
        <v>41133.483159722222</v>
      </c>
    </row>
    <row r="2480" spans="1:20" ht="42.75" x14ac:dyDescent="0.4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t="str">
        <f t="shared" si="230"/>
        <v>music</v>
      </c>
      <c r="R2480" t="str">
        <f t="shared" si="231"/>
        <v>indie rock</v>
      </c>
      <c r="S2480" s="12">
        <f t="shared" si="232"/>
        <v>41257.742048611108</v>
      </c>
      <c r="T2480" s="12">
        <f t="shared" si="233"/>
        <v>41287.742048611108</v>
      </c>
    </row>
    <row r="2481" spans="1:20" ht="28.5" x14ac:dyDescent="0.4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t="str">
        <f t="shared" si="230"/>
        <v>music</v>
      </c>
      <c r="R2481" t="str">
        <f t="shared" si="231"/>
        <v>indie rock</v>
      </c>
      <c r="S2481" s="12">
        <f t="shared" si="232"/>
        <v>41107.518449074072</v>
      </c>
      <c r="T2481" s="12">
        <f t="shared" si="233"/>
        <v>41117.875</v>
      </c>
    </row>
    <row r="2482" spans="1:20" ht="42.75" x14ac:dyDescent="0.4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6">
        <f t="shared" si="229"/>
        <v>250</v>
      </c>
      <c r="Q2482" t="str">
        <f t="shared" si="230"/>
        <v>music</v>
      </c>
      <c r="R2482" t="str">
        <f t="shared" si="231"/>
        <v>indie rock</v>
      </c>
      <c r="S2482" s="12">
        <f t="shared" si="232"/>
        <v>42227.727824074071</v>
      </c>
      <c r="T2482" s="12">
        <f t="shared" si="233"/>
        <v>42287.727824074071</v>
      </c>
    </row>
    <row r="2483" spans="1:20" ht="42.75" x14ac:dyDescent="0.4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t="str">
        <f t="shared" si="230"/>
        <v>music</v>
      </c>
      <c r="R2483" t="str">
        <f t="shared" si="231"/>
        <v>indie rock</v>
      </c>
      <c r="S2483" s="12">
        <f t="shared" si="232"/>
        <v>40999.437592592592</v>
      </c>
      <c r="T2483" s="12">
        <f t="shared" si="233"/>
        <v>41029.437592592592</v>
      </c>
    </row>
    <row r="2484" spans="1:20" ht="42.75" x14ac:dyDescent="0.4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t="str">
        <f t="shared" si="230"/>
        <v>music</v>
      </c>
      <c r="R2484" t="str">
        <f t="shared" si="231"/>
        <v>indie rock</v>
      </c>
      <c r="S2484" s="12">
        <f t="shared" si="232"/>
        <v>40711.573877314811</v>
      </c>
      <c r="T2484" s="12">
        <f t="shared" si="233"/>
        <v>40756.573877314811</v>
      </c>
    </row>
    <row r="2485" spans="1:20" ht="28.5" x14ac:dyDescent="0.4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t="str">
        <f t="shared" si="230"/>
        <v>music</v>
      </c>
      <c r="R2485" t="str">
        <f t="shared" si="231"/>
        <v>indie rock</v>
      </c>
      <c r="S2485" s="12">
        <f t="shared" si="232"/>
        <v>40970.541701388887</v>
      </c>
      <c r="T2485" s="12">
        <f t="shared" si="233"/>
        <v>41030.500034722216</v>
      </c>
    </row>
    <row r="2486" spans="1:20" ht="42.75" x14ac:dyDescent="0.4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t="str">
        <f t="shared" si="230"/>
        <v>music</v>
      </c>
      <c r="R2486" t="str">
        <f t="shared" si="231"/>
        <v>indie rock</v>
      </c>
      <c r="S2486" s="12">
        <f t="shared" si="232"/>
        <v>40771.708368055552</v>
      </c>
      <c r="T2486" s="12">
        <f t="shared" si="233"/>
        <v>40801.708368055552</v>
      </c>
    </row>
    <row r="2487" spans="1:20" ht="42.75" x14ac:dyDescent="0.4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t="str">
        <f t="shared" si="230"/>
        <v>music</v>
      </c>
      <c r="R2487" t="str">
        <f t="shared" si="231"/>
        <v>indie rock</v>
      </c>
      <c r="S2487" s="12">
        <f t="shared" si="232"/>
        <v>40793.790266203701</v>
      </c>
      <c r="T2487" s="12">
        <f t="shared" si="233"/>
        <v>40828.790266203701</v>
      </c>
    </row>
    <row r="2488" spans="1:20" ht="42.75" x14ac:dyDescent="0.4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t="str">
        <f t="shared" si="230"/>
        <v>music</v>
      </c>
      <c r="R2488" t="str">
        <f t="shared" si="231"/>
        <v>indie rock</v>
      </c>
      <c r="S2488" s="12">
        <f t="shared" si="232"/>
        <v>40991.499722222223</v>
      </c>
      <c r="T2488" s="12">
        <f t="shared" si="233"/>
        <v>41021.499722222223</v>
      </c>
    </row>
    <row r="2489" spans="1:20" ht="42.75" x14ac:dyDescent="0.4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t="str">
        <f t="shared" si="230"/>
        <v>music</v>
      </c>
      <c r="R2489" t="str">
        <f t="shared" si="231"/>
        <v>indie rock</v>
      </c>
      <c r="S2489" s="12">
        <f t="shared" si="232"/>
        <v>41025.874965277777</v>
      </c>
      <c r="T2489" s="12">
        <f t="shared" si="233"/>
        <v>41055.874965277777</v>
      </c>
    </row>
    <row r="2490" spans="1:20" ht="42.75" x14ac:dyDescent="0.4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t="str">
        <f t="shared" si="230"/>
        <v>music</v>
      </c>
      <c r="R2490" t="str">
        <f t="shared" si="231"/>
        <v>indie rock</v>
      </c>
      <c r="S2490" s="12">
        <f t="shared" si="232"/>
        <v>40833.424861111111</v>
      </c>
      <c r="T2490" s="12">
        <f t="shared" si="233"/>
        <v>40863.466527777775</v>
      </c>
    </row>
    <row r="2491" spans="1:20" ht="42.75" x14ac:dyDescent="0.4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t="str">
        <f t="shared" si="230"/>
        <v>music</v>
      </c>
      <c r="R2491" t="str">
        <f t="shared" si="231"/>
        <v>indie rock</v>
      </c>
      <c r="S2491" s="12">
        <f t="shared" si="232"/>
        <v>41373.481932870367</v>
      </c>
      <c r="T2491" s="12">
        <f t="shared" si="233"/>
        <v>41403.481932870367</v>
      </c>
    </row>
    <row r="2492" spans="1:20" ht="42.75" x14ac:dyDescent="0.4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37.9375</v>
      </c>
      <c r="Q2492" t="str">
        <f t="shared" si="230"/>
        <v>music</v>
      </c>
      <c r="R2492" t="str">
        <f t="shared" si="231"/>
        <v>indie rock</v>
      </c>
      <c r="S2492" s="12">
        <f t="shared" si="232"/>
        <v>41023.01939814815</v>
      </c>
      <c r="T2492" s="12">
        <f t="shared" si="233"/>
        <v>41083.01939814815</v>
      </c>
    </row>
    <row r="2493" spans="1:20" ht="42.75" x14ac:dyDescent="0.4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t="str">
        <f t="shared" si="230"/>
        <v>music</v>
      </c>
      <c r="R2493" t="str">
        <f t="shared" si="231"/>
        <v>indie rock</v>
      </c>
      <c r="S2493" s="12">
        <f t="shared" si="232"/>
        <v>40542.630949074075</v>
      </c>
      <c r="T2493" s="12">
        <f t="shared" si="233"/>
        <v>40558.868750000001</v>
      </c>
    </row>
    <row r="2494" spans="1:20" ht="28.5" x14ac:dyDescent="0.4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t="str">
        <f t="shared" si="230"/>
        <v>music</v>
      </c>
      <c r="R2494" t="str">
        <f t="shared" si="231"/>
        <v>indie rock</v>
      </c>
      <c r="S2494" s="12">
        <f t="shared" si="232"/>
        <v>41024.777638888889</v>
      </c>
      <c r="T2494" s="12">
        <f t="shared" si="233"/>
        <v>41076.207638888889</v>
      </c>
    </row>
    <row r="2495" spans="1:20" ht="42.75" x14ac:dyDescent="0.4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t="str">
        <f t="shared" si="230"/>
        <v>music</v>
      </c>
      <c r="R2495" t="str">
        <f t="shared" si="231"/>
        <v>indie rock</v>
      </c>
      <c r="S2495" s="12">
        <f t="shared" si="232"/>
        <v>41347.959953703699</v>
      </c>
      <c r="T2495" s="12">
        <f t="shared" si="233"/>
        <v>41392.959953703699</v>
      </c>
    </row>
    <row r="2496" spans="1:20" ht="42.75" x14ac:dyDescent="0.4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t="str">
        <f t="shared" si="230"/>
        <v>music</v>
      </c>
      <c r="R2496" t="str">
        <f t="shared" si="231"/>
        <v>indie rock</v>
      </c>
      <c r="S2496" s="12">
        <f t="shared" si="232"/>
        <v>41022.436851851853</v>
      </c>
      <c r="T2496" s="12">
        <f t="shared" si="233"/>
        <v>41052.436851851853</v>
      </c>
    </row>
    <row r="2497" spans="1:20" ht="42.75" x14ac:dyDescent="0.4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t="str">
        <f t="shared" si="230"/>
        <v>music</v>
      </c>
      <c r="R2497" t="str">
        <f t="shared" si="231"/>
        <v>indie rock</v>
      </c>
      <c r="S2497" s="12">
        <f t="shared" si="232"/>
        <v>41036.738136574073</v>
      </c>
      <c r="T2497" s="12">
        <f t="shared" si="233"/>
        <v>41066.738136574073</v>
      </c>
    </row>
    <row r="2498" spans="1:20" ht="28.5" x14ac:dyDescent="0.4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6">
        <f t="shared" si="229"/>
        <v>600</v>
      </c>
      <c r="Q2498" t="str">
        <f t="shared" si="230"/>
        <v>music</v>
      </c>
      <c r="R2498" t="str">
        <f t="shared" si="231"/>
        <v>indie rock</v>
      </c>
      <c r="S2498" s="12">
        <f t="shared" si="232"/>
        <v>41327.788101851846</v>
      </c>
      <c r="T2498" s="12">
        <f t="shared" si="233"/>
        <v>41362.746435185181</v>
      </c>
    </row>
    <row r="2499" spans="1:20" ht="42.75" x14ac:dyDescent="0.4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s="6">
        <f t="shared" ref="P2499:P2562" si="235">IF(L2499&gt;0,E2499/L2499,0)</f>
        <v>80.551071428571419</v>
      </c>
      <c r="Q2499" t="str">
        <f t="shared" ref="Q2499:Q2562" si="236">LEFT(N2499,SEARCH("/",N2499,1)-1)</f>
        <v>music</v>
      </c>
      <c r="R2499" t="str">
        <f t="shared" ref="R2499:R2562" si="237">RIGHT(N2499,LEN(N2499)-SEARCH("/",N2499,1))</f>
        <v>indie rock</v>
      </c>
      <c r="S2499" s="12">
        <f t="shared" ref="S2499:S2562" si="238">(J2499/86400)+25569+(-5/24)</f>
        <v>40730.670578703699</v>
      </c>
      <c r="T2499" s="12">
        <f t="shared" ref="T2499:T2562" si="239">(I2499/86400)+25569+(-5/24)</f>
        <v>40760.670578703699</v>
      </c>
    </row>
    <row r="2500" spans="1:20" ht="42.75" x14ac:dyDescent="0.4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t="str">
        <f t="shared" si="236"/>
        <v>music</v>
      </c>
      <c r="R2500" t="str">
        <f t="shared" si="237"/>
        <v>indie rock</v>
      </c>
      <c r="S2500" s="12">
        <f t="shared" si="238"/>
        <v>42017.759108796294</v>
      </c>
      <c r="T2500" s="12">
        <f t="shared" si="239"/>
        <v>42031.759108796294</v>
      </c>
    </row>
    <row r="2501" spans="1:20" ht="42.75" x14ac:dyDescent="0.4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t="str">
        <f t="shared" si="236"/>
        <v>music</v>
      </c>
      <c r="R2501" t="str">
        <f t="shared" si="237"/>
        <v>indie rock</v>
      </c>
      <c r="S2501" s="12">
        <f t="shared" si="238"/>
        <v>41226.440243055556</v>
      </c>
      <c r="T2501" s="12">
        <f t="shared" si="239"/>
        <v>41274.541666666664</v>
      </c>
    </row>
    <row r="2502" spans="1:20" ht="42.75" x14ac:dyDescent="0.4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t="str">
        <f t="shared" si="236"/>
        <v>music</v>
      </c>
      <c r="R2502" t="str">
        <f t="shared" si="237"/>
        <v>indie rock</v>
      </c>
      <c r="S2502" s="12">
        <f t="shared" si="238"/>
        <v>41053.564525462956</v>
      </c>
      <c r="T2502" s="12">
        <f t="shared" si="239"/>
        <v>41083.564525462956</v>
      </c>
    </row>
    <row r="2503" spans="1:20" ht="42.75" x14ac:dyDescent="0.4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t="str">
        <f t="shared" si="236"/>
        <v>food</v>
      </c>
      <c r="R2503" t="str">
        <f t="shared" si="237"/>
        <v>restaurants</v>
      </c>
      <c r="S2503" s="12">
        <f t="shared" si="238"/>
        <v>42244.568333333336</v>
      </c>
      <c r="T2503" s="12">
        <f t="shared" si="239"/>
        <v>42274.568333333336</v>
      </c>
    </row>
    <row r="2504" spans="1:20" ht="42.75" x14ac:dyDescent="0.4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t="str">
        <f t="shared" si="236"/>
        <v>food</v>
      </c>
      <c r="R2504" t="str">
        <f t="shared" si="237"/>
        <v>restaurants</v>
      </c>
      <c r="S2504" s="12">
        <f t="shared" si="238"/>
        <v>41858.617106481477</v>
      </c>
      <c r="T2504" s="12">
        <f t="shared" si="239"/>
        <v>41903.617106481477</v>
      </c>
    </row>
    <row r="2505" spans="1:20" ht="42.75" x14ac:dyDescent="0.4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f t="shared" si="235"/>
        <v>0</v>
      </c>
      <c r="Q2505" t="str">
        <f t="shared" si="236"/>
        <v>food</v>
      </c>
      <c r="R2505" t="str">
        <f t="shared" si="237"/>
        <v>restaurants</v>
      </c>
      <c r="S2505" s="12">
        <f t="shared" si="238"/>
        <v>42498.691064814811</v>
      </c>
      <c r="T2505" s="12">
        <f t="shared" si="239"/>
        <v>42528.67083333333</v>
      </c>
    </row>
    <row r="2506" spans="1:20" ht="28.5" x14ac:dyDescent="0.4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f t="shared" si="235"/>
        <v>0</v>
      </c>
      <c r="Q2506" t="str">
        <f t="shared" si="236"/>
        <v>food</v>
      </c>
      <c r="R2506" t="str">
        <f t="shared" si="237"/>
        <v>restaurants</v>
      </c>
      <c r="S2506" s="12">
        <f t="shared" si="238"/>
        <v>41927.807106481479</v>
      </c>
      <c r="T2506" s="12">
        <f t="shared" si="239"/>
        <v>41957.848773148151</v>
      </c>
    </row>
    <row r="2507" spans="1:20" ht="57" x14ac:dyDescent="0.4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f t="shared" si="235"/>
        <v>0</v>
      </c>
      <c r="Q2507" t="str">
        <f t="shared" si="236"/>
        <v>food</v>
      </c>
      <c r="R2507" t="str">
        <f t="shared" si="237"/>
        <v>restaurants</v>
      </c>
      <c r="S2507" s="12">
        <f t="shared" si="238"/>
        <v>42046.847407407404</v>
      </c>
      <c r="T2507" s="12">
        <f t="shared" si="239"/>
        <v>42076.80574074074</v>
      </c>
    </row>
    <row r="2508" spans="1:20" ht="42.75" x14ac:dyDescent="0.4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t="str">
        <f t="shared" si="236"/>
        <v>food</v>
      </c>
      <c r="R2508" t="str">
        <f t="shared" si="237"/>
        <v>restaurants</v>
      </c>
      <c r="S2508" s="12">
        <f t="shared" si="238"/>
        <v>42258.088761574072</v>
      </c>
      <c r="T2508" s="12">
        <f t="shared" si="239"/>
        <v>42280.666666666664</v>
      </c>
    </row>
    <row r="2509" spans="1:20" x14ac:dyDescent="0.4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f t="shared" si="235"/>
        <v>0</v>
      </c>
      <c r="Q2509" t="str">
        <f t="shared" si="236"/>
        <v>food</v>
      </c>
      <c r="R2509" t="str">
        <f t="shared" si="237"/>
        <v>restaurants</v>
      </c>
      <c r="S2509" s="12">
        <f t="shared" si="238"/>
        <v>42104.864629629628</v>
      </c>
      <c r="T2509" s="12">
        <f t="shared" si="239"/>
        <v>42134.864629629628</v>
      </c>
    </row>
    <row r="2510" spans="1:20" ht="42.75" x14ac:dyDescent="0.4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f t="shared" si="235"/>
        <v>0</v>
      </c>
      <c r="Q2510" t="str">
        <f t="shared" si="236"/>
        <v>food</v>
      </c>
      <c r="R2510" t="str">
        <f t="shared" si="237"/>
        <v>restaurants</v>
      </c>
      <c r="S2510" s="12">
        <f t="shared" si="238"/>
        <v>41835.743449074071</v>
      </c>
      <c r="T2510" s="12">
        <f t="shared" si="239"/>
        <v>41865.743449074071</v>
      </c>
    </row>
    <row r="2511" spans="1:20" ht="42.75" x14ac:dyDescent="0.4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t="str">
        <f t="shared" si="236"/>
        <v>food</v>
      </c>
      <c r="R2511" t="str">
        <f t="shared" si="237"/>
        <v>restaurants</v>
      </c>
      <c r="S2511" s="12">
        <f t="shared" si="238"/>
        <v>42058.601261574069</v>
      </c>
      <c r="T2511" s="12">
        <f t="shared" si="239"/>
        <v>42114.559594907405</v>
      </c>
    </row>
    <row r="2512" spans="1:20" ht="42.75" x14ac:dyDescent="0.4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6">
        <f t="shared" si="235"/>
        <v>37.5</v>
      </c>
      <c r="Q2512" t="str">
        <f t="shared" si="236"/>
        <v>food</v>
      </c>
      <c r="R2512" t="str">
        <f t="shared" si="237"/>
        <v>restaurants</v>
      </c>
      <c r="S2512" s="12">
        <f t="shared" si="238"/>
        <v>42078.789027777777</v>
      </c>
      <c r="T2512" s="12">
        <f t="shared" si="239"/>
        <v>42138.789027777777</v>
      </c>
    </row>
    <row r="2513" spans="1:20" ht="42.75" x14ac:dyDescent="0.4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f t="shared" si="235"/>
        <v>0</v>
      </c>
      <c r="Q2513" t="str">
        <f t="shared" si="236"/>
        <v>food</v>
      </c>
      <c r="R2513" t="str">
        <f t="shared" si="237"/>
        <v>restaurants</v>
      </c>
      <c r="S2513" s="12">
        <f t="shared" si="238"/>
        <v>42371.238576388881</v>
      </c>
      <c r="T2513" s="12">
        <f t="shared" si="239"/>
        <v>42401.238576388881</v>
      </c>
    </row>
    <row r="2514" spans="1:20" ht="42.75" x14ac:dyDescent="0.4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f t="shared" si="235"/>
        <v>0</v>
      </c>
      <c r="Q2514" t="str">
        <f t="shared" si="236"/>
        <v>food</v>
      </c>
      <c r="R2514" t="str">
        <f t="shared" si="237"/>
        <v>restaurants</v>
      </c>
      <c r="S2514" s="12">
        <f t="shared" si="238"/>
        <v>41971.668530092589</v>
      </c>
      <c r="T2514" s="12">
        <f t="shared" si="239"/>
        <v>41986.668530092589</v>
      </c>
    </row>
    <row r="2515" spans="1:20" ht="42.75" x14ac:dyDescent="0.4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f t="shared" si="235"/>
        <v>0</v>
      </c>
      <c r="Q2515" t="str">
        <f t="shared" si="236"/>
        <v>food</v>
      </c>
      <c r="R2515" t="str">
        <f t="shared" si="237"/>
        <v>restaurants</v>
      </c>
      <c r="S2515" s="12">
        <f t="shared" si="238"/>
        <v>42731.798483796294</v>
      </c>
      <c r="T2515" s="12">
        <f t="shared" si="239"/>
        <v>42791.798483796294</v>
      </c>
    </row>
    <row r="2516" spans="1:20" ht="42.75" x14ac:dyDescent="0.4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t="str">
        <f t="shared" si="236"/>
        <v>food</v>
      </c>
      <c r="R2516" t="str">
        <f t="shared" si="237"/>
        <v>restaurants</v>
      </c>
      <c r="S2516" s="12">
        <f t="shared" si="238"/>
        <v>41854.181446759256</v>
      </c>
      <c r="T2516" s="12">
        <f t="shared" si="239"/>
        <v>41871.181446759256</v>
      </c>
    </row>
    <row r="2517" spans="1:20" ht="42.75" x14ac:dyDescent="0.4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6">
        <f t="shared" si="235"/>
        <v>77.5</v>
      </c>
      <c r="Q2517" t="str">
        <f t="shared" si="236"/>
        <v>food</v>
      </c>
      <c r="R2517" t="str">
        <f t="shared" si="237"/>
        <v>restaurants</v>
      </c>
      <c r="S2517" s="12">
        <f t="shared" si="238"/>
        <v>42027.63140046296</v>
      </c>
      <c r="T2517" s="12">
        <f t="shared" si="239"/>
        <v>42057.63140046296</v>
      </c>
    </row>
    <row r="2518" spans="1:20" ht="42.75" x14ac:dyDescent="0.4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f t="shared" si="235"/>
        <v>0</v>
      </c>
      <c r="Q2518" t="str">
        <f t="shared" si="236"/>
        <v>food</v>
      </c>
      <c r="R2518" t="str">
        <f t="shared" si="237"/>
        <v>restaurants</v>
      </c>
      <c r="S2518" s="12">
        <f t="shared" si="238"/>
        <v>41942.445046296292</v>
      </c>
      <c r="T2518" s="12">
        <f t="shared" si="239"/>
        <v>41972.486712962964</v>
      </c>
    </row>
    <row r="2519" spans="1:20" ht="42.75" x14ac:dyDescent="0.4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t="str">
        <f t="shared" si="236"/>
        <v>food</v>
      </c>
      <c r="R2519" t="str">
        <f t="shared" si="237"/>
        <v>restaurants</v>
      </c>
      <c r="S2519" s="12">
        <f t="shared" si="238"/>
        <v>42052.594097222223</v>
      </c>
      <c r="T2519" s="12">
        <f t="shared" si="239"/>
        <v>42082.552430555552</v>
      </c>
    </row>
    <row r="2520" spans="1:20" ht="42.75" x14ac:dyDescent="0.4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f t="shared" si="235"/>
        <v>0</v>
      </c>
      <c r="Q2520" t="str">
        <f t="shared" si="236"/>
        <v>food</v>
      </c>
      <c r="R2520" t="str">
        <f t="shared" si="237"/>
        <v>restaurants</v>
      </c>
      <c r="S2520" s="12">
        <f t="shared" si="238"/>
        <v>41926.472546296296</v>
      </c>
      <c r="T2520" s="12">
        <f t="shared" si="239"/>
        <v>41956.51421296296</v>
      </c>
    </row>
    <row r="2521" spans="1:20" ht="28.5" x14ac:dyDescent="0.4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t="str">
        <f t="shared" si="236"/>
        <v>food</v>
      </c>
      <c r="R2521" t="str">
        <f t="shared" si="237"/>
        <v>restaurants</v>
      </c>
      <c r="S2521" s="12">
        <f t="shared" si="238"/>
        <v>41808.946805555555</v>
      </c>
      <c r="T2521" s="12">
        <f t="shared" si="239"/>
        <v>41838.946805555555</v>
      </c>
    </row>
    <row r="2522" spans="1:20" ht="42.75" x14ac:dyDescent="0.4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f t="shared" si="235"/>
        <v>0</v>
      </c>
      <c r="Q2522" t="str">
        <f t="shared" si="236"/>
        <v>food</v>
      </c>
      <c r="R2522" t="str">
        <f t="shared" si="237"/>
        <v>restaurants</v>
      </c>
      <c r="S2522" s="12">
        <f t="shared" si="238"/>
        <v>42612.392187500001</v>
      </c>
      <c r="T2522" s="12">
        <f t="shared" si="239"/>
        <v>42658.597916666666</v>
      </c>
    </row>
    <row r="2523" spans="1:20" ht="57" x14ac:dyDescent="0.4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t="str">
        <f t="shared" si="236"/>
        <v>music</v>
      </c>
      <c r="R2523" t="str">
        <f t="shared" si="237"/>
        <v>classical music</v>
      </c>
      <c r="S2523" s="12">
        <f t="shared" si="238"/>
        <v>42269.75950231481</v>
      </c>
      <c r="T2523" s="12">
        <f t="shared" si="239"/>
        <v>42290.75950231481</v>
      </c>
    </row>
    <row r="2524" spans="1:20" ht="42.75" x14ac:dyDescent="0.4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t="str">
        <f t="shared" si="236"/>
        <v>music</v>
      </c>
      <c r="R2524" t="str">
        <f t="shared" si="237"/>
        <v>classical music</v>
      </c>
      <c r="S2524" s="12">
        <f t="shared" si="238"/>
        <v>42460.365277777775</v>
      </c>
      <c r="T2524" s="12">
        <f t="shared" si="239"/>
        <v>42482.411111111105</v>
      </c>
    </row>
    <row r="2525" spans="1:20" ht="42.75" x14ac:dyDescent="0.4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t="str">
        <f t="shared" si="236"/>
        <v>music</v>
      </c>
      <c r="R2525" t="str">
        <f t="shared" si="237"/>
        <v>classical music</v>
      </c>
      <c r="S2525" s="12">
        <f t="shared" si="238"/>
        <v>41930.767268518517</v>
      </c>
      <c r="T2525" s="12">
        <f t="shared" si="239"/>
        <v>41960.808935185181</v>
      </c>
    </row>
    <row r="2526" spans="1:20" ht="28.5" x14ac:dyDescent="0.4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t="str">
        <f t="shared" si="236"/>
        <v>music</v>
      </c>
      <c r="R2526" t="str">
        <f t="shared" si="237"/>
        <v>classical music</v>
      </c>
      <c r="S2526" s="12">
        <f t="shared" si="238"/>
        <v>41961.599039351851</v>
      </c>
      <c r="T2526" s="12">
        <f t="shared" si="239"/>
        <v>41993.979166666664</v>
      </c>
    </row>
    <row r="2527" spans="1:20" ht="42.75" x14ac:dyDescent="0.4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t="str">
        <f t="shared" si="236"/>
        <v>music</v>
      </c>
      <c r="R2527" t="str">
        <f t="shared" si="237"/>
        <v>classical music</v>
      </c>
      <c r="S2527" s="12">
        <f t="shared" si="238"/>
        <v>41058.636238425919</v>
      </c>
      <c r="T2527" s="12">
        <f t="shared" si="239"/>
        <v>41088.636238425919</v>
      </c>
    </row>
    <row r="2528" spans="1:20" ht="42.75" x14ac:dyDescent="0.4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t="str">
        <f t="shared" si="236"/>
        <v>music</v>
      </c>
      <c r="R2528" t="str">
        <f t="shared" si="237"/>
        <v>classical music</v>
      </c>
      <c r="S2528" s="12">
        <f t="shared" si="238"/>
        <v>41952.882800925923</v>
      </c>
      <c r="T2528" s="12">
        <f t="shared" si="239"/>
        <v>41980.999305555553</v>
      </c>
    </row>
    <row r="2529" spans="1:20" ht="42.75" x14ac:dyDescent="0.4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t="str">
        <f t="shared" si="236"/>
        <v>music</v>
      </c>
      <c r="R2529" t="str">
        <f t="shared" si="237"/>
        <v>classical music</v>
      </c>
      <c r="S2529" s="12">
        <f t="shared" si="238"/>
        <v>41546.542719907404</v>
      </c>
      <c r="T2529" s="12">
        <f t="shared" si="239"/>
        <v>41564.957638888889</v>
      </c>
    </row>
    <row r="2530" spans="1:20" ht="42.75" x14ac:dyDescent="0.4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t="str">
        <f t="shared" si="236"/>
        <v>music</v>
      </c>
      <c r="R2530" t="str">
        <f t="shared" si="237"/>
        <v>classical music</v>
      </c>
      <c r="S2530" s="12">
        <f t="shared" si="238"/>
        <v>42217.626192129632</v>
      </c>
      <c r="T2530" s="12">
        <f t="shared" si="239"/>
        <v>42236.249999999993</v>
      </c>
    </row>
    <row r="2531" spans="1:20" ht="28.5" x14ac:dyDescent="0.4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t="str">
        <f t="shared" si="236"/>
        <v>music</v>
      </c>
      <c r="R2531" t="str">
        <f t="shared" si="237"/>
        <v>classical music</v>
      </c>
      <c r="S2531" s="12">
        <f t="shared" si="238"/>
        <v>40947.872395833328</v>
      </c>
      <c r="T2531" s="12">
        <f t="shared" si="239"/>
        <v>40992.830729166664</v>
      </c>
    </row>
    <row r="2532" spans="1:20" ht="42.75" x14ac:dyDescent="0.4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t="str">
        <f t="shared" si="236"/>
        <v>music</v>
      </c>
      <c r="R2532" t="str">
        <f t="shared" si="237"/>
        <v>classical music</v>
      </c>
      <c r="S2532" s="12">
        <f t="shared" si="238"/>
        <v>42081.656307870369</v>
      </c>
      <c r="T2532" s="12">
        <f t="shared" si="239"/>
        <v>42113.993055555555</v>
      </c>
    </row>
    <row r="2533" spans="1:20" ht="42.75" x14ac:dyDescent="0.4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t="str">
        <f t="shared" si="236"/>
        <v>music</v>
      </c>
      <c r="R2533" t="str">
        <f t="shared" si="237"/>
        <v>classical music</v>
      </c>
      <c r="S2533" s="12">
        <f t="shared" si="238"/>
        <v>42208.471689814811</v>
      </c>
      <c r="T2533" s="12">
        <f t="shared" si="239"/>
        <v>42230.957638888889</v>
      </c>
    </row>
    <row r="2534" spans="1:20" ht="42.75" x14ac:dyDescent="0.4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t="str">
        <f t="shared" si="236"/>
        <v>music</v>
      </c>
      <c r="R2534" t="str">
        <f t="shared" si="237"/>
        <v>classical music</v>
      </c>
      <c r="S2534" s="12">
        <f t="shared" si="238"/>
        <v>41107.640810185185</v>
      </c>
      <c r="T2534" s="12">
        <f t="shared" si="239"/>
        <v>41137.640810185185</v>
      </c>
    </row>
    <row r="2535" spans="1:20" ht="42.75" x14ac:dyDescent="0.4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t="str">
        <f t="shared" si="236"/>
        <v>music</v>
      </c>
      <c r="R2535" t="str">
        <f t="shared" si="237"/>
        <v>classical music</v>
      </c>
      <c r="S2535" s="12">
        <f t="shared" si="238"/>
        <v>41304.542951388888</v>
      </c>
      <c r="T2535" s="12">
        <f t="shared" si="239"/>
        <v>41334.542453703703</v>
      </c>
    </row>
    <row r="2536" spans="1:20" ht="57" x14ac:dyDescent="0.4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t="str">
        <f t="shared" si="236"/>
        <v>music</v>
      </c>
      <c r="R2536" t="str">
        <f t="shared" si="237"/>
        <v>classical music</v>
      </c>
      <c r="S2536" s="12">
        <f t="shared" si="238"/>
        <v>40127.492037037031</v>
      </c>
      <c r="T2536" s="12">
        <f t="shared" si="239"/>
        <v>40179.041666666664</v>
      </c>
    </row>
    <row r="2537" spans="1:20" x14ac:dyDescent="0.4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t="str">
        <f t="shared" si="236"/>
        <v>music</v>
      </c>
      <c r="R2537" t="str">
        <f t="shared" si="237"/>
        <v>classical music</v>
      </c>
      <c r="S2537" s="12">
        <f t="shared" si="238"/>
        <v>41943.582696759258</v>
      </c>
      <c r="T2537" s="12">
        <f t="shared" si="239"/>
        <v>41974.624363425923</v>
      </c>
    </row>
    <row r="2538" spans="1:20" ht="42.75" x14ac:dyDescent="0.4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t="str">
        <f t="shared" si="236"/>
        <v>music</v>
      </c>
      <c r="R2538" t="str">
        <f t="shared" si="237"/>
        <v>classical music</v>
      </c>
      <c r="S2538" s="12">
        <f t="shared" si="238"/>
        <v>41463.89775462963</v>
      </c>
      <c r="T2538" s="12">
        <f t="shared" si="239"/>
        <v>41484.89775462963</v>
      </c>
    </row>
    <row r="2539" spans="1:20" ht="42.75" x14ac:dyDescent="0.4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t="str">
        <f t="shared" si="236"/>
        <v>music</v>
      </c>
      <c r="R2539" t="str">
        <f t="shared" si="237"/>
        <v>classical music</v>
      </c>
      <c r="S2539" s="12">
        <f t="shared" si="238"/>
        <v>40696.440451388888</v>
      </c>
      <c r="T2539" s="12">
        <f t="shared" si="239"/>
        <v>40756.440451388888</v>
      </c>
    </row>
    <row r="2540" spans="1:20" ht="28.5" x14ac:dyDescent="0.4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t="str">
        <f t="shared" si="236"/>
        <v>music</v>
      </c>
      <c r="R2540" t="str">
        <f t="shared" si="237"/>
        <v>classical music</v>
      </c>
      <c r="S2540" s="12">
        <f t="shared" si="238"/>
        <v>41298.301631944443</v>
      </c>
      <c r="T2540" s="12">
        <f t="shared" si="239"/>
        <v>41328.999305555553</v>
      </c>
    </row>
    <row r="2541" spans="1:20" ht="42.75" x14ac:dyDescent="0.4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t="str">
        <f t="shared" si="236"/>
        <v>music</v>
      </c>
      <c r="R2541" t="str">
        <f t="shared" si="237"/>
        <v>classical music</v>
      </c>
      <c r="S2541" s="12">
        <f t="shared" si="238"/>
        <v>41977.693888888891</v>
      </c>
      <c r="T2541" s="12">
        <f t="shared" si="239"/>
        <v>42037.693888888891</v>
      </c>
    </row>
    <row r="2542" spans="1:20" ht="42.75" x14ac:dyDescent="0.4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t="str">
        <f t="shared" si="236"/>
        <v>music</v>
      </c>
      <c r="R2542" t="str">
        <f t="shared" si="237"/>
        <v>classical music</v>
      </c>
      <c r="S2542" s="12">
        <f t="shared" si="238"/>
        <v>40785.466678240737</v>
      </c>
      <c r="T2542" s="12">
        <f t="shared" si="239"/>
        <v>40845.466678240737</v>
      </c>
    </row>
    <row r="2543" spans="1:20" ht="57" x14ac:dyDescent="0.4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t="str">
        <f t="shared" si="236"/>
        <v>music</v>
      </c>
      <c r="R2543" t="str">
        <f t="shared" si="237"/>
        <v>classical music</v>
      </c>
      <c r="S2543" s="12">
        <f t="shared" si="238"/>
        <v>41483.240949074076</v>
      </c>
      <c r="T2543" s="12">
        <f t="shared" si="239"/>
        <v>41543.240949074076</v>
      </c>
    </row>
    <row r="2544" spans="1:20" ht="42.75" x14ac:dyDescent="0.4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t="str">
        <f t="shared" si="236"/>
        <v>music</v>
      </c>
      <c r="R2544" t="str">
        <f t="shared" si="237"/>
        <v>classical music</v>
      </c>
      <c r="S2544" s="12">
        <f t="shared" si="238"/>
        <v>41509.218252314815</v>
      </c>
      <c r="T2544" s="12">
        <f t="shared" si="239"/>
        <v>41547.957638888889</v>
      </c>
    </row>
    <row r="2545" spans="1:20" ht="42.75" x14ac:dyDescent="0.4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t="str">
        <f t="shared" si="236"/>
        <v>music</v>
      </c>
      <c r="R2545" t="str">
        <f t="shared" si="237"/>
        <v>classical music</v>
      </c>
      <c r="S2545" s="12">
        <f t="shared" si="238"/>
        <v>40513.899282407401</v>
      </c>
      <c r="T2545" s="12">
        <f t="shared" si="239"/>
        <v>40544.916666666664</v>
      </c>
    </row>
    <row r="2546" spans="1:20" ht="42.75" x14ac:dyDescent="0.4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t="str">
        <f t="shared" si="236"/>
        <v>music</v>
      </c>
      <c r="R2546" t="str">
        <f t="shared" si="237"/>
        <v>classical music</v>
      </c>
      <c r="S2546" s="12">
        <f t="shared" si="238"/>
        <v>41068.3121412037</v>
      </c>
      <c r="T2546" s="12">
        <f t="shared" si="239"/>
        <v>41098.3121412037</v>
      </c>
    </row>
    <row r="2547" spans="1:20" ht="42.75" x14ac:dyDescent="0.4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t="str">
        <f t="shared" si="236"/>
        <v>music</v>
      </c>
      <c r="R2547" t="str">
        <f t="shared" si="237"/>
        <v>classical music</v>
      </c>
      <c r="S2547" s="12">
        <f t="shared" si="238"/>
        <v>42026.929837962962</v>
      </c>
      <c r="T2547" s="12">
        <f t="shared" si="239"/>
        <v>42061.812499999993</v>
      </c>
    </row>
    <row r="2548" spans="1:20" ht="42.75" x14ac:dyDescent="0.4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t="str">
        <f t="shared" si="236"/>
        <v>music</v>
      </c>
      <c r="R2548" t="str">
        <f t="shared" si="237"/>
        <v>classical music</v>
      </c>
      <c r="S2548" s="12">
        <f t="shared" si="238"/>
        <v>41524.650219907409</v>
      </c>
      <c r="T2548" s="12">
        <f t="shared" si="239"/>
        <v>41552</v>
      </c>
    </row>
    <row r="2549" spans="1:20" ht="42.75" x14ac:dyDescent="0.4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t="str">
        <f t="shared" si="236"/>
        <v>music</v>
      </c>
      <c r="R2549" t="str">
        <f t="shared" si="237"/>
        <v>classical music</v>
      </c>
      <c r="S2549" s="12">
        <f t="shared" si="238"/>
        <v>40973.564849537033</v>
      </c>
      <c r="T2549" s="12">
        <f t="shared" si="239"/>
        <v>41003.523182870369</v>
      </c>
    </row>
    <row r="2550" spans="1:20" ht="42.75" x14ac:dyDescent="0.4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t="str">
        <f t="shared" si="236"/>
        <v>music</v>
      </c>
      <c r="R2550" t="str">
        <f t="shared" si="237"/>
        <v>classical music</v>
      </c>
      <c r="S2550" s="12">
        <f t="shared" si="238"/>
        <v>42618.417094907403</v>
      </c>
      <c r="T2550" s="12">
        <f t="shared" si="239"/>
        <v>42642.977083333331</v>
      </c>
    </row>
    <row r="2551" spans="1:20" ht="42.75" x14ac:dyDescent="0.4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t="str">
        <f t="shared" si="236"/>
        <v>music</v>
      </c>
      <c r="R2551" t="str">
        <f t="shared" si="237"/>
        <v>classical music</v>
      </c>
      <c r="S2551" s="12">
        <f t="shared" si="238"/>
        <v>41390.549421296295</v>
      </c>
      <c r="T2551" s="12">
        <f t="shared" si="239"/>
        <v>41425.5</v>
      </c>
    </row>
    <row r="2552" spans="1:20" ht="57" x14ac:dyDescent="0.4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t="str">
        <f t="shared" si="236"/>
        <v>music</v>
      </c>
      <c r="R2552" t="str">
        <f t="shared" si="237"/>
        <v>classical music</v>
      </c>
      <c r="S2552" s="12">
        <f t="shared" si="238"/>
        <v>42228.425995370366</v>
      </c>
      <c r="T2552" s="12">
        <f t="shared" si="239"/>
        <v>42284.957638888889</v>
      </c>
    </row>
    <row r="2553" spans="1:20" ht="42.75" x14ac:dyDescent="0.4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t="str">
        <f t="shared" si="236"/>
        <v>music</v>
      </c>
      <c r="R2553" t="str">
        <f t="shared" si="237"/>
        <v>classical music</v>
      </c>
      <c r="S2553" s="12">
        <f t="shared" si="238"/>
        <v>40961.043807870366</v>
      </c>
      <c r="T2553" s="12">
        <f t="shared" si="239"/>
        <v>40989.658333333333</v>
      </c>
    </row>
    <row r="2554" spans="1:20" ht="42.75" x14ac:dyDescent="0.4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t="str">
        <f t="shared" si="236"/>
        <v>music</v>
      </c>
      <c r="R2554" t="str">
        <f t="shared" si="237"/>
        <v>classical music</v>
      </c>
      <c r="S2554" s="12">
        <f t="shared" si="238"/>
        <v>42769.601631944439</v>
      </c>
      <c r="T2554" s="12">
        <f t="shared" si="239"/>
        <v>42799.601631944439</v>
      </c>
    </row>
    <row r="2555" spans="1:20" ht="42.75" x14ac:dyDescent="0.4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t="str">
        <f t="shared" si="236"/>
        <v>music</v>
      </c>
      <c r="R2555" t="str">
        <f t="shared" si="237"/>
        <v>classical music</v>
      </c>
      <c r="S2555" s="12">
        <f t="shared" si="238"/>
        <v>41112.990821759253</v>
      </c>
      <c r="T2555" s="12">
        <f t="shared" si="239"/>
        <v>41172.990821759253</v>
      </c>
    </row>
    <row r="2556" spans="1:20" ht="42.75" x14ac:dyDescent="0.4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t="str">
        <f t="shared" si="236"/>
        <v>music</v>
      </c>
      <c r="R2556" t="str">
        <f t="shared" si="237"/>
        <v>classical music</v>
      </c>
      <c r="S2556" s="12">
        <f t="shared" si="238"/>
        <v>42124.869942129626</v>
      </c>
      <c r="T2556" s="12">
        <f t="shared" si="239"/>
        <v>42155.957638888889</v>
      </c>
    </row>
    <row r="2557" spans="1:20" ht="42.75" x14ac:dyDescent="0.4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t="str">
        <f t="shared" si="236"/>
        <v>music</v>
      </c>
      <c r="R2557" t="str">
        <f t="shared" si="237"/>
        <v>classical music</v>
      </c>
      <c r="S2557" s="12">
        <f t="shared" si="238"/>
        <v>41026.44667824074</v>
      </c>
      <c r="T2557" s="12">
        <f t="shared" si="239"/>
        <v>41057.44667824074</v>
      </c>
    </row>
    <row r="2558" spans="1:20" ht="42.75" x14ac:dyDescent="0.4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t="str">
        <f t="shared" si="236"/>
        <v>music</v>
      </c>
      <c r="R2558" t="str">
        <f t="shared" si="237"/>
        <v>classical music</v>
      </c>
      <c r="S2558" s="12">
        <f t="shared" si="238"/>
        <v>41222.783067129625</v>
      </c>
      <c r="T2558" s="12">
        <f t="shared" si="239"/>
        <v>41267.783067129625</v>
      </c>
    </row>
    <row r="2559" spans="1:20" ht="28.5" x14ac:dyDescent="0.4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t="str">
        <f t="shared" si="236"/>
        <v>music</v>
      </c>
      <c r="R2559" t="str">
        <f t="shared" si="237"/>
        <v>classical music</v>
      </c>
      <c r="S2559" s="12">
        <f t="shared" si="238"/>
        <v>41744.536874999998</v>
      </c>
      <c r="T2559" s="12">
        <f t="shared" si="239"/>
        <v>41774.536874999998</v>
      </c>
    </row>
    <row r="2560" spans="1:20" ht="28.5" x14ac:dyDescent="0.4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t="str">
        <f t="shared" si="236"/>
        <v>music</v>
      </c>
      <c r="R2560" t="str">
        <f t="shared" si="237"/>
        <v>classical music</v>
      </c>
      <c r="S2560" s="12">
        <f t="shared" si="238"/>
        <v>42093.651689814811</v>
      </c>
      <c r="T2560" s="12">
        <f t="shared" si="239"/>
        <v>42125.374305555553</v>
      </c>
    </row>
    <row r="2561" spans="1:20" ht="42.75" x14ac:dyDescent="0.4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t="str">
        <f t="shared" si="236"/>
        <v>music</v>
      </c>
      <c r="R2561" t="str">
        <f t="shared" si="237"/>
        <v>classical music</v>
      </c>
      <c r="S2561" s="12">
        <f t="shared" si="238"/>
        <v>40829.665324074071</v>
      </c>
      <c r="T2561" s="12">
        <f t="shared" si="239"/>
        <v>40862.609027777777</v>
      </c>
    </row>
    <row r="2562" spans="1:20" ht="42.75" x14ac:dyDescent="0.4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s="6">
        <f t="shared" si="235"/>
        <v>143</v>
      </c>
      <c r="Q2562" t="str">
        <f t="shared" si="236"/>
        <v>music</v>
      </c>
      <c r="R2562" t="str">
        <f t="shared" si="237"/>
        <v>classical music</v>
      </c>
      <c r="S2562" s="12">
        <f t="shared" si="238"/>
        <v>42039.742754629631</v>
      </c>
      <c r="T2562" s="12">
        <f t="shared" si="239"/>
        <v>42069.742754629631</v>
      </c>
    </row>
    <row r="2563" spans="1:20" ht="42.75" x14ac:dyDescent="0.4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s="6">
        <f t="shared" ref="P2563:P2626" si="241">IF(L2563&gt;0,E2563/L2563,0)</f>
        <v>0</v>
      </c>
      <c r="Q2563" t="str">
        <f t="shared" ref="Q2563:Q2626" si="242">LEFT(N2563,SEARCH("/",N2563,1)-1)</f>
        <v>food</v>
      </c>
      <c r="R2563" t="str">
        <f t="shared" ref="R2563:R2626" si="243">RIGHT(N2563,LEN(N2563)-SEARCH("/",N2563,1))</f>
        <v>food trucks</v>
      </c>
      <c r="S2563" s="12">
        <f t="shared" ref="S2563:S2626" si="244">(J2563/86400)+25569+(-5/24)</f>
        <v>42260.320474537039</v>
      </c>
      <c r="T2563" s="12">
        <f t="shared" ref="T2563:T2626" si="245">(I2563/86400)+25569+(-5/24)</f>
        <v>42290.320474537039</v>
      </c>
    </row>
    <row r="2564" spans="1:20" ht="57" x14ac:dyDescent="0.4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t="str">
        <f t="shared" si="242"/>
        <v>food</v>
      </c>
      <c r="R2564" t="str">
        <f t="shared" si="243"/>
        <v>food trucks</v>
      </c>
      <c r="S2564" s="12">
        <f t="shared" si="244"/>
        <v>42594.316423611112</v>
      </c>
      <c r="T2564" s="12">
        <f t="shared" si="245"/>
        <v>42654.316423611112</v>
      </c>
    </row>
    <row r="2565" spans="1:20" ht="28.5" x14ac:dyDescent="0.4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f t="shared" si="241"/>
        <v>0</v>
      </c>
      <c r="Q2565" t="str">
        <f t="shared" si="242"/>
        <v>food</v>
      </c>
      <c r="R2565" t="str">
        <f t="shared" si="243"/>
        <v>food trucks</v>
      </c>
      <c r="S2565" s="12">
        <f t="shared" si="244"/>
        <v>42154.931145833332</v>
      </c>
      <c r="T2565" s="12">
        <f t="shared" si="245"/>
        <v>42214.931145833332</v>
      </c>
    </row>
    <row r="2566" spans="1:20" ht="42.75" x14ac:dyDescent="0.4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f t="shared" si="241"/>
        <v>0</v>
      </c>
      <c r="Q2566" t="str">
        <f t="shared" si="242"/>
        <v>food</v>
      </c>
      <c r="R2566" t="str">
        <f t="shared" si="243"/>
        <v>food trucks</v>
      </c>
      <c r="S2566" s="12">
        <f t="shared" si="244"/>
        <v>41821.83216435185</v>
      </c>
      <c r="T2566" s="12">
        <f t="shared" si="245"/>
        <v>41851.83216435185</v>
      </c>
    </row>
    <row r="2567" spans="1:20" ht="42.75" x14ac:dyDescent="0.4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6">
        <f t="shared" si="241"/>
        <v>100</v>
      </c>
      <c r="Q2567" t="str">
        <f t="shared" si="242"/>
        <v>food</v>
      </c>
      <c r="R2567" t="str">
        <f t="shared" si="243"/>
        <v>food trucks</v>
      </c>
      <c r="S2567" s="12">
        <f t="shared" si="244"/>
        <v>42440.442002314812</v>
      </c>
      <c r="T2567" s="12">
        <f t="shared" si="245"/>
        <v>42499.659722222219</v>
      </c>
    </row>
    <row r="2568" spans="1:20" ht="42.75" x14ac:dyDescent="0.4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f t="shared" si="241"/>
        <v>0</v>
      </c>
      <c r="Q2568" t="str">
        <f t="shared" si="242"/>
        <v>food</v>
      </c>
      <c r="R2568" t="str">
        <f t="shared" si="243"/>
        <v>food trucks</v>
      </c>
      <c r="S2568" s="12">
        <f t="shared" si="244"/>
        <v>41842.772546296292</v>
      </c>
      <c r="T2568" s="12">
        <f t="shared" si="245"/>
        <v>41872.772546296292</v>
      </c>
    </row>
    <row r="2569" spans="1:20" ht="42.75" x14ac:dyDescent="0.4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t="str">
        <f t="shared" si="242"/>
        <v>food</v>
      </c>
      <c r="R2569" t="str">
        <f t="shared" si="243"/>
        <v>food trucks</v>
      </c>
      <c r="S2569" s="12">
        <f t="shared" si="244"/>
        <v>42087.670578703699</v>
      </c>
      <c r="T2569" s="12">
        <f t="shared" si="245"/>
        <v>42117.670578703699</v>
      </c>
    </row>
    <row r="2570" spans="1:20" ht="42.75" x14ac:dyDescent="0.4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t="str">
        <f t="shared" si="242"/>
        <v>food</v>
      </c>
      <c r="R2570" t="str">
        <f t="shared" si="243"/>
        <v>food trucks</v>
      </c>
      <c r="S2570" s="12">
        <f t="shared" si="244"/>
        <v>42584.45826388889</v>
      </c>
      <c r="T2570" s="12">
        <f t="shared" si="245"/>
        <v>42614.45826388889</v>
      </c>
    </row>
    <row r="2571" spans="1:20" ht="42.75" x14ac:dyDescent="0.4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t="str">
        <f t="shared" si="242"/>
        <v>food</v>
      </c>
      <c r="R2571" t="str">
        <f t="shared" si="243"/>
        <v>food trucks</v>
      </c>
      <c r="S2571" s="12">
        <f t="shared" si="244"/>
        <v>42233.897129629629</v>
      </c>
      <c r="T2571" s="12">
        <f t="shared" si="245"/>
        <v>42263.897129629629</v>
      </c>
    </row>
    <row r="2572" spans="1:20" ht="42.75" x14ac:dyDescent="0.4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t="str">
        <f t="shared" si="242"/>
        <v>food</v>
      </c>
      <c r="R2572" t="str">
        <f t="shared" si="243"/>
        <v>food trucks</v>
      </c>
      <c r="S2572" s="12">
        <f t="shared" si="244"/>
        <v>42744.694849537038</v>
      </c>
      <c r="T2572" s="12">
        <f t="shared" si="245"/>
        <v>42774.694849537038</v>
      </c>
    </row>
    <row r="2573" spans="1:20" ht="42.75" x14ac:dyDescent="0.4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t="str">
        <f t="shared" si="242"/>
        <v>food</v>
      </c>
      <c r="R2573" t="str">
        <f t="shared" si="243"/>
        <v>food trucks</v>
      </c>
      <c r="S2573" s="12">
        <f t="shared" si="244"/>
        <v>42449.133344907408</v>
      </c>
      <c r="T2573" s="12">
        <f t="shared" si="245"/>
        <v>42509.133344907408</v>
      </c>
    </row>
    <row r="2574" spans="1:20" ht="42.75" x14ac:dyDescent="0.4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f t="shared" si="241"/>
        <v>0</v>
      </c>
      <c r="Q2574" t="str">
        <f t="shared" si="242"/>
        <v>food</v>
      </c>
      <c r="R2574" t="str">
        <f t="shared" si="243"/>
        <v>food trucks</v>
      </c>
      <c r="S2574" s="12">
        <f t="shared" si="244"/>
        <v>42076.911076388882</v>
      </c>
      <c r="T2574" s="12">
        <f t="shared" si="245"/>
        <v>42106.911076388882</v>
      </c>
    </row>
    <row r="2575" spans="1:20" ht="42.75" x14ac:dyDescent="0.4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f t="shared" si="241"/>
        <v>0</v>
      </c>
      <c r="Q2575" t="str">
        <f t="shared" si="242"/>
        <v>food</v>
      </c>
      <c r="R2575" t="str">
        <f t="shared" si="243"/>
        <v>food trucks</v>
      </c>
      <c r="S2575" s="12">
        <f t="shared" si="244"/>
        <v>41829.383668981478</v>
      </c>
      <c r="T2575" s="12">
        <f t="shared" si="245"/>
        <v>41874.383668981478</v>
      </c>
    </row>
    <row r="2576" spans="1:20" ht="42.75" x14ac:dyDescent="0.4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f t="shared" si="241"/>
        <v>0</v>
      </c>
      <c r="Q2576" t="str">
        <f t="shared" si="242"/>
        <v>food</v>
      </c>
      <c r="R2576" t="str">
        <f t="shared" si="243"/>
        <v>food trucks</v>
      </c>
      <c r="S2576" s="12">
        <f t="shared" si="244"/>
        <v>42487.617418981477</v>
      </c>
      <c r="T2576" s="12">
        <f t="shared" si="245"/>
        <v>42508.617418981477</v>
      </c>
    </row>
    <row r="2577" spans="1:20" ht="42.75" x14ac:dyDescent="0.4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f t="shared" si="241"/>
        <v>0</v>
      </c>
      <c r="Q2577" t="str">
        <f t="shared" si="242"/>
        <v>food</v>
      </c>
      <c r="R2577" t="str">
        <f t="shared" si="243"/>
        <v>food trucks</v>
      </c>
      <c r="S2577" s="12">
        <f t="shared" si="244"/>
        <v>41985.900393518517</v>
      </c>
      <c r="T2577" s="12">
        <f t="shared" si="245"/>
        <v>42015.900393518517</v>
      </c>
    </row>
    <row r="2578" spans="1:20" ht="28.5" x14ac:dyDescent="0.4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f t="shared" si="241"/>
        <v>0</v>
      </c>
      <c r="Q2578" t="str">
        <f t="shared" si="242"/>
        <v>food</v>
      </c>
      <c r="R2578" t="str">
        <f t="shared" si="243"/>
        <v>food trucks</v>
      </c>
      <c r="S2578" s="12">
        <f t="shared" si="244"/>
        <v>42059.801469907405</v>
      </c>
      <c r="T2578" s="12">
        <f t="shared" si="245"/>
        <v>42104.759803240733</v>
      </c>
    </row>
    <row r="2579" spans="1:20" ht="42.75" x14ac:dyDescent="0.4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f t="shared" si="241"/>
        <v>0</v>
      </c>
      <c r="Q2579" t="str">
        <f t="shared" si="242"/>
        <v>food</v>
      </c>
      <c r="R2579" t="str">
        <f t="shared" si="243"/>
        <v>food trucks</v>
      </c>
      <c r="S2579" s="12">
        <f t="shared" si="244"/>
        <v>41830.612233796295</v>
      </c>
      <c r="T2579" s="12">
        <f t="shared" si="245"/>
        <v>41855.612233796295</v>
      </c>
    </row>
    <row r="2580" spans="1:20" ht="42.75" x14ac:dyDescent="0.4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f t="shared" si="241"/>
        <v>0</v>
      </c>
      <c r="Q2580" t="str">
        <f t="shared" si="242"/>
        <v>food</v>
      </c>
      <c r="R2580" t="str">
        <f t="shared" si="243"/>
        <v>food trucks</v>
      </c>
      <c r="S2580" s="12">
        <f t="shared" si="244"/>
        <v>42237.814571759256</v>
      </c>
      <c r="T2580" s="12">
        <f t="shared" si="245"/>
        <v>42286.499999999993</v>
      </c>
    </row>
    <row r="2581" spans="1:20" ht="42.75" x14ac:dyDescent="0.4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t="str">
        <f t="shared" si="242"/>
        <v>food</v>
      </c>
      <c r="R2581" t="str">
        <f t="shared" si="243"/>
        <v>food trucks</v>
      </c>
      <c r="S2581" s="12">
        <f t="shared" si="244"/>
        <v>41837.621562499997</v>
      </c>
      <c r="T2581" s="12">
        <f t="shared" si="245"/>
        <v>41897.621562499997</v>
      </c>
    </row>
    <row r="2582" spans="1:20" ht="42.75" x14ac:dyDescent="0.4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t="str">
        <f t="shared" si="242"/>
        <v>food</v>
      </c>
      <c r="R2582" t="str">
        <f t="shared" si="243"/>
        <v>food trucks</v>
      </c>
      <c r="S2582" s="12">
        <f t="shared" si="244"/>
        <v>42110.118090277778</v>
      </c>
      <c r="T2582" s="12">
        <f t="shared" si="245"/>
        <v>42139.916666666664</v>
      </c>
    </row>
    <row r="2583" spans="1:20" ht="42.75" x14ac:dyDescent="0.4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t="str">
        <f t="shared" si="242"/>
        <v>food</v>
      </c>
      <c r="R2583" t="str">
        <f t="shared" si="243"/>
        <v>food trucks</v>
      </c>
      <c r="S2583" s="12">
        <f t="shared" si="244"/>
        <v>42294.420115740737</v>
      </c>
      <c r="T2583" s="12">
        <f t="shared" si="245"/>
        <v>42324.461782407401</v>
      </c>
    </row>
    <row r="2584" spans="1:20" ht="28.5" x14ac:dyDescent="0.4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t="str">
        <f t="shared" si="242"/>
        <v>food</v>
      </c>
      <c r="R2584" t="str">
        <f t="shared" si="243"/>
        <v>food trucks</v>
      </c>
      <c r="S2584" s="12">
        <f t="shared" si="244"/>
        <v>42642.780486111107</v>
      </c>
      <c r="T2584" s="12">
        <f t="shared" si="245"/>
        <v>42672.780486111107</v>
      </c>
    </row>
    <row r="2585" spans="1:20" ht="42.75" x14ac:dyDescent="0.4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t="str">
        <f t="shared" si="242"/>
        <v>food</v>
      </c>
      <c r="R2585" t="str">
        <f t="shared" si="243"/>
        <v>food trucks</v>
      </c>
      <c r="S2585" s="12">
        <f t="shared" si="244"/>
        <v>42019.561111111114</v>
      </c>
      <c r="T2585" s="12">
        <f t="shared" si="245"/>
        <v>42079.519444444442</v>
      </c>
    </row>
    <row r="2586" spans="1:20" ht="28.5" x14ac:dyDescent="0.4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f t="shared" si="241"/>
        <v>0</v>
      </c>
      <c r="Q2586" t="str">
        <f t="shared" si="242"/>
        <v>food</v>
      </c>
      <c r="R2586" t="str">
        <f t="shared" si="243"/>
        <v>food trucks</v>
      </c>
      <c r="S2586" s="12">
        <f t="shared" si="244"/>
        <v>42139.964918981474</v>
      </c>
      <c r="T2586" s="12">
        <f t="shared" si="245"/>
        <v>42169.964918981474</v>
      </c>
    </row>
    <row r="2587" spans="1:20" ht="42.75" x14ac:dyDescent="0.4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t="str">
        <f t="shared" si="242"/>
        <v>food</v>
      </c>
      <c r="R2587" t="str">
        <f t="shared" si="243"/>
        <v>food trucks</v>
      </c>
      <c r="S2587" s="12">
        <f t="shared" si="244"/>
        <v>41795.754999999997</v>
      </c>
      <c r="T2587" s="12">
        <f t="shared" si="245"/>
        <v>41825.754999999997</v>
      </c>
    </row>
    <row r="2588" spans="1:20" ht="28.5" x14ac:dyDescent="0.4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t="str">
        <f t="shared" si="242"/>
        <v>food</v>
      </c>
      <c r="R2588" t="str">
        <f t="shared" si="243"/>
        <v>food trucks</v>
      </c>
      <c r="S2588" s="12">
        <f t="shared" si="244"/>
        <v>42333.121944444443</v>
      </c>
      <c r="T2588" s="12">
        <f t="shared" si="245"/>
        <v>42363.121944444443</v>
      </c>
    </row>
    <row r="2589" spans="1:20" ht="42.75" x14ac:dyDescent="0.4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t="str">
        <f t="shared" si="242"/>
        <v>food</v>
      </c>
      <c r="R2589" t="str">
        <f t="shared" si="243"/>
        <v>food trucks</v>
      </c>
      <c r="S2589" s="12">
        <f t="shared" si="244"/>
        <v>42338.467048611106</v>
      </c>
      <c r="T2589" s="12">
        <f t="shared" si="245"/>
        <v>42368.467048611106</v>
      </c>
    </row>
    <row r="2590" spans="1:20" ht="42.75" x14ac:dyDescent="0.4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t="str">
        <f t="shared" si="242"/>
        <v>food</v>
      </c>
      <c r="R2590" t="str">
        <f t="shared" si="243"/>
        <v>food trucks</v>
      </c>
      <c r="S2590" s="12">
        <f t="shared" si="244"/>
        <v>42042.467893518515</v>
      </c>
      <c r="T2590" s="12">
        <f t="shared" si="245"/>
        <v>42094.343055555553</v>
      </c>
    </row>
    <row r="2591" spans="1:20" ht="42.75" x14ac:dyDescent="0.4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6">
        <f t="shared" si="241"/>
        <v>5</v>
      </c>
      <c r="Q2591" t="str">
        <f t="shared" si="242"/>
        <v>food</v>
      </c>
      <c r="R2591" t="str">
        <f t="shared" si="243"/>
        <v>food trucks</v>
      </c>
      <c r="S2591" s="12">
        <f t="shared" si="244"/>
        <v>42422.327858796292</v>
      </c>
      <c r="T2591" s="12">
        <f t="shared" si="245"/>
        <v>42452.286192129628</v>
      </c>
    </row>
    <row r="2592" spans="1:20" ht="42.75" x14ac:dyDescent="0.4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f t="shared" si="241"/>
        <v>0</v>
      </c>
      <c r="Q2592" t="str">
        <f t="shared" si="242"/>
        <v>food</v>
      </c>
      <c r="R2592" t="str">
        <f t="shared" si="243"/>
        <v>food trucks</v>
      </c>
      <c r="S2592" s="12">
        <f t="shared" si="244"/>
        <v>42388.380752314813</v>
      </c>
      <c r="T2592" s="12">
        <f t="shared" si="245"/>
        <v>42395.380752314813</v>
      </c>
    </row>
    <row r="2593" spans="1:20" ht="42.75" x14ac:dyDescent="0.4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t="str">
        <f t="shared" si="242"/>
        <v>food</v>
      </c>
      <c r="R2593" t="str">
        <f t="shared" si="243"/>
        <v>food trucks</v>
      </c>
      <c r="S2593" s="12">
        <f t="shared" si="244"/>
        <v>42382.698194444441</v>
      </c>
      <c r="T2593" s="12">
        <f t="shared" si="245"/>
        <v>42442.656527777777</v>
      </c>
    </row>
    <row r="2594" spans="1:20" ht="42.75" x14ac:dyDescent="0.4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t="str">
        <f t="shared" si="242"/>
        <v>food</v>
      </c>
      <c r="R2594" t="str">
        <f t="shared" si="243"/>
        <v>food trucks</v>
      </c>
      <c r="S2594" s="12">
        <f t="shared" si="244"/>
        <v>41887.592835648145</v>
      </c>
      <c r="T2594" s="12">
        <f t="shared" si="245"/>
        <v>41917.592835648145</v>
      </c>
    </row>
    <row r="2595" spans="1:20" ht="42.75" x14ac:dyDescent="0.4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f t="shared" si="241"/>
        <v>0</v>
      </c>
      <c r="Q2595" t="str">
        <f t="shared" si="242"/>
        <v>food</v>
      </c>
      <c r="R2595" t="str">
        <f t="shared" si="243"/>
        <v>food trucks</v>
      </c>
      <c r="S2595" s="12">
        <f t="shared" si="244"/>
        <v>42089.636874999997</v>
      </c>
      <c r="T2595" s="12">
        <f t="shared" si="245"/>
        <v>42119.636874999997</v>
      </c>
    </row>
    <row r="2596" spans="1:20" ht="42.75" x14ac:dyDescent="0.4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t="str">
        <f t="shared" si="242"/>
        <v>food</v>
      </c>
      <c r="R2596" t="str">
        <f t="shared" si="243"/>
        <v>food trucks</v>
      </c>
      <c r="S2596" s="12">
        <f t="shared" si="244"/>
        <v>41828.759583333333</v>
      </c>
      <c r="T2596" s="12">
        <f t="shared" si="245"/>
        <v>41858.759583333333</v>
      </c>
    </row>
    <row r="2597" spans="1:20" ht="28.5" x14ac:dyDescent="0.4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t="str">
        <f t="shared" si="242"/>
        <v>food</v>
      </c>
      <c r="R2597" t="str">
        <f t="shared" si="243"/>
        <v>food trucks</v>
      </c>
      <c r="S2597" s="12">
        <f t="shared" si="244"/>
        <v>42760.035879629628</v>
      </c>
      <c r="T2597" s="12">
        <f t="shared" si="245"/>
        <v>42790.035879629628</v>
      </c>
    </row>
    <row r="2598" spans="1:20" ht="42.75" x14ac:dyDescent="0.4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t="str">
        <f t="shared" si="242"/>
        <v>food</v>
      </c>
      <c r="R2598" t="str">
        <f t="shared" si="243"/>
        <v>food trucks</v>
      </c>
      <c r="S2598" s="12">
        <f t="shared" si="244"/>
        <v>41828.45612268518</v>
      </c>
      <c r="T2598" s="12">
        <f t="shared" si="245"/>
        <v>41858.45612268518</v>
      </c>
    </row>
    <row r="2599" spans="1:20" ht="42.75" x14ac:dyDescent="0.4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t="str">
        <f t="shared" si="242"/>
        <v>food</v>
      </c>
      <c r="R2599" t="str">
        <f t="shared" si="243"/>
        <v>food trucks</v>
      </c>
      <c r="S2599" s="12">
        <f t="shared" si="244"/>
        <v>42510.133298611108</v>
      </c>
      <c r="T2599" s="12">
        <f t="shared" si="245"/>
        <v>42540.133298611108</v>
      </c>
    </row>
    <row r="2600" spans="1:20" ht="42.75" x14ac:dyDescent="0.4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t="str">
        <f t="shared" si="242"/>
        <v>food</v>
      </c>
      <c r="R2600" t="str">
        <f t="shared" si="243"/>
        <v>food trucks</v>
      </c>
      <c r="S2600" s="12">
        <f t="shared" si="244"/>
        <v>42240.631956018515</v>
      </c>
      <c r="T2600" s="12">
        <f t="shared" si="245"/>
        <v>42270.631956018515</v>
      </c>
    </row>
    <row r="2601" spans="1:20" ht="28.5" x14ac:dyDescent="0.4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t="str">
        <f t="shared" si="242"/>
        <v>food</v>
      </c>
      <c r="R2601" t="str">
        <f t="shared" si="243"/>
        <v>food trucks</v>
      </c>
      <c r="S2601" s="12">
        <f t="shared" si="244"/>
        <v>41809.545682870368</v>
      </c>
      <c r="T2601" s="12">
        <f t="shared" si="245"/>
        <v>41854.545682870368</v>
      </c>
    </row>
    <row r="2602" spans="1:20" ht="28.5" x14ac:dyDescent="0.4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t="str">
        <f t="shared" si="242"/>
        <v>food</v>
      </c>
      <c r="R2602" t="str">
        <f t="shared" si="243"/>
        <v>food trucks</v>
      </c>
      <c r="S2602" s="12">
        <f t="shared" si="244"/>
        <v>42394.692129629628</v>
      </c>
      <c r="T2602" s="12">
        <f t="shared" si="245"/>
        <v>42454.650462962956</v>
      </c>
    </row>
    <row r="2603" spans="1:20" ht="42.75" x14ac:dyDescent="0.4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t="str">
        <f t="shared" si="242"/>
        <v>technology</v>
      </c>
      <c r="R2603" t="str">
        <f t="shared" si="243"/>
        <v>space exploration</v>
      </c>
      <c r="S2603" s="12">
        <f t="shared" si="244"/>
        <v>41150.693854166668</v>
      </c>
      <c r="T2603" s="12">
        <f t="shared" si="245"/>
        <v>41164.957638888889</v>
      </c>
    </row>
    <row r="2604" spans="1:20" ht="42.75" x14ac:dyDescent="0.4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t="str">
        <f t="shared" si="242"/>
        <v>technology</v>
      </c>
      <c r="R2604" t="str">
        <f t="shared" si="243"/>
        <v>space exploration</v>
      </c>
      <c r="S2604" s="12">
        <f t="shared" si="244"/>
        <v>41915.538981481477</v>
      </c>
      <c r="T2604" s="12">
        <f t="shared" si="245"/>
        <v>41955.680555555555</v>
      </c>
    </row>
    <row r="2605" spans="1:20" ht="28.5" x14ac:dyDescent="0.4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t="str">
        <f t="shared" si="242"/>
        <v>technology</v>
      </c>
      <c r="R2605" t="str">
        <f t="shared" si="243"/>
        <v>space exploration</v>
      </c>
      <c r="S2605" s="12">
        <f t="shared" si="244"/>
        <v>41617.704328703701</v>
      </c>
      <c r="T2605" s="12">
        <f t="shared" si="245"/>
        <v>41631.704328703701</v>
      </c>
    </row>
    <row r="2606" spans="1:20" ht="42.75" x14ac:dyDescent="0.4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t="str">
        <f t="shared" si="242"/>
        <v>technology</v>
      </c>
      <c r="R2606" t="str">
        <f t="shared" si="243"/>
        <v>space exploration</v>
      </c>
      <c r="S2606" s="12">
        <f t="shared" si="244"/>
        <v>40997.842858796292</v>
      </c>
      <c r="T2606" s="12">
        <f t="shared" si="245"/>
        <v>41027.842858796292</v>
      </c>
    </row>
    <row r="2607" spans="1:20" ht="42.75" x14ac:dyDescent="0.4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t="str">
        <f t="shared" si="242"/>
        <v>technology</v>
      </c>
      <c r="R2607" t="str">
        <f t="shared" si="243"/>
        <v>space exploration</v>
      </c>
      <c r="S2607" s="12">
        <f t="shared" si="244"/>
        <v>42508.33321759259</v>
      </c>
      <c r="T2607" s="12">
        <f t="shared" si="245"/>
        <v>42538.33321759259</v>
      </c>
    </row>
    <row r="2608" spans="1:20" ht="57" x14ac:dyDescent="0.4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t="str">
        <f t="shared" si="242"/>
        <v>technology</v>
      </c>
      <c r="R2608" t="str">
        <f t="shared" si="243"/>
        <v>space exploration</v>
      </c>
      <c r="S2608" s="12">
        <f t="shared" si="244"/>
        <v>41726.504421296289</v>
      </c>
      <c r="T2608" s="12">
        <f t="shared" si="245"/>
        <v>41758.504421296289</v>
      </c>
    </row>
    <row r="2609" spans="1:20" ht="42.75" x14ac:dyDescent="0.4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t="str">
        <f t="shared" si="242"/>
        <v>technology</v>
      </c>
      <c r="R2609" t="str">
        <f t="shared" si="243"/>
        <v>space exploration</v>
      </c>
      <c r="S2609" s="12">
        <f t="shared" si="244"/>
        <v>42184.666342592587</v>
      </c>
      <c r="T2609" s="12">
        <f t="shared" si="245"/>
        <v>42227.874999999993</v>
      </c>
    </row>
    <row r="2610" spans="1:20" ht="42.75" x14ac:dyDescent="0.4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t="str">
        <f t="shared" si="242"/>
        <v>technology</v>
      </c>
      <c r="R2610" t="str">
        <f t="shared" si="243"/>
        <v>space exploration</v>
      </c>
      <c r="S2610" s="12">
        <f t="shared" si="244"/>
        <v>42767.593379629623</v>
      </c>
      <c r="T2610" s="12">
        <f t="shared" si="245"/>
        <v>42808.791666666664</v>
      </c>
    </row>
    <row r="2611" spans="1:20" ht="42.75" x14ac:dyDescent="0.4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t="str">
        <f t="shared" si="242"/>
        <v>technology</v>
      </c>
      <c r="R2611" t="str">
        <f t="shared" si="243"/>
        <v>space exploration</v>
      </c>
      <c r="S2611" s="12">
        <f t="shared" si="244"/>
        <v>41075.02952546296</v>
      </c>
      <c r="T2611" s="12">
        <f t="shared" si="245"/>
        <v>41105.02952546296</v>
      </c>
    </row>
    <row r="2612" spans="1:20" ht="28.5" x14ac:dyDescent="0.4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t="str">
        <f t="shared" si="242"/>
        <v>technology</v>
      </c>
      <c r="R2612" t="str">
        <f t="shared" si="243"/>
        <v>space exploration</v>
      </c>
      <c r="S2612" s="12">
        <f t="shared" si="244"/>
        <v>42564.672743055555</v>
      </c>
      <c r="T2612" s="12">
        <f t="shared" si="245"/>
        <v>42604.082638888889</v>
      </c>
    </row>
    <row r="2613" spans="1:20" ht="42.75" x14ac:dyDescent="0.4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t="str">
        <f t="shared" si="242"/>
        <v>technology</v>
      </c>
      <c r="R2613" t="str">
        <f t="shared" si="243"/>
        <v>space exploration</v>
      </c>
      <c r="S2613" s="12">
        <f t="shared" si="244"/>
        <v>42704.127476851849</v>
      </c>
      <c r="T2613" s="12">
        <f t="shared" si="245"/>
        <v>42737.749305555553</v>
      </c>
    </row>
    <row r="2614" spans="1:20" ht="42.75" x14ac:dyDescent="0.4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t="str">
        <f t="shared" si="242"/>
        <v>technology</v>
      </c>
      <c r="R2614" t="str">
        <f t="shared" si="243"/>
        <v>space exploration</v>
      </c>
      <c r="S2614" s="12">
        <f t="shared" si="244"/>
        <v>41981.934837962959</v>
      </c>
      <c r="T2614" s="12">
        <f t="shared" si="245"/>
        <v>42012.934837962959</v>
      </c>
    </row>
    <row r="2615" spans="1:20" ht="42.75" x14ac:dyDescent="0.4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t="str">
        <f t="shared" si="242"/>
        <v>technology</v>
      </c>
      <c r="R2615" t="str">
        <f t="shared" si="243"/>
        <v>space exploration</v>
      </c>
      <c r="S2615" s="12">
        <f t="shared" si="244"/>
        <v>41143.609884259255</v>
      </c>
      <c r="T2615" s="12">
        <f t="shared" si="245"/>
        <v>41173.609884259255</v>
      </c>
    </row>
    <row r="2616" spans="1:20" ht="42.75" x14ac:dyDescent="0.4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t="str">
        <f t="shared" si="242"/>
        <v>technology</v>
      </c>
      <c r="R2616" t="str">
        <f t="shared" si="243"/>
        <v>space exploration</v>
      </c>
      <c r="S2616" s="12">
        <f t="shared" si="244"/>
        <v>41730.500138888885</v>
      </c>
      <c r="T2616" s="12">
        <f t="shared" si="245"/>
        <v>41759</v>
      </c>
    </row>
    <row r="2617" spans="1:20" ht="42.75" x14ac:dyDescent="0.4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t="str">
        <f t="shared" si="242"/>
        <v>technology</v>
      </c>
      <c r="R2617" t="str">
        <f t="shared" si="243"/>
        <v>space exploration</v>
      </c>
      <c r="S2617" s="12">
        <f t="shared" si="244"/>
        <v>42453.288935185185</v>
      </c>
      <c r="T2617" s="12">
        <f t="shared" si="245"/>
        <v>42490.291666666664</v>
      </c>
    </row>
    <row r="2618" spans="1:20" ht="42.75" x14ac:dyDescent="0.4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t="str">
        <f t="shared" si="242"/>
        <v>technology</v>
      </c>
      <c r="R2618" t="str">
        <f t="shared" si="243"/>
        <v>space exploration</v>
      </c>
      <c r="S2618" s="12">
        <f t="shared" si="244"/>
        <v>42211.786215277774</v>
      </c>
      <c r="T2618" s="12">
        <f t="shared" si="245"/>
        <v>42241.786215277774</v>
      </c>
    </row>
    <row r="2619" spans="1:20" ht="42.75" x14ac:dyDescent="0.4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t="str">
        <f t="shared" si="242"/>
        <v>technology</v>
      </c>
      <c r="R2619" t="str">
        <f t="shared" si="243"/>
        <v>space exploration</v>
      </c>
      <c r="S2619" s="12">
        <f t="shared" si="244"/>
        <v>41902.666099537033</v>
      </c>
      <c r="T2619" s="12">
        <f t="shared" si="245"/>
        <v>41932.666099537033</v>
      </c>
    </row>
    <row r="2620" spans="1:20" ht="28.5" x14ac:dyDescent="0.4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t="str">
        <f t="shared" si="242"/>
        <v>technology</v>
      </c>
      <c r="R2620" t="str">
        <f t="shared" si="243"/>
        <v>space exploration</v>
      </c>
      <c r="S2620" s="12">
        <f t="shared" si="244"/>
        <v>42279.584039351852</v>
      </c>
      <c r="T2620" s="12">
        <f t="shared" si="245"/>
        <v>42339.625706018516</v>
      </c>
    </row>
    <row r="2621" spans="1:20" ht="42.75" x14ac:dyDescent="0.4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t="str">
        <f t="shared" si="242"/>
        <v>technology</v>
      </c>
      <c r="R2621" t="str">
        <f t="shared" si="243"/>
        <v>space exploration</v>
      </c>
      <c r="S2621" s="12">
        <f t="shared" si="244"/>
        <v>42273.67597222222</v>
      </c>
      <c r="T2621" s="12">
        <f t="shared" si="245"/>
        <v>42300.249999999993</v>
      </c>
    </row>
    <row r="2622" spans="1:20" ht="42.75" x14ac:dyDescent="0.4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t="str">
        <f t="shared" si="242"/>
        <v>technology</v>
      </c>
      <c r="R2622" t="str">
        <f t="shared" si="243"/>
        <v>space exploration</v>
      </c>
      <c r="S2622" s="12">
        <f t="shared" si="244"/>
        <v>42250.958819444444</v>
      </c>
      <c r="T2622" s="12">
        <f t="shared" si="245"/>
        <v>42287.833333333336</v>
      </c>
    </row>
    <row r="2623" spans="1:20" ht="42.75" x14ac:dyDescent="0.4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t="str">
        <f t="shared" si="242"/>
        <v>technology</v>
      </c>
      <c r="R2623" t="str">
        <f t="shared" si="243"/>
        <v>space exploration</v>
      </c>
      <c r="S2623" s="12">
        <f t="shared" si="244"/>
        <v>42115.539212962962</v>
      </c>
      <c r="T2623" s="12">
        <f t="shared" si="245"/>
        <v>42145.539212962962</v>
      </c>
    </row>
    <row r="2624" spans="1:20" ht="42.75" x14ac:dyDescent="0.4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t="str">
        <f t="shared" si="242"/>
        <v>technology</v>
      </c>
      <c r="R2624" t="str">
        <f t="shared" si="243"/>
        <v>space exploration</v>
      </c>
      <c r="S2624" s="12">
        <f t="shared" si="244"/>
        <v>42689.534907407404</v>
      </c>
      <c r="T2624" s="12">
        <f t="shared" si="245"/>
        <v>42734.534907407404</v>
      </c>
    </row>
    <row r="2625" spans="1:20" ht="42.75" x14ac:dyDescent="0.4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t="str">
        <f t="shared" si="242"/>
        <v>technology</v>
      </c>
      <c r="R2625" t="str">
        <f t="shared" si="243"/>
        <v>space exploration</v>
      </c>
      <c r="S2625" s="12">
        <f t="shared" si="244"/>
        <v>42692.048217592594</v>
      </c>
      <c r="T2625" s="12">
        <f t="shared" si="245"/>
        <v>42706.048217592594</v>
      </c>
    </row>
    <row r="2626" spans="1:20" ht="42.75" x14ac:dyDescent="0.4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s="6">
        <f t="shared" si="241"/>
        <v>31.820544982698959</v>
      </c>
      <c r="Q2626" t="str">
        <f t="shared" si="242"/>
        <v>technology</v>
      </c>
      <c r="R2626" t="str">
        <f t="shared" si="243"/>
        <v>space exploration</v>
      </c>
      <c r="S2626" s="12">
        <f t="shared" si="244"/>
        <v>41144.213217592587</v>
      </c>
      <c r="T2626" s="12">
        <f t="shared" si="245"/>
        <v>41165.213217592587</v>
      </c>
    </row>
    <row r="2627" spans="1:20" ht="42.75" x14ac:dyDescent="0.4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s="6">
        <f t="shared" ref="P2627:P2690" si="247">IF(L2627&gt;0,E2627/L2627,0)</f>
        <v>27.576923076923077</v>
      </c>
      <c r="Q2627" t="str">
        <f t="shared" ref="Q2627:Q2690" si="248">LEFT(N2627,SEARCH("/",N2627,1)-1)</f>
        <v>technology</v>
      </c>
      <c r="R2627" t="str">
        <f t="shared" ref="R2627:R2690" si="249">RIGHT(N2627,LEN(N2627)-SEARCH("/",N2627,1))</f>
        <v>space exploration</v>
      </c>
      <c r="S2627" s="12">
        <f t="shared" ref="S2627:S2690" si="250">(J2627/86400)+25569+(-5/24)</f>
        <v>42658.601944444446</v>
      </c>
      <c r="T2627" s="12">
        <f t="shared" ref="T2627:T2690" si="251">(I2627/86400)+25569+(-5/24)</f>
        <v>42683.643611111103</v>
      </c>
    </row>
    <row r="2628" spans="1:20" ht="42.75" x14ac:dyDescent="0.4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t="str">
        <f t="shared" si="248"/>
        <v>technology</v>
      </c>
      <c r="R2628" t="str">
        <f t="shared" si="249"/>
        <v>space exploration</v>
      </c>
      <c r="S2628" s="12">
        <f t="shared" si="250"/>
        <v>42128.41978009259</v>
      </c>
      <c r="T2628" s="12">
        <f t="shared" si="251"/>
        <v>42158.41978009259</v>
      </c>
    </row>
    <row r="2629" spans="1:20" ht="42.75" x14ac:dyDescent="0.4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t="str">
        <f t="shared" si="248"/>
        <v>technology</v>
      </c>
      <c r="R2629" t="str">
        <f t="shared" si="249"/>
        <v>space exploration</v>
      </c>
      <c r="S2629" s="12">
        <f t="shared" si="250"/>
        <v>42304.621076388888</v>
      </c>
      <c r="T2629" s="12">
        <f t="shared" si="251"/>
        <v>42334.662743055553</v>
      </c>
    </row>
    <row r="2630" spans="1:20" ht="28.5" x14ac:dyDescent="0.4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t="str">
        <f t="shared" si="248"/>
        <v>technology</v>
      </c>
      <c r="R2630" t="str">
        <f t="shared" si="249"/>
        <v>space exploration</v>
      </c>
      <c r="S2630" s="12">
        <f t="shared" si="250"/>
        <v>41953.757719907408</v>
      </c>
      <c r="T2630" s="12">
        <f t="shared" si="251"/>
        <v>41973.757719907408</v>
      </c>
    </row>
    <row r="2631" spans="1:20" ht="28.5" x14ac:dyDescent="0.4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t="str">
        <f t="shared" si="248"/>
        <v>technology</v>
      </c>
      <c r="R2631" t="str">
        <f t="shared" si="249"/>
        <v>space exploration</v>
      </c>
      <c r="S2631" s="12">
        <f t="shared" si="250"/>
        <v>42108.330115740733</v>
      </c>
      <c r="T2631" s="12">
        <f t="shared" si="251"/>
        <v>42138.330115740733</v>
      </c>
    </row>
    <row r="2632" spans="1:20" ht="42.75" x14ac:dyDescent="0.4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t="str">
        <f t="shared" si="248"/>
        <v>technology</v>
      </c>
      <c r="R2632" t="str">
        <f t="shared" si="249"/>
        <v>space exploration</v>
      </c>
      <c r="S2632" s="12">
        <f t="shared" si="250"/>
        <v>42523.897129629629</v>
      </c>
      <c r="T2632" s="12">
        <f t="shared" si="251"/>
        <v>42551.208333333336</v>
      </c>
    </row>
    <row r="2633" spans="1:20" ht="42.75" x14ac:dyDescent="0.4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t="str">
        <f t="shared" si="248"/>
        <v>technology</v>
      </c>
      <c r="R2633" t="str">
        <f t="shared" si="249"/>
        <v>space exploration</v>
      </c>
      <c r="S2633" s="12">
        <f t="shared" si="250"/>
        <v>42217.960960648146</v>
      </c>
      <c r="T2633" s="12">
        <f t="shared" si="251"/>
        <v>42245.960960648146</v>
      </c>
    </row>
    <row r="2634" spans="1:20" ht="42.75" x14ac:dyDescent="0.4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t="str">
        <f t="shared" si="248"/>
        <v>technology</v>
      </c>
      <c r="R2634" t="str">
        <f t="shared" si="249"/>
        <v>space exploration</v>
      </c>
      <c r="S2634" s="12">
        <f t="shared" si="250"/>
        <v>42493.853460648148</v>
      </c>
      <c r="T2634" s="12">
        <f t="shared" si="251"/>
        <v>42518.853460648148</v>
      </c>
    </row>
    <row r="2635" spans="1:20" ht="42.75" x14ac:dyDescent="0.4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t="str">
        <f t="shared" si="248"/>
        <v>technology</v>
      </c>
      <c r="R2635" t="str">
        <f t="shared" si="249"/>
        <v>space exploration</v>
      </c>
      <c r="S2635" s="12">
        <f t="shared" si="250"/>
        <v>41667.614953703705</v>
      </c>
      <c r="T2635" s="12">
        <f t="shared" si="251"/>
        <v>41697.75</v>
      </c>
    </row>
    <row r="2636" spans="1:20" ht="42.75" x14ac:dyDescent="0.4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t="str">
        <f t="shared" si="248"/>
        <v>technology</v>
      </c>
      <c r="R2636" t="str">
        <f t="shared" si="249"/>
        <v>space exploration</v>
      </c>
      <c r="S2636" s="12">
        <f t="shared" si="250"/>
        <v>42612.448159722218</v>
      </c>
      <c r="T2636" s="12">
        <f t="shared" si="251"/>
        <v>42642.448159722218</v>
      </c>
    </row>
    <row r="2637" spans="1:20" ht="42.75" x14ac:dyDescent="0.4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t="str">
        <f t="shared" si="248"/>
        <v>technology</v>
      </c>
      <c r="R2637" t="str">
        <f t="shared" si="249"/>
        <v>space exploration</v>
      </c>
      <c r="S2637" s="12">
        <f t="shared" si="250"/>
        <v>42037.742604166669</v>
      </c>
      <c r="T2637" s="12">
        <f t="shared" si="251"/>
        <v>42072.700937499998</v>
      </c>
    </row>
    <row r="2638" spans="1:20" ht="42.75" x14ac:dyDescent="0.4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t="str">
        <f t="shared" si="248"/>
        <v>technology</v>
      </c>
      <c r="R2638" t="str">
        <f t="shared" si="249"/>
        <v>space exploration</v>
      </c>
      <c r="S2638" s="12">
        <f t="shared" si="250"/>
        <v>42636.406412037039</v>
      </c>
      <c r="T2638" s="12">
        <f t="shared" si="251"/>
        <v>42658.833333333336</v>
      </c>
    </row>
    <row r="2639" spans="1:20" ht="28.5" x14ac:dyDescent="0.4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t="str">
        <f t="shared" si="248"/>
        <v>technology</v>
      </c>
      <c r="R2639" t="str">
        <f t="shared" si="249"/>
        <v>space exploration</v>
      </c>
      <c r="S2639" s="12">
        <f t="shared" si="250"/>
        <v>42639.341145833336</v>
      </c>
      <c r="T2639" s="12">
        <f t="shared" si="251"/>
        <v>42655.341145833336</v>
      </c>
    </row>
    <row r="2640" spans="1:20" ht="42.75" x14ac:dyDescent="0.4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t="str">
        <f t="shared" si="248"/>
        <v>technology</v>
      </c>
      <c r="R2640" t="str">
        <f t="shared" si="249"/>
        <v>space exploration</v>
      </c>
      <c r="S2640" s="12">
        <f t="shared" si="250"/>
        <v>41989.70480324074</v>
      </c>
      <c r="T2640" s="12">
        <f t="shared" si="251"/>
        <v>42019.70480324074</v>
      </c>
    </row>
    <row r="2641" spans="1:20" ht="42.75" x14ac:dyDescent="0.4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t="str">
        <f t="shared" si="248"/>
        <v>technology</v>
      </c>
      <c r="R2641" t="str">
        <f t="shared" si="249"/>
        <v>space exploration</v>
      </c>
      <c r="S2641" s="12">
        <f t="shared" si="250"/>
        <v>42024.656805555554</v>
      </c>
      <c r="T2641" s="12">
        <f t="shared" si="251"/>
        <v>42054.656805555554</v>
      </c>
    </row>
    <row r="2642" spans="1:20" ht="57" x14ac:dyDescent="0.4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t="str">
        <f t="shared" si="248"/>
        <v>technology</v>
      </c>
      <c r="R2642" t="str">
        <f t="shared" si="249"/>
        <v>space exploration</v>
      </c>
      <c r="S2642" s="12">
        <f t="shared" si="250"/>
        <v>42102.952245370368</v>
      </c>
      <c r="T2642" s="12">
        <f t="shared" si="251"/>
        <v>42162.952245370368</v>
      </c>
    </row>
    <row r="2643" spans="1:20" ht="28.5" x14ac:dyDescent="0.4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6">
        <f t="shared" si="247"/>
        <v>15</v>
      </c>
      <c r="Q2643" t="str">
        <f t="shared" si="248"/>
        <v>technology</v>
      </c>
      <c r="R2643" t="str">
        <f t="shared" si="249"/>
        <v>space exploration</v>
      </c>
      <c r="S2643" s="12">
        <f t="shared" si="250"/>
        <v>41880.618784722217</v>
      </c>
      <c r="T2643" s="12">
        <f t="shared" si="251"/>
        <v>41897.631249999999</v>
      </c>
    </row>
    <row r="2644" spans="1:20" ht="57" x14ac:dyDescent="0.4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f t="shared" si="247"/>
        <v>0</v>
      </c>
      <c r="Q2644" t="str">
        <f t="shared" si="248"/>
        <v>technology</v>
      </c>
      <c r="R2644" t="str">
        <f t="shared" si="249"/>
        <v>space exploration</v>
      </c>
      <c r="S2644" s="12">
        <f t="shared" si="250"/>
        <v>42536.03828703703</v>
      </c>
      <c r="T2644" s="12">
        <f t="shared" si="251"/>
        <v>42566.081249999996</v>
      </c>
    </row>
    <row r="2645" spans="1:20" ht="42.75" x14ac:dyDescent="0.4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t="str">
        <f t="shared" si="248"/>
        <v>technology</v>
      </c>
      <c r="R2645" t="str">
        <f t="shared" si="249"/>
        <v>space exploration</v>
      </c>
      <c r="S2645" s="12">
        <f t="shared" si="250"/>
        <v>42689.374016203707</v>
      </c>
      <c r="T2645" s="12">
        <f t="shared" si="251"/>
        <v>42725.124305555553</v>
      </c>
    </row>
    <row r="2646" spans="1:20" ht="42.75" x14ac:dyDescent="0.4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t="str">
        <f t="shared" si="248"/>
        <v>technology</v>
      </c>
      <c r="R2646" t="str">
        <f t="shared" si="249"/>
        <v>space exploration</v>
      </c>
      <c r="S2646" s="12">
        <f t="shared" si="250"/>
        <v>42774.583738425928</v>
      </c>
      <c r="T2646" s="12">
        <f t="shared" si="251"/>
        <v>42804.583738425928</v>
      </c>
    </row>
    <row r="2647" spans="1:20" ht="42.75" x14ac:dyDescent="0.4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t="str">
        <f t="shared" si="248"/>
        <v>technology</v>
      </c>
      <c r="R2647" t="str">
        <f t="shared" si="249"/>
        <v>space exploration</v>
      </c>
      <c r="S2647" s="12">
        <f t="shared" si="250"/>
        <v>41921.634293981479</v>
      </c>
      <c r="T2647" s="12">
        <f t="shared" si="251"/>
        <v>41951.675960648143</v>
      </c>
    </row>
    <row r="2648" spans="1:20" ht="42.75" x14ac:dyDescent="0.4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t="str">
        <f t="shared" si="248"/>
        <v>technology</v>
      </c>
      <c r="R2648" t="str">
        <f t="shared" si="249"/>
        <v>space exploration</v>
      </c>
      <c r="S2648" s="12">
        <f t="shared" si="250"/>
        <v>42226.10496527778</v>
      </c>
      <c r="T2648" s="12">
        <f t="shared" si="251"/>
        <v>42256.10496527778</v>
      </c>
    </row>
    <row r="2649" spans="1:20" ht="42.75" x14ac:dyDescent="0.4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6">
        <f t="shared" si="247"/>
        <v>12</v>
      </c>
      <c r="Q2649" t="str">
        <f t="shared" si="248"/>
        <v>technology</v>
      </c>
      <c r="R2649" t="str">
        <f t="shared" si="249"/>
        <v>space exploration</v>
      </c>
      <c r="S2649" s="12">
        <f t="shared" si="250"/>
        <v>42200.053460648145</v>
      </c>
      <c r="T2649" s="12">
        <f t="shared" si="251"/>
        <v>42230.053460648145</v>
      </c>
    </row>
    <row r="2650" spans="1:20" ht="42.75" x14ac:dyDescent="0.4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t="str">
        <f t="shared" si="248"/>
        <v>technology</v>
      </c>
      <c r="R2650" t="str">
        <f t="shared" si="249"/>
        <v>space exploration</v>
      </c>
      <c r="S2650" s="12">
        <f t="shared" si="250"/>
        <v>42408.506481481476</v>
      </c>
      <c r="T2650" s="12">
        <f t="shared" si="251"/>
        <v>42438.506481481476</v>
      </c>
    </row>
    <row r="2651" spans="1:20" ht="28.5" x14ac:dyDescent="0.4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t="str">
        <f t="shared" si="248"/>
        <v>technology</v>
      </c>
      <c r="R2651" t="str">
        <f t="shared" si="249"/>
        <v>space exploration</v>
      </c>
      <c r="S2651" s="12">
        <f t="shared" si="250"/>
        <v>42341.788668981484</v>
      </c>
      <c r="T2651" s="12">
        <f t="shared" si="251"/>
        <v>42401.788668981484</v>
      </c>
    </row>
    <row r="2652" spans="1:20" ht="57" x14ac:dyDescent="0.4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t="str">
        <f t="shared" si="248"/>
        <v>technology</v>
      </c>
      <c r="R2652" t="str">
        <f t="shared" si="249"/>
        <v>space exploration</v>
      </c>
      <c r="S2652" s="12">
        <f t="shared" si="250"/>
        <v>42695.416006944441</v>
      </c>
      <c r="T2652" s="12">
        <f t="shared" si="251"/>
        <v>42725.416006944441</v>
      </c>
    </row>
    <row r="2653" spans="1:20" ht="42.75" x14ac:dyDescent="0.4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t="str">
        <f t="shared" si="248"/>
        <v>technology</v>
      </c>
      <c r="R2653" t="str">
        <f t="shared" si="249"/>
        <v>space exploration</v>
      </c>
      <c r="S2653" s="12">
        <f t="shared" si="250"/>
        <v>42327.597326388888</v>
      </c>
      <c r="T2653" s="12">
        <f t="shared" si="251"/>
        <v>42355.597326388888</v>
      </c>
    </row>
    <row r="2654" spans="1:20" ht="42.75" x14ac:dyDescent="0.4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t="str">
        <f t="shared" si="248"/>
        <v>technology</v>
      </c>
      <c r="R2654" t="str">
        <f t="shared" si="249"/>
        <v>space exploration</v>
      </c>
      <c r="S2654" s="12">
        <f t="shared" si="250"/>
        <v>41952.950520833336</v>
      </c>
      <c r="T2654" s="12">
        <f t="shared" si="251"/>
        <v>41982.950520833336</v>
      </c>
    </row>
    <row r="2655" spans="1:20" ht="42.75" x14ac:dyDescent="0.4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t="str">
        <f t="shared" si="248"/>
        <v>technology</v>
      </c>
      <c r="R2655" t="str">
        <f t="shared" si="249"/>
        <v>space exploration</v>
      </c>
      <c r="S2655" s="12">
        <f t="shared" si="250"/>
        <v>41771.443599537037</v>
      </c>
      <c r="T2655" s="12">
        <f t="shared" si="251"/>
        <v>41802.958333333328</v>
      </c>
    </row>
    <row r="2656" spans="1:20" ht="42.75" x14ac:dyDescent="0.4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t="str">
        <f t="shared" si="248"/>
        <v>technology</v>
      </c>
      <c r="R2656" t="str">
        <f t="shared" si="249"/>
        <v>space exploration</v>
      </c>
      <c r="S2656" s="12">
        <f t="shared" si="250"/>
        <v>42055.392662037033</v>
      </c>
      <c r="T2656" s="12">
        <f t="shared" si="251"/>
        <v>42115.350995370369</v>
      </c>
    </row>
    <row r="2657" spans="1:20" x14ac:dyDescent="0.4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t="str">
        <f t="shared" si="248"/>
        <v>technology</v>
      </c>
      <c r="R2657" t="str">
        <f t="shared" si="249"/>
        <v>space exploration</v>
      </c>
      <c r="S2657" s="12">
        <f t="shared" si="250"/>
        <v>42381.657951388886</v>
      </c>
      <c r="T2657" s="12">
        <f t="shared" si="251"/>
        <v>42409.624999999993</v>
      </c>
    </row>
    <row r="2658" spans="1:20" ht="28.5" x14ac:dyDescent="0.4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t="str">
        <f t="shared" si="248"/>
        <v>technology</v>
      </c>
      <c r="R2658" t="str">
        <f t="shared" si="249"/>
        <v>space exploration</v>
      </c>
      <c r="S2658" s="12">
        <f t="shared" si="250"/>
        <v>42767.480185185188</v>
      </c>
      <c r="T2658" s="12">
        <f t="shared" si="251"/>
        <v>42806.583333333336</v>
      </c>
    </row>
    <row r="2659" spans="1:20" ht="42.75" x14ac:dyDescent="0.4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t="str">
        <f t="shared" si="248"/>
        <v>technology</v>
      </c>
      <c r="R2659" t="str">
        <f t="shared" si="249"/>
        <v>space exploration</v>
      </c>
      <c r="S2659" s="12">
        <f t="shared" si="250"/>
        <v>42551.720520833333</v>
      </c>
      <c r="T2659" s="12">
        <f t="shared" si="251"/>
        <v>42584.854166666664</v>
      </c>
    </row>
    <row r="2660" spans="1:20" ht="42.75" x14ac:dyDescent="0.4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t="str">
        <f t="shared" si="248"/>
        <v>technology</v>
      </c>
      <c r="R2660" t="str">
        <f t="shared" si="249"/>
        <v>space exploration</v>
      </c>
      <c r="S2660" s="12">
        <f t="shared" si="250"/>
        <v>42551.675856481474</v>
      </c>
      <c r="T2660" s="12">
        <f t="shared" si="251"/>
        <v>42581.675856481474</v>
      </c>
    </row>
    <row r="2661" spans="1:20" x14ac:dyDescent="0.4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t="str">
        <f t="shared" si="248"/>
        <v>technology</v>
      </c>
      <c r="R2661" t="str">
        <f t="shared" si="249"/>
        <v>space exploration</v>
      </c>
      <c r="S2661" s="12">
        <f t="shared" si="250"/>
        <v>42081.861226851848</v>
      </c>
      <c r="T2661" s="12">
        <f t="shared" si="251"/>
        <v>42111.861226851848</v>
      </c>
    </row>
    <row r="2662" spans="1:20" ht="42.75" x14ac:dyDescent="0.4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6">
        <f t="shared" si="247"/>
        <v>3.8</v>
      </c>
      <c r="Q2662" t="str">
        <f t="shared" si="248"/>
        <v>technology</v>
      </c>
      <c r="R2662" t="str">
        <f t="shared" si="249"/>
        <v>space exploration</v>
      </c>
      <c r="S2662" s="12">
        <f t="shared" si="250"/>
        <v>42272.504837962959</v>
      </c>
      <c r="T2662" s="12">
        <f t="shared" si="251"/>
        <v>42332.546504629623</v>
      </c>
    </row>
    <row r="2663" spans="1:20" ht="42.75" x14ac:dyDescent="0.4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t="str">
        <f t="shared" si="248"/>
        <v>technology</v>
      </c>
      <c r="R2663" t="str">
        <f t="shared" si="249"/>
        <v>makerspaces</v>
      </c>
      <c r="S2663" s="12">
        <f t="shared" si="250"/>
        <v>41542.750115740739</v>
      </c>
      <c r="T2663" s="12">
        <f t="shared" si="251"/>
        <v>41572.750115740739</v>
      </c>
    </row>
    <row r="2664" spans="1:20" ht="42.75" x14ac:dyDescent="0.4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t="str">
        <f t="shared" si="248"/>
        <v>technology</v>
      </c>
      <c r="R2664" t="str">
        <f t="shared" si="249"/>
        <v>makerspaces</v>
      </c>
      <c r="S2664" s="12">
        <f t="shared" si="250"/>
        <v>42207.538344907407</v>
      </c>
      <c r="T2664" s="12">
        <f t="shared" si="251"/>
        <v>42237.538344907407</v>
      </c>
    </row>
    <row r="2665" spans="1:20" ht="42.75" x14ac:dyDescent="0.4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t="str">
        <f t="shared" si="248"/>
        <v>technology</v>
      </c>
      <c r="R2665" t="str">
        <f t="shared" si="249"/>
        <v>makerspaces</v>
      </c>
      <c r="S2665" s="12">
        <f t="shared" si="250"/>
        <v>42222.41443287037</v>
      </c>
      <c r="T2665" s="12">
        <f t="shared" si="251"/>
        <v>42251.416666666664</v>
      </c>
    </row>
    <row r="2666" spans="1:20" ht="42.75" x14ac:dyDescent="0.4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t="str">
        <f t="shared" si="248"/>
        <v>technology</v>
      </c>
      <c r="R2666" t="str">
        <f t="shared" si="249"/>
        <v>makerspaces</v>
      </c>
      <c r="S2666" s="12">
        <f t="shared" si="250"/>
        <v>42312.817094907405</v>
      </c>
      <c r="T2666" s="12">
        <f t="shared" si="251"/>
        <v>42347.082638888889</v>
      </c>
    </row>
    <row r="2667" spans="1:20" ht="42.75" x14ac:dyDescent="0.4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t="str">
        <f t="shared" si="248"/>
        <v>technology</v>
      </c>
      <c r="R2667" t="str">
        <f t="shared" si="249"/>
        <v>makerspaces</v>
      </c>
      <c r="S2667" s="12">
        <f t="shared" si="250"/>
        <v>42083.687199074069</v>
      </c>
      <c r="T2667" s="12">
        <f t="shared" si="251"/>
        <v>42128.687199074069</v>
      </c>
    </row>
    <row r="2668" spans="1:20" ht="42.75" x14ac:dyDescent="0.4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t="str">
        <f t="shared" si="248"/>
        <v>technology</v>
      </c>
      <c r="R2668" t="str">
        <f t="shared" si="249"/>
        <v>makerspaces</v>
      </c>
      <c r="S2668" s="12">
        <f t="shared" si="250"/>
        <v>42235.55600694444</v>
      </c>
      <c r="T2668" s="12">
        <f t="shared" si="251"/>
        <v>42272.666666666664</v>
      </c>
    </row>
    <row r="2669" spans="1:20" ht="42.75" x14ac:dyDescent="0.4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t="str">
        <f t="shared" si="248"/>
        <v>technology</v>
      </c>
      <c r="R2669" t="str">
        <f t="shared" si="249"/>
        <v>makerspaces</v>
      </c>
      <c r="S2669" s="12">
        <f t="shared" si="250"/>
        <v>42380.717777777776</v>
      </c>
      <c r="T2669" s="12">
        <f t="shared" si="251"/>
        <v>42410.717777777776</v>
      </c>
    </row>
    <row r="2670" spans="1:20" ht="28.5" x14ac:dyDescent="0.4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t="str">
        <f t="shared" si="248"/>
        <v>technology</v>
      </c>
      <c r="R2670" t="str">
        <f t="shared" si="249"/>
        <v>makerspaces</v>
      </c>
      <c r="S2670" s="12">
        <f t="shared" si="250"/>
        <v>42275.380381944444</v>
      </c>
      <c r="T2670" s="12">
        <f t="shared" si="251"/>
        <v>42317.397222222215</v>
      </c>
    </row>
    <row r="2671" spans="1:20" ht="42.75" x14ac:dyDescent="0.4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t="str">
        <f t="shared" si="248"/>
        <v>technology</v>
      </c>
      <c r="R2671" t="str">
        <f t="shared" si="249"/>
        <v>makerspaces</v>
      </c>
      <c r="S2671" s="12">
        <f t="shared" si="250"/>
        <v>42318.827499999992</v>
      </c>
      <c r="T2671" s="12">
        <f t="shared" si="251"/>
        <v>42378.827499999992</v>
      </c>
    </row>
    <row r="2672" spans="1:20" ht="42.75" x14ac:dyDescent="0.4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t="str">
        <f t="shared" si="248"/>
        <v>technology</v>
      </c>
      <c r="R2672" t="str">
        <f t="shared" si="249"/>
        <v>makerspaces</v>
      </c>
      <c r="S2672" s="12">
        <f t="shared" si="250"/>
        <v>41820.812268518515</v>
      </c>
      <c r="T2672" s="12">
        <f t="shared" si="251"/>
        <v>41848.812268518515</v>
      </c>
    </row>
    <row r="2673" spans="1:20" ht="42.75" x14ac:dyDescent="0.4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t="str">
        <f t="shared" si="248"/>
        <v>technology</v>
      </c>
      <c r="R2673" t="str">
        <f t="shared" si="249"/>
        <v>makerspaces</v>
      </c>
      <c r="S2673" s="12">
        <f t="shared" si="250"/>
        <v>41962.54069444444</v>
      </c>
      <c r="T2673" s="12">
        <f t="shared" si="251"/>
        <v>41992.609722222223</v>
      </c>
    </row>
    <row r="2674" spans="1:20" ht="42.75" x14ac:dyDescent="0.4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t="str">
        <f t="shared" si="248"/>
        <v>technology</v>
      </c>
      <c r="R2674" t="str">
        <f t="shared" si="249"/>
        <v>makerspaces</v>
      </c>
      <c r="S2674" s="12">
        <f t="shared" si="250"/>
        <v>42344.675810185181</v>
      </c>
      <c r="T2674" s="12">
        <f t="shared" si="251"/>
        <v>42366.041666666664</v>
      </c>
    </row>
    <row r="2675" spans="1:20" ht="42.75" x14ac:dyDescent="0.4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t="str">
        <f t="shared" si="248"/>
        <v>technology</v>
      </c>
      <c r="R2675" t="str">
        <f t="shared" si="249"/>
        <v>makerspaces</v>
      </c>
      <c r="S2675" s="12">
        <f t="shared" si="250"/>
        <v>41912.333321759259</v>
      </c>
      <c r="T2675" s="12">
        <f t="shared" si="251"/>
        <v>41941.739583333328</v>
      </c>
    </row>
    <row r="2676" spans="1:20" ht="57" x14ac:dyDescent="0.4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t="str">
        <f t="shared" si="248"/>
        <v>technology</v>
      </c>
      <c r="R2676" t="str">
        <f t="shared" si="249"/>
        <v>makerspaces</v>
      </c>
      <c r="S2676" s="12">
        <f t="shared" si="250"/>
        <v>42529.424421296295</v>
      </c>
      <c r="T2676" s="12">
        <f t="shared" si="251"/>
        <v>42555.999305555553</v>
      </c>
    </row>
    <row r="2677" spans="1:20" ht="42.75" x14ac:dyDescent="0.4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t="str">
        <f t="shared" si="248"/>
        <v>technology</v>
      </c>
      <c r="R2677" t="str">
        <f t="shared" si="249"/>
        <v>makerspaces</v>
      </c>
      <c r="S2677" s="12">
        <f t="shared" si="250"/>
        <v>41923.649178240739</v>
      </c>
      <c r="T2677" s="12">
        <f t="shared" si="251"/>
        <v>41953.690844907404</v>
      </c>
    </row>
    <row r="2678" spans="1:20" ht="42.75" x14ac:dyDescent="0.4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t="str">
        <f t="shared" si="248"/>
        <v>technology</v>
      </c>
      <c r="R2678" t="str">
        <f t="shared" si="249"/>
        <v>makerspaces</v>
      </c>
      <c r="S2678" s="12">
        <f t="shared" si="250"/>
        <v>42482.416365740741</v>
      </c>
      <c r="T2678" s="12">
        <f t="shared" si="251"/>
        <v>42512.416365740741</v>
      </c>
    </row>
    <row r="2679" spans="1:20" ht="42.75" x14ac:dyDescent="0.4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t="str">
        <f t="shared" si="248"/>
        <v>technology</v>
      </c>
      <c r="R2679" t="str">
        <f t="shared" si="249"/>
        <v>makerspaces</v>
      </c>
      <c r="S2679" s="12">
        <f t="shared" si="250"/>
        <v>41792.821099537039</v>
      </c>
      <c r="T2679" s="12">
        <f t="shared" si="251"/>
        <v>41822.821099537039</v>
      </c>
    </row>
    <row r="2680" spans="1:20" ht="42.75" x14ac:dyDescent="0.4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t="str">
        <f t="shared" si="248"/>
        <v>technology</v>
      </c>
      <c r="R2680" t="str">
        <f t="shared" si="249"/>
        <v>makerspaces</v>
      </c>
      <c r="S2680" s="12">
        <f t="shared" si="250"/>
        <v>42241.589872685181</v>
      </c>
      <c r="T2680" s="12">
        <f t="shared" si="251"/>
        <v>42271.589872685181</v>
      </c>
    </row>
    <row r="2681" spans="1:20" ht="42.75" x14ac:dyDescent="0.4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6">
        <f t="shared" si="247"/>
        <v>44</v>
      </c>
      <c r="Q2681" t="str">
        <f t="shared" si="248"/>
        <v>technology</v>
      </c>
      <c r="R2681" t="str">
        <f t="shared" si="249"/>
        <v>makerspaces</v>
      </c>
      <c r="S2681" s="12">
        <f t="shared" si="250"/>
        <v>42032.792754629627</v>
      </c>
      <c r="T2681" s="12">
        <f t="shared" si="251"/>
        <v>42062.792754629627</v>
      </c>
    </row>
    <row r="2682" spans="1:20" x14ac:dyDescent="0.4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t="str">
        <f t="shared" si="248"/>
        <v>technology</v>
      </c>
      <c r="R2682" t="str">
        <f t="shared" si="249"/>
        <v>makerspaces</v>
      </c>
      <c r="S2682" s="12">
        <f t="shared" si="250"/>
        <v>42436.003368055557</v>
      </c>
      <c r="T2682" s="12">
        <f t="shared" si="251"/>
        <v>42465.961701388886</v>
      </c>
    </row>
    <row r="2683" spans="1:20" ht="42.75" x14ac:dyDescent="0.4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6">
        <f t="shared" si="247"/>
        <v>27.5</v>
      </c>
      <c r="Q2683" t="str">
        <f t="shared" si="248"/>
        <v>food</v>
      </c>
      <c r="R2683" t="str">
        <f t="shared" si="249"/>
        <v>food trucks</v>
      </c>
      <c r="S2683" s="12">
        <f t="shared" si="250"/>
        <v>41805.686921296292</v>
      </c>
      <c r="T2683" s="12">
        <f t="shared" si="251"/>
        <v>41830.686921296292</v>
      </c>
    </row>
    <row r="2684" spans="1:20" ht="42.75" x14ac:dyDescent="0.4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t="str">
        <f t="shared" si="248"/>
        <v>food</v>
      </c>
      <c r="R2684" t="str">
        <f t="shared" si="249"/>
        <v>food trucks</v>
      </c>
      <c r="S2684" s="12">
        <f t="shared" si="250"/>
        <v>41932.663657407407</v>
      </c>
      <c r="T2684" s="12">
        <f t="shared" si="251"/>
        <v>41965.040972222218</v>
      </c>
    </row>
    <row r="2685" spans="1:20" ht="42.75" x14ac:dyDescent="0.4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t="str">
        <f t="shared" si="248"/>
        <v>food</v>
      </c>
      <c r="R2685" t="str">
        <f t="shared" si="249"/>
        <v>food trucks</v>
      </c>
      <c r="S2685" s="12">
        <f t="shared" si="250"/>
        <v>42034.546759259254</v>
      </c>
      <c r="T2685" s="12">
        <f t="shared" si="251"/>
        <v>42064.546759259254</v>
      </c>
    </row>
    <row r="2686" spans="1:20" ht="42.75" x14ac:dyDescent="0.4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t="str">
        <f t="shared" si="248"/>
        <v>food</v>
      </c>
      <c r="R2686" t="str">
        <f t="shared" si="249"/>
        <v>food trucks</v>
      </c>
      <c r="S2686" s="12">
        <f t="shared" si="250"/>
        <v>41820.706307870372</v>
      </c>
      <c r="T2686" s="12">
        <f t="shared" si="251"/>
        <v>41860.706307870372</v>
      </c>
    </row>
    <row r="2687" spans="1:20" ht="42.75" x14ac:dyDescent="0.4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t="str">
        <f t="shared" si="248"/>
        <v>food</v>
      </c>
      <c r="R2687" t="str">
        <f t="shared" si="249"/>
        <v>food trucks</v>
      </c>
      <c r="S2687" s="12">
        <f t="shared" si="250"/>
        <v>42061.487615740734</v>
      </c>
      <c r="T2687" s="12">
        <f t="shared" si="251"/>
        <v>42121.44594907407</v>
      </c>
    </row>
    <row r="2688" spans="1:20" ht="42.75" x14ac:dyDescent="0.4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f t="shared" si="247"/>
        <v>0</v>
      </c>
      <c r="Q2688" t="str">
        <f t="shared" si="248"/>
        <v>food</v>
      </c>
      <c r="R2688" t="str">
        <f t="shared" si="249"/>
        <v>food trucks</v>
      </c>
      <c r="S2688" s="12">
        <f t="shared" si="250"/>
        <v>41892.766469907401</v>
      </c>
      <c r="T2688" s="12">
        <f t="shared" si="251"/>
        <v>41912.766469907401</v>
      </c>
    </row>
    <row r="2689" spans="1:20" ht="42.75" x14ac:dyDescent="0.4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f t="shared" si="247"/>
        <v>0</v>
      </c>
      <c r="Q2689" t="str">
        <f t="shared" si="248"/>
        <v>food</v>
      </c>
      <c r="R2689" t="str">
        <f t="shared" si="249"/>
        <v>food trucks</v>
      </c>
      <c r="S2689" s="12">
        <f t="shared" si="250"/>
        <v>42154.431921296295</v>
      </c>
      <c r="T2689" s="12">
        <f t="shared" si="251"/>
        <v>42184.431921296295</v>
      </c>
    </row>
    <row r="2690" spans="1:20" ht="28.5" x14ac:dyDescent="0.4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s="6">
        <f t="shared" si="247"/>
        <v>5.2857142857142856</v>
      </c>
      <c r="Q2690" t="str">
        <f t="shared" si="248"/>
        <v>food</v>
      </c>
      <c r="R2690" t="str">
        <f t="shared" si="249"/>
        <v>food trucks</v>
      </c>
      <c r="S2690" s="12">
        <f t="shared" si="250"/>
        <v>42027.910532407404</v>
      </c>
      <c r="T2690" s="12">
        <f t="shared" si="251"/>
        <v>42058.916666666664</v>
      </c>
    </row>
    <row r="2691" spans="1:20" ht="42.75" x14ac:dyDescent="0.4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s="6">
        <f t="shared" ref="P2691:P2754" si="253">IF(L2691&gt;0,E2691/L2691,0)</f>
        <v>1</v>
      </c>
      <c r="Q2691" t="str">
        <f t="shared" ref="Q2691:Q2754" si="254">LEFT(N2691,SEARCH("/",N2691,1)-1)</f>
        <v>food</v>
      </c>
      <c r="R2691" t="str">
        <f t="shared" ref="R2691:R2754" si="255">RIGHT(N2691,LEN(N2691)-SEARCH("/",N2691,1))</f>
        <v>food trucks</v>
      </c>
      <c r="S2691" s="12">
        <f t="shared" ref="S2691:S2754" si="256">(J2691/86400)+25569+(-5/24)</f>
        <v>42551.75335648148</v>
      </c>
      <c r="T2691" s="12">
        <f t="shared" ref="T2691:T2754" si="257">(I2691/86400)+25569+(-5/24)</f>
        <v>42581.75335648148</v>
      </c>
    </row>
    <row r="2692" spans="1:20" ht="42.75" x14ac:dyDescent="0.4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t="str">
        <f t="shared" si="254"/>
        <v>food</v>
      </c>
      <c r="R2692" t="str">
        <f t="shared" si="255"/>
        <v>food trucks</v>
      </c>
      <c r="S2692" s="12">
        <f t="shared" si="256"/>
        <v>42112.89671296296</v>
      </c>
      <c r="T2692" s="12">
        <f t="shared" si="257"/>
        <v>42157.89671296296</v>
      </c>
    </row>
    <row r="2693" spans="1:20" ht="28.5" x14ac:dyDescent="0.4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t="str">
        <f t="shared" si="254"/>
        <v>food</v>
      </c>
      <c r="R2693" t="str">
        <f t="shared" si="255"/>
        <v>food trucks</v>
      </c>
      <c r="S2693" s="12">
        <f t="shared" si="256"/>
        <v>42089.515706018516</v>
      </c>
      <c r="T2693" s="12">
        <f t="shared" si="257"/>
        <v>42134.515706018516</v>
      </c>
    </row>
    <row r="2694" spans="1:20" ht="42.75" x14ac:dyDescent="0.4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t="str">
        <f t="shared" si="254"/>
        <v>food</v>
      </c>
      <c r="R2694" t="str">
        <f t="shared" si="255"/>
        <v>food trucks</v>
      </c>
      <c r="S2694" s="12">
        <f t="shared" si="256"/>
        <v>42058.125694444439</v>
      </c>
      <c r="T2694" s="12">
        <f t="shared" si="257"/>
        <v>42088.084027777775</v>
      </c>
    </row>
    <row r="2695" spans="1:20" ht="42.75" x14ac:dyDescent="0.4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t="str">
        <f t="shared" si="254"/>
        <v>food</v>
      </c>
      <c r="R2695" t="str">
        <f t="shared" si="255"/>
        <v>food trucks</v>
      </c>
      <c r="S2695" s="12">
        <f t="shared" si="256"/>
        <v>41833.930162037032</v>
      </c>
      <c r="T2695" s="12">
        <f t="shared" si="257"/>
        <v>41863.930162037032</v>
      </c>
    </row>
    <row r="2696" spans="1:20" ht="42.75" x14ac:dyDescent="0.4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t="str">
        <f t="shared" si="254"/>
        <v>food</v>
      </c>
      <c r="R2696" t="str">
        <f t="shared" si="255"/>
        <v>food trucks</v>
      </c>
      <c r="S2696" s="12">
        <f t="shared" si="256"/>
        <v>41877.932164351849</v>
      </c>
      <c r="T2696" s="12">
        <f t="shared" si="257"/>
        <v>41907.932164351849</v>
      </c>
    </row>
    <row r="2697" spans="1:20" ht="28.5" x14ac:dyDescent="0.4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t="str">
        <f t="shared" si="254"/>
        <v>food</v>
      </c>
      <c r="R2697" t="str">
        <f t="shared" si="255"/>
        <v>food trucks</v>
      </c>
      <c r="S2697" s="12">
        <f t="shared" si="256"/>
        <v>42047.973587962959</v>
      </c>
      <c r="T2697" s="12">
        <f t="shared" si="257"/>
        <v>42107.931921296295</v>
      </c>
    </row>
    <row r="2698" spans="1:20" ht="42.75" x14ac:dyDescent="0.4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t="str">
        <f t="shared" si="254"/>
        <v>food</v>
      </c>
      <c r="R2698" t="str">
        <f t="shared" si="255"/>
        <v>food trucks</v>
      </c>
      <c r="S2698" s="12">
        <f t="shared" si="256"/>
        <v>41964.636111111111</v>
      </c>
      <c r="T2698" s="12">
        <f t="shared" si="257"/>
        <v>41998.636111111111</v>
      </c>
    </row>
    <row r="2699" spans="1:20" ht="42.75" x14ac:dyDescent="0.4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t="str">
        <f t="shared" si="254"/>
        <v>food</v>
      </c>
      <c r="R2699" t="str">
        <f t="shared" si="255"/>
        <v>food trucks</v>
      </c>
      <c r="S2699" s="12">
        <f t="shared" si="256"/>
        <v>42187.731747685182</v>
      </c>
      <c r="T2699" s="12">
        <f t="shared" si="257"/>
        <v>42218.708333333336</v>
      </c>
    </row>
    <row r="2700" spans="1:20" ht="42.75" x14ac:dyDescent="0.4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t="str">
        <f t="shared" si="254"/>
        <v>food</v>
      </c>
      <c r="R2700" t="str">
        <f t="shared" si="255"/>
        <v>food trucks</v>
      </c>
      <c r="S2700" s="12">
        <f t="shared" si="256"/>
        <v>41787.689907407403</v>
      </c>
      <c r="T2700" s="12">
        <f t="shared" si="257"/>
        <v>41817.689907407403</v>
      </c>
    </row>
    <row r="2701" spans="1:20" ht="42.75" x14ac:dyDescent="0.4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f t="shared" si="253"/>
        <v>0</v>
      </c>
      <c r="Q2701" t="str">
        <f t="shared" si="254"/>
        <v>food</v>
      </c>
      <c r="R2701" t="str">
        <f t="shared" si="255"/>
        <v>food trucks</v>
      </c>
      <c r="S2701" s="12">
        <f t="shared" si="256"/>
        <v>41829.688229166662</v>
      </c>
      <c r="T2701" s="12">
        <f t="shared" si="257"/>
        <v>41859.688229166662</v>
      </c>
    </row>
    <row r="2702" spans="1:20" ht="42.75" x14ac:dyDescent="0.4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t="str">
        <f t="shared" si="254"/>
        <v>food</v>
      </c>
      <c r="R2702" t="str">
        <f t="shared" si="255"/>
        <v>food trucks</v>
      </c>
      <c r="S2702" s="12">
        <f t="shared" si="256"/>
        <v>41870.666342592587</v>
      </c>
      <c r="T2702" s="12">
        <f t="shared" si="257"/>
        <v>41900.666342592587</v>
      </c>
    </row>
    <row r="2703" spans="1:20" ht="42.75" x14ac:dyDescent="0.4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t="str">
        <f t="shared" si="254"/>
        <v>theater</v>
      </c>
      <c r="R2703" t="str">
        <f t="shared" si="255"/>
        <v>spaces</v>
      </c>
      <c r="S2703" s="12">
        <f t="shared" si="256"/>
        <v>42801.566365740735</v>
      </c>
      <c r="T2703" s="12">
        <f t="shared" si="257"/>
        <v>42832.524699074071</v>
      </c>
    </row>
    <row r="2704" spans="1:20" ht="42.75" x14ac:dyDescent="0.4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t="str">
        <f t="shared" si="254"/>
        <v>theater</v>
      </c>
      <c r="R2704" t="str">
        <f t="shared" si="255"/>
        <v>spaces</v>
      </c>
      <c r="S2704" s="12">
        <f t="shared" si="256"/>
        <v>42800.593483796292</v>
      </c>
      <c r="T2704" s="12">
        <f t="shared" si="257"/>
        <v>42830.551817129628</v>
      </c>
    </row>
    <row r="2705" spans="1:20" ht="28.5" x14ac:dyDescent="0.4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t="str">
        <f t="shared" si="254"/>
        <v>theater</v>
      </c>
      <c r="R2705" t="str">
        <f t="shared" si="255"/>
        <v>spaces</v>
      </c>
      <c r="S2705" s="12">
        <f t="shared" si="256"/>
        <v>42756.481828703698</v>
      </c>
      <c r="T2705" s="12">
        <f t="shared" si="257"/>
        <v>42816.440162037034</v>
      </c>
    </row>
    <row r="2706" spans="1:20" ht="42.75" x14ac:dyDescent="0.4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t="str">
        <f t="shared" si="254"/>
        <v>theater</v>
      </c>
      <c r="R2706" t="str">
        <f t="shared" si="255"/>
        <v>spaces</v>
      </c>
      <c r="S2706" s="12">
        <f t="shared" si="256"/>
        <v>42787.654097222221</v>
      </c>
      <c r="T2706" s="12">
        <f t="shared" si="257"/>
        <v>42830.61243055555</v>
      </c>
    </row>
    <row r="2707" spans="1:20" ht="28.5" x14ac:dyDescent="0.4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t="str">
        <f t="shared" si="254"/>
        <v>theater</v>
      </c>
      <c r="R2707" t="str">
        <f t="shared" si="255"/>
        <v>spaces</v>
      </c>
      <c r="S2707" s="12">
        <f t="shared" si="256"/>
        <v>42773.70784722222</v>
      </c>
      <c r="T2707" s="12">
        <f t="shared" si="257"/>
        <v>42818.666180555556</v>
      </c>
    </row>
    <row r="2708" spans="1:20" ht="42.75" x14ac:dyDescent="0.4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t="str">
        <f t="shared" si="254"/>
        <v>theater</v>
      </c>
      <c r="R2708" t="str">
        <f t="shared" si="255"/>
        <v>spaces</v>
      </c>
      <c r="S2708" s="12">
        <f t="shared" si="256"/>
        <v>41899.086608796293</v>
      </c>
      <c r="T2708" s="12">
        <f t="shared" si="257"/>
        <v>41928.082638888889</v>
      </c>
    </row>
    <row r="2709" spans="1:20" ht="42.75" x14ac:dyDescent="0.4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t="str">
        <f t="shared" si="254"/>
        <v>theater</v>
      </c>
      <c r="R2709" t="str">
        <f t="shared" si="255"/>
        <v>spaces</v>
      </c>
      <c r="S2709" s="12">
        <f t="shared" si="256"/>
        <v>41391.574571759258</v>
      </c>
      <c r="T2709" s="12">
        <f t="shared" si="257"/>
        <v>41421.082638888889</v>
      </c>
    </row>
    <row r="2710" spans="1:20" ht="42.75" x14ac:dyDescent="0.4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t="str">
        <f t="shared" si="254"/>
        <v>theater</v>
      </c>
      <c r="R2710" t="str">
        <f t="shared" si="255"/>
        <v>spaces</v>
      </c>
      <c r="S2710" s="12">
        <f t="shared" si="256"/>
        <v>42512.489884259259</v>
      </c>
      <c r="T2710" s="12">
        <f t="shared" si="257"/>
        <v>42572.489884259259</v>
      </c>
    </row>
    <row r="2711" spans="1:20" ht="42.75" x14ac:dyDescent="0.4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t="str">
        <f t="shared" si="254"/>
        <v>theater</v>
      </c>
      <c r="R2711" t="str">
        <f t="shared" si="255"/>
        <v>spaces</v>
      </c>
      <c r="S2711" s="12">
        <f t="shared" si="256"/>
        <v>42611.941446759258</v>
      </c>
      <c r="T2711" s="12">
        <f t="shared" si="257"/>
        <v>42646.957638888889</v>
      </c>
    </row>
    <row r="2712" spans="1:20" ht="28.5" x14ac:dyDescent="0.4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t="str">
        <f t="shared" si="254"/>
        <v>theater</v>
      </c>
      <c r="R2712" t="str">
        <f t="shared" si="255"/>
        <v>spaces</v>
      </c>
      <c r="S2712" s="12">
        <f t="shared" si="256"/>
        <v>41828.021157407406</v>
      </c>
      <c r="T2712" s="12">
        <f t="shared" si="257"/>
        <v>41859.875</v>
      </c>
    </row>
    <row r="2713" spans="1:20" ht="42.75" x14ac:dyDescent="0.4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t="str">
        <f t="shared" si="254"/>
        <v>theater</v>
      </c>
      <c r="R2713" t="str">
        <f t="shared" si="255"/>
        <v>spaces</v>
      </c>
      <c r="S2713" s="12">
        <f t="shared" si="256"/>
        <v>41780.536921296291</v>
      </c>
      <c r="T2713" s="12">
        <f t="shared" si="257"/>
        <v>41810.709027777775</v>
      </c>
    </row>
    <row r="2714" spans="1:20" ht="42.75" x14ac:dyDescent="0.4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t="str">
        <f t="shared" si="254"/>
        <v>theater</v>
      </c>
      <c r="R2714" t="str">
        <f t="shared" si="255"/>
        <v>spaces</v>
      </c>
      <c r="S2714" s="12">
        <f t="shared" si="256"/>
        <v>41431.853703703702</v>
      </c>
      <c r="T2714" s="12">
        <f t="shared" si="257"/>
        <v>41468.541666666664</v>
      </c>
    </row>
    <row r="2715" spans="1:20" ht="42.75" x14ac:dyDescent="0.4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t="str">
        <f t="shared" si="254"/>
        <v>theater</v>
      </c>
      <c r="R2715" t="str">
        <f t="shared" si="255"/>
        <v>spaces</v>
      </c>
      <c r="S2715" s="12">
        <f t="shared" si="256"/>
        <v>42322.445416666662</v>
      </c>
      <c r="T2715" s="12">
        <f t="shared" si="257"/>
        <v>42362.445416666662</v>
      </c>
    </row>
    <row r="2716" spans="1:20" ht="28.5" x14ac:dyDescent="0.4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t="str">
        <f t="shared" si="254"/>
        <v>theater</v>
      </c>
      <c r="R2716" t="str">
        <f t="shared" si="255"/>
        <v>spaces</v>
      </c>
      <c r="S2716" s="12">
        <f t="shared" si="256"/>
        <v>42629.446712962956</v>
      </c>
      <c r="T2716" s="12">
        <f t="shared" si="257"/>
        <v>42657.749999999993</v>
      </c>
    </row>
    <row r="2717" spans="1:20" ht="42.75" x14ac:dyDescent="0.4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t="str">
        <f t="shared" si="254"/>
        <v>theater</v>
      </c>
      <c r="R2717" t="str">
        <f t="shared" si="255"/>
        <v>spaces</v>
      </c>
      <c r="S2717" s="12">
        <f t="shared" si="256"/>
        <v>42387.190138888887</v>
      </c>
      <c r="T2717" s="12">
        <f t="shared" si="257"/>
        <v>42421.190138888887</v>
      </c>
    </row>
    <row r="2718" spans="1:20" ht="57" x14ac:dyDescent="0.4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t="str">
        <f t="shared" si="254"/>
        <v>theater</v>
      </c>
      <c r="R2718" t="str">
        <f t="shared" si="255"/>
        <v>spaces</v>
      </c>
      <c r="S2718" s="12">
        <f t="shared" si="256"/>
        <v>42255.124918981477</v>
      </c>
      <c r="T2718" s="12">
        <f t="shared" si="257"/>
        <v>42285.124918981477</v>
      </c>
    </row>
    <row r="2719" spans="1:20" ht="42.75" x14ac:dyDescent="0.4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t="str">
        <f t="shared" si="254"/>
        <v>theater</v>
      </c>
      <c r="R2719" t="str">
        <f t="shared" si="255"/>
        <v>spaces</v>
      </c>
      <c r="S2719" s="12">
        <f t="shared" si="256"/>
        <v>41934.706585648142</v>
      </c>
      <c r="T2719" s="12">
        <f t="shared" si="257"/>
        <v>41979.748252314814</v>
      </c>
    </row>
    <row r="2720" spans="1:20" ht="42.75" x14ac:dyDescent="0.4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t="str">
        <f t="shared" si="254"/>
        <v>theater</v>
      </c>
      <c r="R2720" t="str">
        <f t="shared" si="255"/>
        <v>spaces</v>
      </c>
      <c r="S2720" s="12">
        <f t="shared" si="256"/>
        <v>42465.388252314813</v>
      </c>
      <c r="T2720" s="12">
        <f t="shared" si="257"/>
        <v>42493.749999999993</v>
      </c>
    </row>
    <row r="2721" spans="1:20" ht="42.75" x14ac:dyDescent="0.4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t="str">
        <f t="shared" si="254"/>
        <v>theater</v>
      </c>
      <c r="R2721" t="str">
        <f t="shared" si="255"/>
        <v>spaces</v>
      </c>
      <c r="S2721" s="12">
        <f t="shared" si="256"/>
        <v>42417.822847222218</v>
      </c>
      <c r="T2721" s="12">
        <f t="shared" si="257"/>
        <v>42477.781180555554</v>
      </c>
    </row>
    <row r="2722" spans="1:20" ht="42.75" x14ac:dyDescent="0.4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t="str">
        <f t="shared" si="254"/>
        <v>theater</v>
      </c>
      <c r="R2722" t="str">
        <f t="shared" si="255"/>
        <v>spaces</v>
      </c>
      <c r="S2722" s="12">
        <f t="shared" si="256"/>
        <v>42655.257557870369</v>
      </c>
      <c r="T2722" s="12">
        <f t="shared" si="257"/>
        <v>42685.299224537033</v>
      </c>
    </row>
    <row r="2723" spans="1:20" ht="42.75" x14ac:dyDescent="0.4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t="str">
        <f t="shared" si="254"/>
        <v>technology</v>
      </c>
      <c r="R2723" t="str">
        <f t="shared" si="255"/>
        <v>hardware</v>
      </c>
      <c r="S2723" s="12">
        <f t="shared" si="256"/>
        <v>41493.335625</v>
      </c>
      <c r="T2723" s="12">
        <f t="shared" si="257"/>
        <v>41523.583333333328</v>
      </c>
    </row>
    <row r="2724" spans="1:20" ht="42.75" x14ac:dyDescent="0.4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t="str">
        <f t="shared" si="254"/>
        <v>technology</v>
      </c>
      <c r="R2724" t="str">
        <f t="shared" si="255"/>
        <v>hardware</v>
      </c>
      <c r="S2724" s="12">
        <f t="shared" si="256"/>
        <v>42704.64876157407</v>
      </c>
      <c r="T2724" s="12">
        <f t="shared" si="257"/>
        <v>42764.64876157407</v>
      </c>
    </row>
    <row r="2725" spans="1:20" ht="42.75" x14ac:dyDescent="0.4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t="str">
        <f t="shared" si="254"/>
        <v>technology</v>
      </c>
      <c r="R2725" t="str">
        <f t="shared" si="255"/>
        <v>hardware</v>
      </c>
      <c r="S2725" s="12">
        <f t="shared" si="256"/>
        <v>41944.630648148144</v>
      </c>
      <c r="T2725" s="12">
        <f t="shared" si="257"/>
        <v>42004.672314814808</v>
      </c>
    </row>
    <row r="2726" spans="1:20" ht="42.75" x14ac:dyDescent="0.4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t="str">
        <f t="shared" si="254"/>
        <v>technology</v>
      </c>
      <c r="R2726" t="str">
        <f t="shared" si="255"/>
        <v>hardware</v>
      </c>
      <c r="S2726" s="12">
        <f t="shared" si="256"/>
        <v>42199.118738425925</v>
      </c>
      <c r="T2726" s="12">
        <f t="shared" si="257"/>
        <v>42231.118738425925</v>
      </c>
    </row>
    <row r="2727" spans="1:20" ht="28.5" x14ac:dyDescent="0.4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t="str">
        <f t="shared" si="254"/>
        <v>technology</v>
      </c>
      <c r="R2727" t="str">
        <f t="shared" si="255"/>
        <v>hardware</v>
      </c>
      <c r="S2727" s="12">
        <f t="shared" si="256"/>
        <v>42745.53628472222</v>
      </c>
      <c r="T2727" s="12">
        <f t="shared" si="257"/>
        <v>42795.53628472222</v>
      </c>
    </row>
    <row r="2728" spans="1:20" x14ac:dyDescent="0.4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t="str">
        <f t="shared" si="254"/>
        <v>technology</v>
      </c>
      <c r="R2728" t="str">
        <f t="shared" si="255"/>
        <v>hardware</v>
      </c>
      <c r="S2728" s="12">
        <f t="shared" si="256"/>
        <v>42452.371655092589</v>
      </c>
      <c r="T2728" s="12">
        <f t="shared" si="257"/>
        <v>42482.371655092589</v>
      </c>
    </row>
    <row r="2729" spans="1:20" ht="42.75" x14ac:dyDescent="0.4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t="str">
        <f t="shared" si="254"/>
        <v>technology</v>
      </c>
      <c r="R2729" t="str">
        <f t="shared" si="255"/>
        <v>hardware</v>
      </c>
      <c r="S2729" s="12">
        <f t="shared" si="256"/>
        <v>42198.468321759261</v>
      </c>
      <c r="T2729" s="12">
        <f t="shared" si="257"/>
        <v>42223.468321759261</v>
      </c>
    </row>
    <row r="2730" spans="1:20" ht="28.5" x14ac:dyDescent="0.4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t="str">
        <f t="shared" si="254"/>
        <v>technology</v>
      </c>
      <c r="R2730" t="str">
        <f t="shared" si="255"/>
        <v>hardware</v>
      </c>
      <c r="S2730" s="12">
        <f t="shared" si="256"/>
        <v>42333.391597222224</v>
      </c>
      <c r="T2730" s="12">
        <f t="shared" si="257"/>
        <v>42368.391597222224</v>
      </c>
    </row>
    <row r="2731" spans="1:20" ht="28.5" x14ac:dyDescent="0.4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t="str">
        <f t="shared" si="254"/>
        <v>technology</v>
      </c>
      <c r="R2731" t="str">
        <f t="shared" si="255"/>
        <v>hardware</v>
      </c>
      <c r="S2731" s="12">
        <f t="shared" si="256"/>
        <v>42095.032372685186</v>
      </c>
      <c r="T2731" s="12">
        <f t="shared" si="257"/>
        <v>42125.032372685186</v>
      </c>
    </row>
    <row r="2732" spans="1:20" ht="28.5" x14ac:dyDescent="0.4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t="str">
        <f t="shared" si="254"/>
        <v>technology</v>
      </c>
      <c r="R2732" t="str">
        <f t="shared" si="255"/>
        <v>hardware</v>
      </c>
      <c r="S2732" s="12">
        <f t="shared" si="256"/>
        <v>41351.333043981482</v>
      </c>
      <c r="T2732" s="12">
        <f t="shared" si="257"/>
        <v>41386.333043981482</v>
      </c>
    </row>
    <row r="2733" spans="1:20" ht="42.75" x14ac:dyDescent="0.4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t="str">
        <f t="shared" si="254"/>
        <v>technology</v>
      </c>
      <c r="R2733" t="str">
        <f t="shared" si="255"/>
        <v>hardware</v>
      </c>
      <c r="S2733" s="12">
        <f t="shared" si="256"/>
        <v>41872.317384259259</v>
      </c>
      <c r="T2733" s="12">
        <f t="shared" si="257"/>
        <v>41929.958333333328</v>
      </c>
    </row>
    <row r="2734" spans="1:20" ht="42.75" x14ac:dyDescent="0.4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t="str">
        <f t="shared" si="254"/>
        <v>technology</v>
      </c>
      <c r="R2734" t="str">
        <f t="shared" si="255"/>
        <v>hardware</v>
      </c>
      <c r="S2734" s="12">
        <f t="shared" si="256"/>
        <v>41389.599861111106</v>
      </c>
      <c r="T2734" s="12">
        <f t="shared" si="257"/>
        <v>41421.791666666664</v>
      </c>
    </row>
    <row r="2735" spans="1:20" ht="42.75" x14ac:dyDescent="0.4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t="str">
        <f t="shared" si="254"/>
        <v>technology</v>
      </c>
      <c r="R2735" t="str">
        <f t="shared" si="255"/>
        <v>hardware</v>
      </c>
      <c r="S2735" s="12">
        <f t="shared" si="256"/>
        <v>42044.064513888887</v>
      </c>
      <c r="T2735" s="12">
        <f t="shared" si="257"/>
        <v>42104.022847222215</v>
      </c>
    </row>
    <row r="2736" spans="1:20" ht="42.75" x14ac:dyDescent="0.4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t="str">
        <f t="shared" si="254"/>
        <v>technology</v>
      </c>
      <c r="R2736" t="str">
        <f t="shared" si="255"/>
        <v>hardware</v>
      </c>
      <c r="S2736" s="12">
        <f t="shared" si="256"/>
        <v>42626.460555555554</v>
      </c>
      <c r="T2736" s="12">
        <f t="shared" si="257"/>
        <v>42656.707638888889</v>
      </c>
    </row>
    <row r="2737" spans="1:20" ht="42.75" x14ac:dyDescent="0.4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t="str">
        <f t="shared" si="254"/>
        <v>technology</v>
      </c>
      <c r="R2737" t="str">
        <f t="shared" si="255"/>
        <v>hardware</v>
      </c>
      <c r="S2737" s="12">
        <f t="shared" si="256"/>
        <v>41315.912615740737</v>
      </c>
      <c r="T2737" s="12">
        <f t="shared" si="257"/>
        <v>41346.625</v>
      </c>
    </row>
    <row r="2738" spans="1:20" ht="57" x14ac:dyDescent="0.4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t="str">
        <f t="shared" si="254"/>
        <v>technology</v>
      </c>
      <c r="R2738" t="str">
        <f t="shared" si="255"/>
        <v>hardware</v>
      </c>
      <c r="S2738" s="12">
        <f t="shared" si="256"/>
        <v>41722.458020833328</v>
      </c>
      <c r="T2738" s="12">
        <f t="shared" si="257"/>
        <v>41752.458020833328</v>
      </c>
    </row>
    <row r="2739" spans="1:20" ht="42.75" x14ac:dyDescent="0.4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t="str">
        <f t="shared" si="254"/>
        <v>technology</v>
      </c>
      <c r="R2739" t="str">
        <f t="shared" si="255"/>
        <v>hardware</v>
      </c>
      <c r="S2739" s="12">
        <f t="shared" si="256"/>
        <v>41611.709340277775</v>
      </c>
      <c r="T2739" s="12">
        <f t="shared" si="257"/>
        <v>41654.583333333328</v>
      </c>
    </row>
    <row r="2740" spans="1:20" ht="42.75" x14ac:dyDescent="0.4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t="str">
        <f t="shared" si="254"/>
        <v>technology</v>
      </c>
      <c r="R2740" t="str">
        <f t="shared" si="255"/>
        <v>hardware</v>
      </c>
      <c r="S2740" s="12">
        <f t="shared" si="256"/>
        <v>42619.935231481482</v>
      </c>
      <c r="T2740" s="12">
        <f t="shared" si="257"/>
        <v>42679.935231481482</v>
      </c>
    </row>
    <row r="2741" spans="1:20" ht="42.75" x14ac:dyDescent="0.4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t="str">
        <f t="shared" si="254"/>
        <v>technology</v>
      </c>
      <c r="R2741" t="str">
        <f t="shared" si="255"/>
        <v>hardware</v>
      </c>
      <c r="S2741" s="12">
        <f t="shared" si="256"/>
        <v>41719.679594907408</v>
      </c>
      <c r="T2741" s="12">
        <f t="shared" si="257"/>
        <v>41764.679594907408</v>
      </c>
    </row>
    <row r="2742" spans="1:20" ht="28.5" x14ac:dyDescent="0.4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t="str">
        <f t="shared" si="254"/>
        <v>technology</v>
      </c>
      <c r="R2742" t="str">
        <f t="shared" si="255"/>
        <v>hardware</v>
      </c>
      <c r="S2742" s="12">
        <f t="shared" si="256"/>
        <v>42044.823518518511</v>
      </c>
      <c r="T2742" s="12">
        <f t="shared" si="257"/>
        <v>42074.781851851854</v>
      </c>
    </row>
    <row r="2743" spans="1:20" ht="28.5" x14ac:dyDescent="0.4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t="str">
        <f t="shared" si="254"/>
        <v>publishing</v>
      </c>
      <c r="R2743" t="str">
        <f t="shared" si="255"/>
        <v>children's books</v>
      </c>
      <c r="S2743" s="12">
        <f t="shared" si="256"/>
        <v>41911.449097222219</v>
      </c>
      <c r="T2743" s="12">
        <f t="shared" si="257"/>
        <v>41931.879861111105</v>
      </c>
    </row>
    <row r="2744" spans="1:20" ht="42.75" x14ac:dyDescent="0.4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t="str">
        <f t="shared" si="254"/>
        <v>publishing</v>
      </c>
      <c r="R2744" t="str">
        <f t="shared" si="255"/>
        <v>children's books</v>
      </c>
      <c r="S2744" s="12">
        <f t="shared" si="256"/>
        <v>41030.511423611111</v>
      </c>
      <c r="T2744" s="12">
        <f t="shared" si="257"/>
        <v>41044.511423611111</v>
      </c>
    </row>
    <row r="2745" spans="1:20" ht="57" x14ac:dyDescent="0.4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f t="shared" si="253"/>
        <v>0</v>
      </c>
      <c r="Q2745" t="str">
        <f t="shared" si="254"/>
        <v>publishing</v>
      </c>
      <c r="R2745" t="str">
        <f t="shared" si="255"/>
        <v>children's books</v>
      </c>
      <c r="S2745" s="12">
        <f t="shared" si="256"/>
        <v>42632.120451388888</v>
      </c>
      <c r="T2745" s="12">
        <f t="shared" si="257"/>
        <v>42662.120451388888</v>
      </c>
    </row>
    <row r="2746" spans="1:20" ht="42.75" x14ac:dyDescent="0.4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t="str">
        <f t="shared" si="254"/>
        <v>publishing</v>
      </c>
      <c r="R2746" t="str">
        <f t="shared" si="255"/>
        <v>children's books</v>
      </c>
      <c r="S2746" s="12">
        <f t="shared" si="256"/>
        <v>40937.854143518518</v>
      </c>
      <c r="T2746" s="12">
        <f t="shared" si="257"/>
        <v>40967.854143518518</v>
      </c>
    </row>
    <row r="2747" spans="1:20" ht="42.75" x14ac:dyDescent="0.4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t="str">
        <f t="shared" si="254"/>
        <v>publishing</v>
      </c>
      <c r="R2747" t="str">
        <f t="shared" si="255"/>
        <v>children's books</v>
      </c>
      <c r="S2747" s="12">
        <f t="shared" si="256"/>
        <v>41044.779722222222</v>
      </c>
      <c r="T2747" s="12">
        <f t="shared" si="257"/>
        <v>41104.779722222222</v>
      </c>
    </row>
    <row r="2748" spans="1:20" ht="42.75" x14ac:dyDescent="0.4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t="str">
        <f t="shared" si="254"/>
        <v>publishing</v>
      </c>
      <c r="R2748" t="str">
        <f t="shared" si="255"/>
        <v>children's books</v>
      </c>
      <c r="S2748" s="12">
        <f t="shared" si="256"/>
        <v>41850.57304398148</v>
      </c>
      <c r="T2748" s="12">
        <f t="shared" si="257"/>
        <v>41880.57304398148</v>
      </c>
    </row>
    <row r="2749" spans="1:20" ht="42.75" x14ac:dyDescent="0.4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t="str">
        <f t="shared" si="254"/>
        <v>publishing</v>
      </c>
      <c r="R2749" t="str">
        <f t="shared" si="255"/>
        <v>children's books</v>
      </c>
      <c r="S2749" s="12">
        <f t="shared" si="256"/>
        <v>41044.439780092587</v>
      </c>
      <c r="T2749" s="12">
        <f t="shared" si="257"/>
        <v>41075.923611111109</v>
      </c>
    </row>
    <row r="2750" spans="1:20" ht="42.75" x14ac:dyDescent="0.4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6">
        <f t="shared" si="253"/>
        <v>13.25</v>
      </c>
      <c r="Q2750" t="str">
        <f t="shared" si="254"/>
        <v>publishing</v>
      </c>
      <c r="R2750" t="str">
        <f t="shared" si="255"/>
        <v>children's books</v>
      </c>
      <c r="S2750" s="12">
        <f t="shared" si="256"/>
        <v>42585.502337962964</v>
      </c>
      <c r="T2750" s="12">
        <f t="shared" si="257"/>
        <v>42615.502337962964</v>
      </c>
    </row>
    <row r="2751" spans="1:20" ht="28.5" x14ac:dyDescent="0.4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t="str">
        <f t="shared" si="254"/>
        <v>publishing</v>
      </c>
      <c r="R2751" t="str">
        <f t="shared" si="255"/>
        <v>children's books</v>
      </c>
      <c r="S2751" s="12">
        <f t="shared" si="256"/>
        <v>42068.59070601852</v>
      </c>
      <c r="T2751" s="12">
        <f t="shared" si="257"/>
        <v>42098.549039351848</v>
      </c>
    </row>
    <row r="2752" spans="1:20" ht="42.75" x14ac:dyDescent="0.4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f t="shared" si="253"/>
        <v>0</v>
      </c>
      <c r="Q2752" t="str">
        <f t="shared" si="254"/>
        <v>publishing</v>
      </c>
      <c r="R2752" t="str">
        <f t="shared" si="255"/>
        <v>children's books</v>
      </c>
      <c r="S2752" s="12">
        <f t="shared" si="256"/>
        <v>41078.691493055558</v>
      </c>
      <c r="T2752" s="12">
        <f t="shared" si="257"/>
        <v>41090.625</v>
      </c>
    </row>
    <row r="2753" spans="1:20" ht="42.75" x14ac:dyDescent="0.4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f t="shared" si="253"/>
        <v>0</v>
      </c>
      <c r="Q2753" t="str">
        <f t="shared" si="254"/>
        <v>publishing</v>
      </c>
      <c r="R2753" t="str">
        <f t="shared" si="255"/>
        <v>children's books</v>
      </c>
      <c r="S2753" s="12">
        <f t="shared" si="256"/>
        <v>41747.678726851846</v>
      </c>
      <c r="T2753" s="12">
        <f t="shared" si="257"/>
        <v>41807.678726851846</v>
      </c>
    </row>
    <row r="2754" spans="1:20" ht="42.75" x14ac:dyDescent="0.4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s="6">
        <f t="shared" si="253"/>
        <v>39.285714285714285</v>
      </c>
      <c r="Q2754" t="str">
        <f t="shared" si="254"/>
        <v>publishing</v>
      </c>
      <c r="R2754" t="str">
        <f t="shared" si="255"/>
        <v>children's books</v>
      </c>
      <c r="S2754" s="12">
        <f t="shared" si="256"/>
        <v>40855.556759259256</v>
      </c>
      <c r="T2754" s="12">
        <f t="shared" si="257"/>
        <v>40895.556759259256</v>
      </c>
    </row>
    <row r="2755" spans="1:20" ht="42.75" x14ac:dyDescent="0.4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s="6">
        <f t="shared" ref="P2755:P2818" si="259">IF(L2755&gt;0,E2755/L2755,0)</f>
        <v>47.5</v>
      </c>
      <c r="Q2755" t="str">
        <f t="shared" ref="Q2755:Q2818" si="260">LEFT(N2755,SEARCH("/",N2755,1)-1)</f>
        <v>publishing</v>
      </c>
      <c r="R2755" t="str">
        <f t="shared" ref="R2755:R2818" si="261">RIGHT(N2755,LEN(N2755)-SEARCH("/",N2755,1))</f>
        <v>children's books</v>
      </c>
      <c r="S2755" s="12">
        <f t="shared" ref="S2755:S2818" si="262">(J2755/86400)+25569+(-5/24)</f>
        <v>41117.692395833328</v>
      </c>
      <c r="T2755" s="12">
        <f t="shared" ref="T2755:T2818" si="263">(I2755/86400)+25569+(-5/24)</f>
        <v>41147.692395833328</v>
      </c>
    </row>
    <row r="2756" spans="1:20" ht="42.75" x14ac:dyDescent="0.4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f t="shared" si="259"/>
        <v>0</v>
      </c>
      <c r="Q2756" t="str">
        <f t="shared" si="260"/>
        <v>publishing</v>
      </c>
      <c r="R2756" t="str">
        <f t="shared" si="261"/>
        <v>children's books</v>
      </c>
      <c r="S2756" s="12">
        <f t="shared" si="262"/>
        <v>41863.427673611106</v>
      </c>
      <c r="T2756" s="12">
        <f t="shared" si="263"/>
        <v>41893.427673611106</v>
      </c>
    </row>
    <row r="2757" spans="1:20" ht="42.75" x14ac:dyDescent="0.4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t="str">
        <f t="shared" si="260"/>
        <v>publishing</v>
      </c>
      <c r="R2757" t="str">
        <f t="shared" si="261"/>
        <v>children's books</v>
      </c>
      <c r="S2757" s="12">
        <f t="shared" si="262"/>
        <v>42072.582488425927</v>
      </c>
      <c r="T2757" s="12">
        <f t="shared" si="263"/>
        <v>42102.582488425927</v>
      </c>
    </row>
    <row r="2758" spans="1:20" ht="42.75" x14ac:dyDescent="0.4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t="str">
        <f t="shared" si="260"/>
        <v>publishing</v>
      </c>
      <c r="R2758" t="str">
        <f t="shared" si="261"/>
        <v>children's books</v>
      </c>
      <c r="S2758" s="12">
        <f t="shared" si="262"/>
        <v>41620.692141203697</v>
      </c>
      <c r="T2758" s="12">
        <f t="shared" si="263"/>
        <v>41650.692141203697</v>
      </c>
    </row>
    <row r="2759" spans="1:20" ht="28.5" x14ac:dyDescent="0.4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t="str">
        <f t="shared" si="260"/>
        <v>publishing</v>
      </c>
      <c r="R2759" t="str">
        <f t="shared" si="261"/>
        <v>children's books</v>
      </c>
      <c r="S2759" s="12">
        <f t="shared" si="262"/>
        <v>42573.448287037034</v>
      </c>
      <c r="T2759" s="12">
        <f t="shared" si="263"/>
        <v>42588.448287037034</v>
      </c>
    </row>
    <row r="2760" spans="1:20" ht="57" x14ac:dyDescent="0.4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t="str">
        <f t="shared" si="260"/>
        <v>publishing</v>
      </c>
      <c r="R2760" t="str">
        <f t="shared" si="261"/>
        <v>children's books</v>
      </c>
      <c r="S2760" s="12">
        <f t="shared" si="262"/>
        <v>42639.23359953703</v>
      </c>
      <c r="T2760" s="12">
        <f t="shared" si="263"/>
        <v>42653.23359953703</v>
      </c>
    </row>
    <row r="2761" spans="1:20" ht="42.75" x14ac:dyDescent="0.4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6">
        <f t="shared" si="259"/>
        <v>52.5</v>
      </c>
      <c r="Q2761" t="str">
        <f t="shared" si="260"/>
        <v>publishing</v>
      </c>
      <c r="R2761" t="str">
        <f t="shared" si="261"/>
        <v>children's books</v>
      </c>
      <c r="S2761" s="12">
        <f t="shared" si="262"/>
        <v>42524.158171296294</v>
      </c>
      <c r="T2761" s="12">
        <f t="shared" si="263"/>
        <v>42567.158171296294</v>
      </c>
    </row>
    <row r="2762" spans="1:20" ht="42.75" x14ac:dyDescent="0.4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f t="shared" si="259"/>
        <v>0</v>
      </c>
      <c r="Q2762" t="str">
        <f t="shared" si="260"/>
        <v>publishing</v>
      </c>
      <c r="R2762" t="str">
        <f t="shared" si="261"/>
        <v>children's books</v>
      </c>
      <c r="S2762" s="12">
        <f t="shared" si="262"/>
        <v>41415.252986111111</v>
      </c>
      <c r="T2762" s="12">
        <f t="shared" si="263"/>
        <v>41445.252986111111</v>
      </c>
    </row>
    <row r="2763" spans="1:20" ht="28.5" x14ac:dyDescent="0.4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t="str">
        <f t="shared" si="260"/>
        <v>publishing</v>
      </c>
      <c r="R2763" t="str">
        <f t="shared" si="261"/>
        <v>children's books</v>
      </c>
      <c r="S2763" s="12">
        <f t="shared" si="262"/>
        <v>41246.85524305555</v>
      </c>
      <c r="T2763" s="12">
        <f t="shared" si="263"/>
        <v>41276.85524305555</v>
      </c>
    </row>
    <row r="2764" spans="1:20" ht="42.75" x14ac:dyDescent="0.4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t="str">
        <f t="shared" si="260"/>
        <v>publishing</v>
      </c>
      <c r="R2764" t="str">
        <f t="shared" si="261"/>
        <v>children's books</v>
      </c>
      <c r="S2764" s="12">
        <f t="shared" si="262"/>
        <v>40926.828645833331</v>
      </c>
      <c r="T2764" s="12">
        <f t="shared" si="263"/>
        <v>40986.786979166667</v>
      </c>
    </row>
    <row r="2765" spans="1:20" ht="28.5" x14ac:dyDescent="0.4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t="str">
        <f t="shared" si="260"/>
        <v>publishing</v>
      </c>
      <c r="R2765" t="str">
        <f t="shared" si="261"/>
        <v>children's books</v>
      </c>
      <c r="S2765" s="12">
        <f t="shared" si="262"/>
        <v>41373.371342592589</v>
      </c>
      <c r="T2765" s="12">
        <f t="shared" si="263"/>
        <v>41418.371342592589</v>
      </c>
    </row>
    <row r="2766" spans="1:20" ht="42.75" x14ac:dyDescent="0.4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6">
        <f t="shared" si="259"/>
        <v>11.25</v>
      </c>
      <c r="Q2766" t="str">
        <f t="shared" si="260"/>
        <v>publishing</v>
      </c>
      <c r="R2766" t="str">
        <f t="shared" si="261"/>
        <v>children's books</v>
      </c>
      <c r="S2766" s="12">
        <f t="shared" si="262"/>
        <v>41030.083692129629</v>
      </c>
      <c r="T2766" s="12">
        <f t="shared" si="263"/>
        <v>41059.583333333328</v>
      </c>
    </row>
    <row r="2767" spans="1:20" ht="42.75" x14ac:dyDescent="0.4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f t="shared" si="259"/>
        <v>0</v>
      </c>
      <c r="Q2767" t="str">
        <f t="shared" si="260"/>
        <v>publishing</v>
      </c>
      <c r="R2767" t="str">
        <f t="shared" si="261"/>
        <v>children's books</v>
      </c>
      <c r="S2767" s="12">
        <f t="shared" si="262"/>
        <v>41194.370694444442</v>
      </c>
      <c r="T2767" s="12">
        <f t="shared" si="263"/>
        <v>41210.370694444442</v>
      </c>
    </row>
    <row r="2768" spans="1:20" ht="42.75" x14ac:dyDescent="0.4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6">
        <f t="shared" si="259"/>
        <v>25</v>
      </c>
      <c r="Q2768" t="str">
        <f t="shared" si="260"/>
        <v>publishing</v>
      </c>
      <c r="R2768" t="str">
        <f t="shared" si="261"/>
        <v>children's books</v>
      </c>
      <c r="S2768" s="12">
        <f t="shared" si="262"/>
        <v>40736.459699074076</v>
      </c>
      <c r="T2768" s="12">
        <f t="shared" si="263"/>
        <v>40766.459699074076</v>
      </c>
    </row>
    <row r="2769" spans="1:20" ht="42.75" x14ac:dyDescent="0.4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t="str">
        <f t="shared" si="260"/>
        <v>publishing</v>
      </c>
      <c r="R2769" t="str">
        <f t="shared" si="261"/>
        <v>children's books</v>
      </c>
      <c r="S2769" s="12">
        <f t="shared" si="262"/>
        <v>42172.750578703701</v>
      </c>
      <c r="T2769" s="12">
        <f t="shared" si="263"/>
        <v>42232.750578703701</v>
      </c>
    </row>
    <row r="2770" spans="1:20" ht="42.75" x14ac:dyDescent="0.4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t="str">
        <f t="shared" si="260"/>
        <v>publishing</v>
      </c>
      <c r="R2770" t="str">
        <f t="shared" si="261"/>
        <v>children's books</v>
      </c>
      <c r="S2770" s="12">
        <f t="shared" si="262"/>
        <v>40967.4065162037</v>
      </c>
      <c r="T2770" s="12">
        <f t="shared" si="263"/>
        <v>40997.364849537036</v>
      </c>
    </row>
    <row r="2771" spans="1:20" ht="42.75" x14ac:dyDescent="0.4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t="str">
        <f t="shared" si="260"/>
        <v>publishing</v>
      </c>
      <c r="R2771" t="str">
        <f t="shared" si="261"/>
        <v>children's books</v>
      </c>
      <c r="S2771" s="12">
        <f t="shared" si="262"/>
        <v>41745.617939814816</v>
      </c>
      <c r="T2771" s="12">
        <f t="shared" si="263"/>
        <v>41795.617939814816</v>
      </c>
    </row>
    <row r="2772" spans="1:20" ht="42.75" x14ac:dyDescent="0.4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t="str">
        <f t="shared" si="260"/>
        <v>publishing</v>
      </c>
      <c r="R2772" t="str">
        <f t="shared" si="261"/>
        <v>children's books</v>
      </c>
      <c r="S2772" s="12">
        <f t="shared" si="262"/>
        <v>41686.496874999997</v>
      </c>
      <c r="T2772" s="12">
        <f t="shared" si="263"/>
        <v>41716.455208333333</v>
      </c>
    </row>
    <row r="2773" spans="1:20" ht="42.75" x14ac:dyDescent="0.4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f t="shared" si="259"/>
        <v>0</v>
      </c>
      <c r="Q2773" t="str">
        <f t="shared" si="260"/>
        <v>publishing</v>
      </c>
      <c r="R2773" t="str">
        <f t="shared" si="261"/>
        <v>children's books</v>
      </c>
      <c r="S2773" s="12">
        <f t="shared" si="262"/>
        <v>41257.323379629626</v>
      </c>
      <c r="T2773" s="12">
        <f t="shared" si="263"/>
        <v>41306.5</v>
      </c>
    </row>
    <row r="2774" spans="1:20" ht="42.75" x14ac:dyDescent="0.4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f t="shared" si="259"/>
        <v>0</v>
      </c>
      <c r="Q2774" t="str">
        <f t="shared" si="260"/>
        <v>publishing</v>
      </c>
      <c r="R2774" t="str">
        <f t="shared" si="261"/>
        <v>children's books</v>
      </c>
      <c r="S2774" s="12">
        <f t="shared" si="262"/>
        <v>41537.660810185182</v>
      </c>
      <c r="T2774" s="12">
        <f t="shared" si="263"/>
        <v>41552.660810185182</v>
      </c>
    </row>
    <row r="2775" spans="1:20" ht="42.75" x14ac:dyDescent="0.4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t="str">
        <f t="shared" si="260"/>
        <v>publishing</v>
      </c>
      <c r="R2775" t="str">
        <f t="shared" si="261"/>
        <v>children's books</v>
      </c>
      <c r="S2775" s="12">
        <f t="shared" si="262"/>
        <v>42474.656493055554</v>
      </c>
      <c r="T2775" s="12">
        <f t="shared" si="263"/>
        <v>42484.656493055554</v>
      </c>
    </row>
    <row r="2776" spans="1:20" ht="42.75" x14ac:dyDescent="0.4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t="str">
        <f t="shared" si="260"/>
        <v>publishing</v>
      </c>
      <c r="R2776" t="str">
        <f t="shared" si="261"/>
        <v>children's books</v>
      </c>
      <c r="S2776" s="12">
        <f t="shared" si="262"/>
        <v>41310.918148148143</v>
      </c>
      <c r="T2776" s="12">
        <f t="shared" si="263"/>
        <v>41340.918148148143</v>
      </c>
    </row>
    <row r="2777" spans="1:20" ht="42.75" x14ac:dyDescent="0.4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6">
        <f t="shared" si="259"/>
        <v>75</v>
      </c>
      <c r="Q2777" t="str">
        <f t="shared" si="260"/>
        <v>publishing</v>
      </c>
      <c r="R2777" t="str">
        <f t="shared" si="261"/>
        <v>children's books</v>
      </c>
      <c r="S2777" s="12">
        <f t="shared" si="262"/>
        <v>40862.805023148147</v>
      </c>
      <c r="T2777" s="12">
        <f t="shared" si="263"/>
        <v>40892.805023148147</v>
      </c>
    </row>
    <row r="2778" spans="1:20" ht="57" x14ac:dyDescent="0.4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t="str">
        <f t="shared" si="260"/>
        <v>publishing</v>
      </c>
      <c r="R2778" t="str">
        <f t="shared" si="261"/>
        <v>children's books</v>
      </c>
      <c r="S2778" s="12">
        <f t="shared" si="262"/>
        <v>42136.088842592588</v>
      </c>
      <c r="T2778" s="12">
        <f t="shared" si="263"/>
        <v>42167.088842592588</v>
      </c>
    </row>
    <row r="2779" spans="1:20" ht="42.75" x14ac:dyDescent="0.4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t="str">
        <f t="shared" si="260"/>
        <v>publishing</v>
      </c>
      <c r="R2779" t="str">
        <f t="shared" si="261"/>
        <v>children's books</v>
      </c>
      <c r="S2779" s="12">
        <f t="shared" si="262"/>
        <v>42172.460694444446</v>
      </c>
      <c r="T2779" s="12">
        <f t="shared" si="263"/>
        <v>42202.460694444446</v>
      </c>
    </row>
    <row r="2780" spans="1:20" ht="57" x14ac:dyDescent="0.4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t="str">
        <f t="shared" si="260"/>
        <v>publishing</v>
      </c>
      <c r="R2780" t="str">
        <f t="shared" si="261"/>
        <v>children's books</v>
      </c>
      <c r="S2780" s="12">
        <f t="shared" si="262"/>
        <v>41846.769745370366</v>
      </c>
      <c r="T2780" s="12">
        <f t="shared" si="263"/>
        <v>41876.769745370366</v>
      </c>
    </row>
    <row r="2781" spans="1:20" ht="42.75" x14ac:dyDescent="0.4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6">
        <f t="shared" si="259"/>
        <v>53</v>
      </c>
      <c r="Q2781" t="str">
        <f t="shared" si="260"/>
        <v>publishing</v>
      </c>
      <c r="R2781" t="str">
        <f t="shared" si="261"/>
        <v>children's books</v>
      </c>
      <c r="S2781" s="12">
        <f t="shared" si="262"/>
        <v>42300.377557870372</v>
      </c>
      <c r="T2781" s="12">
        <f t="shared" si="263"/>
        <v>42330.419224537036</v>
      </c>
    </row>
    <row r="2782" spans="1:20" ht="28.5" x14ac:dyDescent="0.4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f t="shared" si="259"/>
        <v>0</v>
      </c>
      <c r="Q2782" t="str">
        <f t="shared" si="260"/>
        <v>publishing</v>
      </c>
      <c r="R2782" t="str">
        <f t="shared" si="261"/>
        <v>children's books</v>
      </c>
      <c r="S2782" s="12">
        <f t="shared" si="262"/>
        <v>42774.239444444444</v>
      </c>
      <c r="T2782" s="12">
        <f t="shared" si="263"/>
        <v>42804.239444444444</v>
      </c>
    </row>
    <row r="2783" spans="1:20" ht="42.75" x14ac:dyDescent="0.4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t="str">
        <f t="shared" si="260"/>
        <v>theater</v>
      </c>
      <c r="R2783" t="str">
        <f t="shared" si="261"/>
        <v>plays</v>
      </c>
      <c r="S2783" s="12">
        <f t="shared" si="262"/>
        <v>42018.733263888884</v>
      </c>
      <c r="T2783" s="12">
        <f t="shared" si="263"/>
        <v>42047.083333333336</v>
      </c>
    </row>
    <row r="2784" spans="1:20" ht="28.5" x14ac:dyDescent="0.4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t="str">
        <f t="shared" si="260"/>
        <v>theater</v>
      </c>
      <c r="R2784" t="str">
        <f t="shared" si="261"/>
        <v>plays</v>
      </c>
      <c r="S2784" s="12">
        <f t="shared" si="262"/>
        <v>42026.716643518514</v>
      </c>
      <c r="T2784" s="12">
        <f t="shared" si="263"/>
        <v>42051.999305555553</v>
      </c>
    </row>
    <row r="2785" spans="1:20" ht="42.75" x14ac:dyDescent="0.4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t="str">
        <f t="shared" si="260"/>
        <v>theater</v>
      </c>
      <c r="R2785" t="str">
        <f t="shared" si="261"/>
        <v>plays</v>
      </c>
      <c r="S2785" s="12">
        <f t="shared" si="262"/>
        <v>42103.326921296299</v>
      </c>
      <c r="T2785" s="12">
        <f t="shared" si="263"/>
        <v>42117.326921296299</v>
      </c>
    </row>
    <row r="2786" spans="1:20" ht="42.75" x14ac:dyDescent="0.4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t="str">
        <f t="shared" si="260"/>
        <v>theater</v>
      </c>
      <c r="R2786" t="str">
        <f t="shared" si="261"/>
        <v>plays</v>
      </c>
      <c r="S2786" s="12">
        <f t="shared" si="262"/>
        <v>41920.579201388886</v>
      </c>
      <c r="T2786" s="12">
        <f t="shared" si="263"/>
        <v>41941.579201388886</v>
      </c>
    </row>
    <row r="2787" spans="1:20" ht="42.75" x14ac:dyDescent="0.4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t="str">
        <f t="shared" si="260"/>
        <v>theater</v>
      </c>
      <c r="R2787" t="str">
        <f t="shared" si="261"/>
        <v>plays</v>
      </c>
      <c r="S2787" s="12">
        <f t="shared" si="262"/>
        <v>42557.981099537035</v>
      </c>
      <c r="T2787" s="12">
        <f t="shared" si="263"/>
        <v>42587.666666666664</v>
      </c>
    </row>
    <row r="2788" spans="1:20" ht="28.5" x14ac:dyDescent="0.4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t="str">
        <f t="shared" si="260"/>
        <v>theater</v>
      </c>
      <c r="R2788" t="str">
        <f t="shared" si="261"/>
        <v>plays</v>
      </c>
      <c r="S2788" s="12">
        <f t="shared" si="262"/>
        <v>41815.360879629625</v>
      </c>
      <c r="T2788" s="12">
        <f t="shared" si="263"/>
        <v>41829.360879629625</v>
      </c>
    </row>
    <row r="2789" spans="1:20" ht="42.75" x14ac:dyDescent="0.4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t="str">
        <f t="shared" si="260"/>
        <v>theater</v>
      </c>
      <c r="R2789" t="str">
        <f t="shared" si="261"/>
        <v>plays</v>
      </c>
      <c r="S2789" s="12">
        <f t="shared" si="262"/>
        <v>41807.990185185183</v>
      </c>
      <c r="T2789" s="12">
        <f t="shared" si="263"/>
        <v>41837.990185185183</v>
      </c>
    </row>
    <row r="2790" spans="1:20" ht="42.75" x14ac:dyDescent="0.4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t="str">
        <f t="shared" si="260"/>
        <v>theater</v>
      </c>
      <c r="R2790" t="str">
        <f t="shared" si="261"/>
        <v>plays</v>
      </c>
      <c r="S2790" s="12">
        <f t="shared" si="262"/>
        <v>42550.49355324074</v>
      </c>
      <c r="T2790" s="12">
        <f t="shared" si="263"/>
        <v>42580.49355324074</v>
      </c>
    </row>
    <row r="2791" spans="1:20" ht="28.5" x14ac:dyDescent="0.4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t="str">
        <f t="shared" si="260"/>
        <v>theater</v>
      </c>
      <c r="R2791" t="str">
        <f t="shared" si="261"/>
        <v>plays</v>
      </c>
      <c r="S2791" s="12">
        <f t="shared" si="262"/>
        <v>42055.804791666662</v>
      </c>
      <c r="T2791" s="12">
        <f t="shared" si="263"/>
        <v>42074.958333333336</v>
      </c>
    </row>
    <row r="2792" spans="1:20" ht="42.75" x14ac:dyDescent="0.4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t="str">
        <f t="shared" si="260"/>
        <v>theater</v>
      </c>
      <c r="R2792" t="str">
        <f t="shared" si="261"/>
        <v>plays</v>
      </c>
      <c r="S2792" s="12">
        <f t="shared" si="262"/>
        <v>42016.730358796289</v>
      </c>
      <c r="T2792" s="12">
        <f t="shared" si="263"/>
        <v>42046.730358796289</v>
      </c>
    </row>
    <row r="2793" spans="1:20" ht="42.75" x14ac:dyDescent="0.4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t="str">
        <f t="shared" si="260"/>
        <v>theater</v>
      </c>
      <c r="R2793" t="str">
        <f t="shared" si="261"/>
        <v>plays</v>
      </c>
      <c r="S2793" s="12">
        <f t="shared" si="262"/>
        <v>42591.691655092589</v>
      </c>
      <c r="T2793" s="12">
        <f t="shared" si="263"/>
        <v>42621.958333333336</v>
      </c>
    </row>
    <row r="2794" spans="1:20" ht="42.75" x14ac:dyDescent="0.4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t="str">
        <f t="shared" si="260"/>
        <v>theater</v>
      </c>
      <c r="R2794" t="str">
        <f t="shared" si="261"/>
        <v>plays</v>
      </c>
      <c r="S2794" s="12">
        <f t="shared" si="262"/>
        <v>42183.022673611107</v>
      </c>
      <c r="T2794" s="12">
        <f t="shared" si="263"/>
        <v>42228.022673611107</v>
      </c>
    </row>
    <row r="2795" spans="1:20" ht="57" x14ac:dyDescent="0.4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t="str">
        <f t="shared" si="260"/>
        <v>theater</v>
      </c>
      <c r="R2795" t="str">
        <f t="shared" si="261"/>
        <v>plays</v>
      </c>
      <c r="S2795" s="12">
        <f t="shared" si="262"/>
        <v>42176.210706018515</v>
      </c>
      <c r="T2795" s="12">
        <f t="shared" si="263"/>
        <v>42206.210706018515</v>
      </c>
    </row>
    <row r="2796" spans="1:20" ht="57" x14ac:dyDescent="0.4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6">
        <f t="shared" si="259"/>
        <v>25</v>
      </c>
      <c r="Q2796" t="str">
        <f t="shared" si="260"/>
        <v>theater</v>
      </c>
      <c r="R2796" t="str">
        <f t="shared" si="261"/>
        <v>plays</v>
      </c>
      <c r="S2796" s="12">
        <f t="shared" si="262"/>
        <v>42416.48332175926</v>
      </c>
      <c r="T2796" s="12">
        <f t="shared" si="263"/>
        <v>42432.583333333336</v>
      </c>
    </row>
    <row r="2797" spans="1:20" ht="42.75" x14ac:dyDescent="0.4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t="str">
        <f t="shared" si="260"/>
        <v>theater</v>
      </c>
      <c r="R2797" t="str">
        <f t="shared" si="261"/>
        <v>plays</v>
      </c>
      <c r="S2797" s="12">
        <f t="shared" si="262"/>
        <v>41780.317604166667</v>
      </c>
      <c r="T2797" s="12">
        <f t="shared" si="263"/>
        <v>41796.75</v>
      </c>
    </row>
    <row r="2798" spans="1:20" ht="42.75" x14ac:dyDescent="0.4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t="str">
        <f t="shared" si="260"/>
        <v>theater</v>
      </c>
      <c r="R2798" t="str">
        <f t="shared" si="261"/>
        <v>plays</v>
      </c>
      <c r="S2798" s="12">
        <f t="shared" si="262"/>
        <v>41795.319768518515</v>
      </c>
      <c r="T2798" s="12">
        <f t="shared" si="263"/>
        <v>41825.319768518515</v>
      </c>
    </row>
    <row r="2799" spans="1:20" ht="42.75" x14ac:dyDescent="0.4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t="str">
        <f t="shared" si="260"/>
        <v>theater</v>
      </c>
      <c r="R2799" t="str">
        <f t="shared" si="261"/>
        <v>plays</v>
      </c>
      <c r="S2799" s="12">
        <f t="shared" si="262"/>
        <v>41798.731944444444</v>
      </c>
      <c r="T2799" s="12">
        <f t="shared" si="263"/>
        <v>41828.731944444444</v>
      </c>
    </row>
    <row r="2800" spans="1:20" ht="42.75" x14ac:dyDescent="0.4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t="str">
        <f t="shared" si="260"/>
        <v>theater</v>
      </c>
      <c r="R2800" t="str">
        <f t="shared" si="261"/>
        <v>plays</v>
      </c>
      <c r="S2800" s="12">
        <f t="shared" si="262"/>
        <v>42201.466678240737</v>
      </c>
      <c r="T2800" s="12">
        <f t="shared" si="263"/>
        <v>42216.458333333336</v>
      </c>
    </row>
    <row r="2801" spans="1:20" ht="42.75" x14ac:dyDescent="0.4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t="str">
        <f t="shared" si="260"/>
        <v>theater</v>
      </c>
      <c r="R2801" t="str">
        <f t="shared" si="261"/>
        <v>plays</v>
      </c>
      <c r="S2801" s="12">
        <f t="shared" si="262"/>
        <v>42507.05636574074</v>
      </c>
      <c r="T2801" s="12">
        <f t="shared" si="263"/>
        <v>42538.458333333336</v>
      </c>
    </row>
    <row r="2802" spans="1:20" ht="42.75" x14ac:dyDescent="0.4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t="str">
        <f t="shared" si="260"/>
        <v>theater</v>
      </c>
      <c r="R2802" t="str">
        <f t="shared" si="261"/>
        <v>plays</v>
      </c>
      <c r="S2802" s="12">
        <f t="shared" si="262"/>
        <v>41948.344513888886</v>
      </c>
      <c r="T2802" s="12">
        <f t="shared" si="263"/>
        <v>42008.344513888886</v>
      </c>
    </row>
    <row r="2803" spans="1:20" ht="42.75" x14ac:dyDescent="0.4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t="str">
        <f t="shared" si="260"/>
        <v>theater</v>
      </c>
      <c r="R2803" t="str">
        <f t="shared" si="261"/>
        <v>plays</v>
      </c>
      <c r="S2803" s="12">
        <f t="shared" si="262"/>
        <v>41900.034826388888</v>
      </c>
      <c r="T2803" s="12">
        <f t="shared" si="263"/>
        <v>41922.25</v>
      </c>
    </row>
    <row r="2804" spans="1:20" ht="42.75" x14ac:dyDescent="0.4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t="str">
        <f t="shared" si="260"/>
        <v>theater</v>
      </c>
      <c r="R2804" t="str">
        <f t="shared" si="261"/>
        <v>plays</v>
      </c>
      <c r="S2804" s="12">
        <f t="shared" si="262"/>
        <v>42192.438738425924</v>
      </c>
      <c r="T2804" s="12">
        <f t="shared" si="263"/>
        <v>42222.438738425924</v>
      </c>
    </row>
    <row r="2805" spans="1:20" ht="42.75" x14ac:dyDescent="0.4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t="str">
        <f t="shared" si="260"/>
        <v>theater</v>
      </c>
      <c r="R2805" t="str">
        <f t="shared" si="261"/>
        <v>plays</v>
      </c>
      <c r="S2805" s="12">
        <f t="shared" si="262"/>
        <v>42157.857361111113</v>
      </c>
      <c r="T2805" s="12">
        <f t="shared" si="263"/>
        <v>42200.791666666664</v>
      </c>
    </row>
    <row r="2806" spans="1:20" ht="42.75" x14ac:dyDescent="0.4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t="str">
        <f t="shared" si="260"/>
        <v>theater</v>
      </c>
      <c r="R2806" t="str">
        <f t="shared" si="261"/>
        <v>plays</v>
      </c>
      <c r="S2806" s="12">
        <f t="shared" si="262"/>
        <v>41881.245254629626</v>
      </c>
      <c r="T2806" s="12">
        <f t="shared" si="263"/>
        <v>41911.245254629626</v>
      </c>
    </row>
    <row r="2807" spans="1:20" ht="57" x14ac:dyDescent="0.4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t="str">
        <f t="shared" si="260"/>
        <v>theater</v>
      </c>
      <c r="R2807" t="str">
        <f t="shared" si="261"/>
        <v>plays</v>
      </c>
      <c r="S2807" s="12">
        <f t="shared" si="262"/>
        <v>42213.2971412037</v>
      </c>
      <c r="T2807" s="12">
        <f t="shared" si="263"/>
        <v>42238.2971412037</v>
      </c>
    </row>
    <row r="2808" spans="1:20" ht="42.75" x14ac:dyDescent="0.4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t="str">
        <f t="shared" si="260"/>
        <v>theater</v>
      </c>
      <c r="R2808" t="str">
        <f t="shared" si="261"/>
        <v>plays</v>
      </c>
      <c r="S2808" s="12">
        <f t="shared" si="262"/>
        <v>42185.058912037035</v>
      </c>
      <c r="T2808" s="12">
        <f t="shared" si="263"/>
        <v>42221.249999999993</v>
      </c>
    </row>
    <row r="2809" spans="1:20" x14ac:dyDescent="0.4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t="str">
        <f t="shared" si="260"/>
        <v>theater</v>
      </c>
      <c r="R2809" t="str">
        <f t="shared" si="261"/>
        <v>plays</v>
      </c>
      <c r="S2809" s="12">
        <f t="shared" si="262"/>
        <v>42154.664791666662</v>
      </c>
      <c r="T2809" s="12">
        <f t="shared" si="263"/>
        <v>42184.664791666662</v>
      </c>
    </row>
    <row r="2810" spans="1:20" ht="42.75" x14ac:dyDescent="0.4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t="str">
        <f t="shared" si="260"/>
        <v>theater</v>
      </c>
      <c r="R2810" t="str">
        <f t="shared" si="261"/>
        <v>plays</v>
      </c>
      <c r="S2810" s="12">
        <f t="shared" si="262"/>
        <v>42208.638136574074</v>
      </c>
      <c r="T2810" s="12">
        <f t="shared" si="263"/>
        <v>42238.638136574074</v>
      </c>
    </row>
    <row r="2811" spans="1:20" ht="42.75" x14ac:dyDescent="0.4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t="str">
        <f t="shared" si="260"/>
        <v>theater</v>
      </c>
      <c r="R2811" t="str">
        <f t="shared" si="261"/>
        <v>plays</v>
      </c>
      <c r="S2811" s="12">
        <f t="shared" si="262"/>
        <v>42451.288483796299</v>
      </c>
      <c r="T2811" s="12">
        <f t="shared" si="263"/>
        <v>42459.402083333327</v>
      </c>
    </row>
    <row r="2812" spans="1:20" ht="42.75" x14ac:dyDescent="0.4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t="str">
        <f t="shared" si="260"/>
        <v>theater</v>
      </c>
      <c r="R2812" t="str">
        <f t="shared" si="261"/>
        <v>plays</v>
      </c>
      <c r="S2812" s="12">
        <f t="shared" si="262"/>
        <v>41758.931296296294</v>
      </c>
      <c r="T2812" s="12">
        <f t="shared" si="263"/>
        <v>41790.957638888889</v>
      </c>
    </row>
    <row r="2813" spans="1:20" ht="42.75" x14ac:dyDescent="0.4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t="str">
        <f t="shared" si="260"/>
        <v>theater</v>
      </c>
      <c r="R2813" t="str">
        <f t="shared" si="261"/>
        <v>plays</v>
      </c>
      <c r="S2813" s="12">
        <f t="shared" si="262"/>
        <v>42028.288229166668</v>
      </c>
      <c r="T2813" s="12">
        <f t="shared" si="263"/>
        <v>42058.288229166668</v>
      </c>
    </row>
    <row r="2814" spans="1:20" ht="42.75" x14ac:dyDescent="0.4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t="str">
        <f t="shared" si="260"/>
        <v>theater</v>
      </c>
      <c r="R2814" t="str">
        <f t="shared" si="261"/>
        <v>plays</v>
      </c>
      <c r="S2814" s="12">
        <f t="shared" si="262"/>
        <v>42054.535856481474</v>
      </c>
      <c r="T2814" s="12">
        <f t="shared" si="263"/>
        <v>42099.958333333336</v>
      </c>
    </row>
    <row r="2815" spans="1:20" ht="42.75" x14ac:dyDescent="0.4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t="str">
        <f t="shared" si="260"/>
        <v>theater</v>
      </c>
      <c r="R2815" t="str">
        <f t="shared" si="261"/>
        <v>plays</v>
      </c>
      <c r="S2815" s="12">
        <f t="shared" si="262"/>
        <v>42693.534270833326</v>
      </c>
      <c r="T2815" s="12">
        <f t="shared" si="263"/>
        <v>42718.534270833326</v>
      </c>
    </row>
    <row r="2816" spans="1:20" ht="42.75" x14ac:dyDescent="0.4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t="str">
        <f t="shared" si="260"/>
        <v>theater</v>
      </c>
      <c r="R2816" t="str">
        <f t="shared" si="261"/>
        <v>plays</v>
      </c>
      <c r="S2816" s="12">
        <f t="shared" si="262"/>
        <v>42103.191145833327</v>
      </c>
      <c r="T2816" s="12">
        <f t="shared" si="263"/>
        <v>42133.191145833327</v>
      </c>
    </row>
    <row r="2817" spans="1:20" ht="42.75" x14ac:dyDescent="0.4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t="str">
        <f t="shared" si="260"/>
        <v>theater</v>
      </c>
      <c r="R2817" t="str">
        <f t="shared" si="261"/>
        <v>plays</v>
      </c>
      <c r="S2817" s="12">
        <f t="shared" si="262"/>
        <v>42559.568391203698</v>
      </c>
      <c r="T2817" s="12">
        <f t="shared" si="263"/>
        <v>42589.568391203698</v>
      </c>
    </row>
    <row r="2818" spans="1:20" ht="42.75" x14ac:dyDescent="0.4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6">
        <f t="shared" si="259"/>
        <v>25.130177514792898</v>
      </c>
      <c r="Q2818" t="str">
        <f t="shared" si="260"/>
        <v>theater</v>
      </c>
      <c r="R2818" t="str">
        <f t="shared" si="261"/>
        <v>plays</v>
      </c>
      <c r="S2818" s="12">
        <f t="shared" si="262"/>
        <v>42188.259166666663</v>
      </c>
      <c r="T2818" s="12">
        <f t="shared" si="263"/>
        <v>42218.458333333336</v>
      </c>
    </row>
    <row r="2819" spans="1:20" ht="42.75" x14ac:dyDescent="0.4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s="6">
        <f t="shared" ref="P2819:P2882" si="265">IF(L2819&gt;0,E2819/L2819,0)</f>
        <v>23.636363636363637</v>
      </c>
      <c r="Q2819" t="str">
        <f t="shared" ref="Q2819:Q2882" si="266">LEFT(N2819,SEARCH("/",N2819,1)-1)</f>
        <v>theater</v>
      </c>
      <c r="R2819" t="str">
        <f t="shared" ref="R2819:R2882" si="267">RIGHT(N2819,LEN(N2819)-SEARCH("/",N2819,1))</f>
        <v>plays</v>
      </c>
      <c r="S2819" s="12">
        <f t="shared" ref="S2819:S2882" si="268">(J2819/86400)+25569+(-5/24)</f>
        <v>42023.42664351852</v>
      </c>
      <c r="T2819" s="12">
        <f t="shared" ref="T2819:T2882" si="269">(I2819/86400)+25569+(-5/24)</f>
        <v>42063.42664351852</v>
      </c>
    </row>
    <row r="2820" spans="1:20" ht="42.75" x14ac:dyDescent="0.4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t="str">
        <f t="shared" si="266"/>
        <v>theater</v>
      </c>
      <c r="R2820" t="str">
        <f t="shared" si="267"/>
        <v>plays</v>
      </c>
      <c r="S2820" s="12">
        <f t="shared" si="268"/>
        <v>42250.389884259253</v>
      </c>
      <c r="T2820" s="12">
        <f t="shared" si="269"/>
        <v>42270.389884259253</v>
      </c>
    </row>
    <row r="2821" spans="1:20" ht="42.75" x14ac:dyDescent="0.4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t="str">
        <f t="shared" si="266"/>
        <v>theater</v>
      </c>
      <c r="R2821" t="str">
        <f t="shared" si="267"/>
        <v>plays</v>
      </c>
      <c r="S2821" s="12">
        <f t="shared" si="268"/>
        <v>42139.317233796297</v>
      </c>
      <c r="T2821" s="12">
        <f t="shared" si="269"/>
        <v>42169.317233796297</v>
      </c>
    </row>
    <row r="2822" spans="1:20" ht="42.75" x14ac:dyDescent="0.4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t="str">
        <f t="shared" si="266"/>
        <v>theater</v>
      </c>
      <c r="R2822" t="str">
        <f t="shared" si="267"/>
        <v>plays</v>
      </c>
      <c r="S2822" s="12">
        <f t="shared" si="268"/>
        <v>42401.402650462966</v>
      </c>
      <c r="T2822" s="12">
        <f t="shared" si="269"/>
        <v>42425.791666666664</v>
      </c>
    </row>
    <row r="2823" spans="1:20" ht="42.75" x14ac:dyDescent="0.4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t="str">
        <f t="shared" si="266"/>
        <v>theater</v>
      </c>
      <c r="R2823" t="str">
        <f t="shared" si="267"/>
        <v>plays</v>
      </c>
      <c r="S2823" s="12">
        <f t="shared" si="268"/>
        <v>41875.714525462965</v>
      </c>
      <c r="T2823" s="12">
        <f t="shared" si="269"/>
        <v>41905.714525462965</v>
      </c>
    </row>
    <row r="2824" spans="1:20" ht="42.75" x14ac:dyDescent="0.4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t="str">
        <f t="shared" si="266"/>
        <v>theater</v>
      </c>
      <c r="R2824" t="str">
        <f t="shared" si="267"/>
        <v>plays</v>
      </c>
      <c r="S2824" s="12">
        <f t="shared" si="268"/>
        <v>42060.475601851846</v>
      </c>
      <c r="T2824" s="12">
        <f t="shared" si="269"/>
        <v>42090.433935185181</v>
      </c>
    </row>
    <row r="2825" spans="1:20" ht="42.75" x14ac:dyDescent="0.4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t="str">
        <f t="shared" si="266"/>
        <v>theater</v>
      </c>
      <c r="R2825" t="str">
        <f t="shared" si="267"/>
        <v>plays</v>
      </c>
      <c r="S2825" s="12">
        <f t="shared" si="268"/>
        <v>42066.803310185183</v>
      </c>
      <c r="T2825" s="12">
        <f t="shared" si="269"/>
        <v>42094.749305555553</v>
      </c>
    </row>
    <row r="2826" spans="1:20" ht="28.5" x14ac:dyDescent="0.4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t="str">
        <f t="shared" si="266"/>
        <v>theater</v>
      </c>
      <c r="R2826" t="str">
        <f t="shared" si="267"/>
        <v>plays</v>
      </c>
      <c r="S2826" s="12">
        <f t="shared" si="268"/>
        <v>42136.0624537037</v>
      </c>
      <c r="T2826" s="12">
        <f t="shared" si="269"/>
        <v>42167.863194444442</v>
      </c>
    </row>
    <row r="2827" spans="1:20" ht="42.75" x14ac:dyDescent="0.4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t="str">
        <f t="shared" si="266"/>
        <v>theater</v>
      </c>
      <c r="R2827" t="str">
        <f t="shared" si="267"/>
        <v>plays</v>
      </c>
      <c r="S2827" s="12">
        <f t="shared" si="268"/>
        <v>42312.584328703706</v>
      </c>
      <c r="T2827" s="12">
        <f t="shared" si="269"/>
        <v>42342.584328703706</v>
      </c>
    </row>
    <row r="2828" spans="1:20" ht="42.75" x14ac:dyDescent="0.4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t="str">
        <f t="shared" si="266"/>
        <v>theater</v>
      </c>
      <c r="R2828" t="str">
        <f t="shared" si="267"/>
        <v>plays</v>
      </c>
      <c r="S2828" s="12">
        <f t="shared" si="268"/>
        <v>42170.826527777775</v>
      </c>
      <c r="T2828" s="12">
        <f t="shared" si="269"/>
        <v>42195.083333333336</v>
      </c>
    </row>
    <row r="2829" spans="1:20" ht="42.75" x14ac:dyDescent="0.4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t="str">
        <f t="shared" si="266"/>
        <v>theater</v>
      </c>
      <c r="R2829" t="str">
        <f t="shared" si="267"/>
        <v>plays</v>
      </c>
      <c r="S2829" s="12">
        <f t="shared" si="268"/>
        <v>42494.475300925922</v>
      </c>
      <c r="T2829" s="12">
        <f t="shared" si="269"/>
        <v>42524.479166666664</v>
      </c>
    </row>
    <row r="2830" spans="1:20" ht="42.75" x14ac:dyDescent="0.4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t="str">
        <f t="shared" si="266"/>
        <v>theater</v>
      </c>
      <c r="R2830" t="str">
        <f t="shared" si="267"/>
        <v>plays</v>
      </c>
      <c r="S2830" s="12">
        <f t="shared" si="268"/>
        <v>42254.056354166663</v>
      </c>
      <c r="T2830" s="12">
        <f t="shared" si="269"/>
        <v>42279.749999999993</v>
      </c>
    </row>
    <row r="2831" spans="1:20" ht="42.75" x14ac:dyDescent="0.4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t="str">
        <f t="shared" si="266"/>
        <v>theater</v>
      </c>
      <c r="R2831" t="str">
        <f t="shared" si="267"/>
        <v>plays</v>
      </c>
      <c r="S2831" s="12">
        <f t="shared" si="268"/>
        <v>42495.225902777776</v>
      </c>
      <c r="T2831" s="12">
        <f t="shared" si="269"/>
        <v>42523.225902777776</v>
      </c>
    </row>
    <row r="2832" spans="1:20" ht="28.5" x14ac:dyDescent="0.4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t="str">
        <f t="shared" si="266"/>
        <v>theater</v>
      </c>
      <c r="R2832" t="str">
        <f t="shared" si="267"/>
        <v>plays</v>
      </c>
      <c r="S2832" s="12">
        <f t="shared" si="268"/>
        <v>41758.631342592591</v>
      </c>
      <c r="T2832" s="12">
        <f t="shared" si="269"/>
        <v>41770.957638888889</v>
      </c>
    </row>
    <row r="2833" spans="1:20" ht="28.5" x14ac:dyDescent="0.4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t="str">
        <f t="shared" si="266"/>
        <v>theater</v>
      </c>
      <c r="R2833" t="str">
        <f t="shared" si="267"/>
        <v>plays</v>
      </c>
      <c r="S2833" s="12">
        <f t="shared" si="268"/>
        <v>42171.616550925923</v>
      </c>
      <c r="T2833" s="12">
        <f t="shared" si="269"/>
        <v>42201.616550925923</v>
      </c>
    </row>
    <row r="2834" spans="1:20" ht="42.75" x14ac:dyDescent="0.4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t="str">
        <f t="shared" si="266"/>
        <v>theater</v>
      </c>
      <c r="R2834" t="str">
        <f t="shared" si="267"/>
        <v>plays</v>
      </c>
      <c r="S2834" s="12">
        <f t="shared" si="268"/>
        <v>41938.501087962963</v>
      </c>
      <c r="T2834" s="12">
        <f t="shared" si="269"/>
        <v>41966.708333333336</v>
      </c>
    </row>
    <row r="2835" spans="1:20" x14ac:dyDescent="0.4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t="str">
        <f t="shared" si="266"/>
        <v>theater</v>
      </c>
      <c r="R2835" t="str">
        <f t="shared" si="267"/>
        <v>plays</v>
      </c>
      <c r="S2835" s="12">
        <f t="shared" si="268"/>
        <v>42267.919363425921</v>
      </c>
      <c r="T2835" s="12">
        <f t="shared" si="269"/>
        <v>42287.874999999993</v>
      </c>
    </row>
    <row r="2836" spans="1:20" ht="42.75" x14ac:dyDescent="0.4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t="str">
        <f t="shared" si="266"/>
        <v>theater</v>
      </c>
      <c r="R2836" t="str">
        <f t="shared" si="267"/>
        <v>plays</v>
      </c>
      <c r="S2836" s="12">
        <f t="shared" si="268"/>
        <v>42019.751504629625</v>
      </c>
      <c r="T2836" s="12">
        <f t="shared" si="269"/>
        <v>42034.751504629625</v>
      </c>
    </row>
    <row r="2837" spans="1:20" ht="42.75" x14ac:dyDescent="0.4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t="str">
        <f t="shared" si="266"/>
        <v>theater</v>
      </c>
      <c r="R2837" t="str">
        <f t="shared" si="267"/>
        <v>plays</v>
      </c>
      <c r="S2837" s="12">
        <f t="shared" si="268"/>
        <v>42313.495567129627</v>
      </c>
      <c r="T2837" s="12">
        <f t="shared" si="269"/>
        <v>42342.791666666664</v>
      </c>
    </row>
    <row r="2838" spans="1:20" ht="42.75" x14ac:dyDescent="0.4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t="str">
        <f t="shared" si="266"/>
        <v>theater</v>
      </c>
      <c r="R2838" t="str">
        <f t="shared" si="267"/>
        <v>plays</v>
      </c>
      <c r="S2838" s="12">
        <f t="shared" si="268"/>
        <v>42746.053449074076</v>
      </c>
      <c r="T2838" s="12">
        <f t="shared" si="269"/>
        <v>42783.999305555553</v>
      </c>
    </row>
    <row r="2839" spans="1:20" ht="57" x14ac:dyDescent="0.4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t="str">
        <f t="shared" si="266"/>
        <v>theater</v>
      </c>
      <c r="R2839" t="str">
        <f t="shared" si="267"/>
        <v>plays</v>
      </c>
      <c r="S2839" s="12">
        <f t="shared" si="268"/>
        <v>42307.700046296297</v>
      </c>
      <c r="T2839" s="12">
        <f t="shared" si="269"/>
        <v>42347.741712962961</v>
      </c>
    </row>
    <row r="2840" spans="1:20" ht="42.75" x14ac:dyDescent="0.4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t="str">
        <f t="shared" si="266"/>
        <v>theater</v>
      </c>
      <c r="R2840" t="str">
        <f t="shared" si="267"/>
        <v>plays</v>
      </c>
      <c r="S2840" s="12">
        <f t="shared" si="268"/>
        <v>41842.399259259255</v>
      </c>
      <c r="T2840" s="12">
        <f t="shared" si="269"/>
        <v>41864.708333333328</v>
      </c>
    </row>
    <row r="2841" spans="1:20" ht="42.75" x14ac:dyDescent="0.4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t="str">
        <f t="shared" si="266"/>
        <v>theater</v>
      </c>
      <c r="R2841" t="str">
        <f t="shared" si="267"/>
        <v>plays</v>
      </c>
      <c r="S2841" s="12">
        <f t="shared" si="268"/>
        <v>41853.031874999993</v>
      </c>
      <c r="T2841" s="12">
        <f t="shared" si="269"/>
        <v>41875.999305555553</v>
      </c>
    </row>
    <row r="2842" spans="1:20" ht="57" x14ac:dyDescent="0.4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t="str">
        <f t="shared" si="266"/>
        <v>theater</v>
      </c>
      <c r="R2842" t="str">
        <f t="shared" si="267"/>
        <v>plays</v>
      </c>
      <c r="S2842" s="12">
        <f t="shared" si="268"/>
        <v>42059.827303240738</v>
      </c>
      <c r="T2842" s="12">
        <f t="shared" si="269"/>
        <v>42081.499999999993</v>
      </c>
    </row>
    <row r="2843" spans="1:20" ht="42.75" x14ac:dyDescent="0.4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6">
        <f t="shared" si="265"/>
        <v>10</v>
      </c>
      <c r="Q2843" t="str">
        <f t="shared" si="266"/>
        <v>theater</v>
      </c>
      <c r="R2843" t="str">
        <f t="shared" si="267"/>
        <v>plays</v>
      </c>
      <c r="S2843" s="12">
        <f t="shared" si="268"/>
        <v>42291.531215277777</v>
      </c>
      <c r="T2843" s="12">
        <f t="shared" si="269"/>
        <v>42351.572881944441</v>
      </c>
    </row>
    <row r="2844" spans="1:20" ht="42.75" x14ac:dyDescent="0.4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f t="shared" si="265"/>
        <v>0</v>
      </c>
      <c r="Q2844" t="str">
        <f t="shared" si="266"/>
        <v>theater</v>
      </c>
      <c r="R2844" t="str">
        <f t="shared" si="267"/>
        <v>plays</v>
      </c>
      <c r="S2844" s="12">
        <f t="shared" si="268"/>
        <v>41784.744155092594</v>
      </c>
      <c r="T2844" s="12">
        <f t="shared" si="269"/>
        <v>41811.25</v>
      </c>
    </row>
    <row r="2845" spans="1:20" ht="42.75" x14ac:dyDescent="0.4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f t="shared" si="265"/>
        <v>0</v>
      </c>
      <c r="Q2845" t="str">
        <f t="shared" si="266"/>
        <v>theater</v>
      </c>
      <c r="R2845" t="str">
        <f t="shared" si="267"/>
        <v>plays</v>
      </c>
      <c r="S2845" s="12">
        <f t="shared" si="268"/>
        <v>42492.529513888883</v>
      </c>
      <c r="T2845" s="12">
        <f t="shared" si="269"/>
        <v>42533.958333333336</v>
      </c>
    </row>
    <row r="2846" spans="1:20" ht="42.75" x14ac:dyDescent="0.4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t="str">
        <f t="shared" si="266"/>
        <v>theater</v>
      </c>
      <c r="R2846" t="str">
        <f t="shared" si="267"/>
        <v>plays</v>
      </c>
      <c r="S2846" s="12">
        <f t="shared" si="268"/>
        <v>42709.337731481479</v>
      </c>
      <c r="T2846" s="12">
        <f t="shared" si="269"/>
        <v>42739.337731481479</v>
      </c>
    </row>
    <row r="2847" spans="1:20" ht="42.75" x14ac:dyDescent="0.4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t="str">
        <f t="shared" si="266"/>
        <v>theater</v>
      </c>
      <c r="R2847" t="str">
        <f t="shared" si="267"/>
        <v>plays</v>
      </c>
      <c r="S2847" s="12">
        <f t="shared" si="268"/>
        <v>42102.808252314811</v>
      </c>
      <c r="T2847" s="12">
        <f t="shared" si="269"/>
        <v>42162.808252314811</v>
      </c>
    </row>
    <row r="2848" spans="1:20" ht="42.75" x14ac:dyDescent="0.4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f t="shared" si="265"/>
        <v>0</v>
      </c>
      <c r="Q2848" t="str">
        <f t="shared" si="266"/>
        <v>theater</v>
      </c>
      <c r="R2848" t="str">
        <f t="shared" si="267"/>
        <v>plays</v>
      </c>
      <c r="S2848" s="12">
        <f t="shared" si="268"/>
        <v>42108.483726851853</v>
      </c>
      <c r="T2848" s="12">
        <f t="shared" si="269"/>
        <v>42153.483726851853</v>
      </c>
    </row>
    <row r="2849" spans="1:20" ht="42.75" x14ac:dyDescent="0.4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f t="shared" si="265"/>
        <v>0</v>
      </c>
      <c r="Q2849" t="str">
        <f t="shared" si="266"/>
        <v>theater</v>
      </c>
      <c r="R2849" t="str">
        <f t="shared" si="267"/>
        <v>plays</v>
      </c>
      <c r="S2849" s="12">
        <f t="shared" si="268"/>
        <v>42453.597974537035</v>
      </c>
      <c r="T2849" s="12">
        <f t="shared" si="269"/>
        <v>42513.597974537035</v>
      </c>
    </row>
    <row r="2850" spans="1:20" ht="57" x14ac:dyDescent="0.4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t="str">
        <f t="shared" si="266"/>
        <v>theater</v>
      </c>
      <c r="R2850" t="str">
        <f t="shared" si="267"/>
        <v>plays</v>
      </c>
      <c r="S2850" s="12">
        <f t="shared" si="268"/>
        <v>42123.440497685187</v>
      </c>
      <c r="T2850" s="12">
        <f t="shared" si="269"/>
        <v>42153.440497685187</v>
      </c>
    </row>
    <row r="2851" spans="1:20" ht="42.75" x14ac:dyDescent="0.4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6">
        <f t="shared" si="265"/>
        <v>5</v>
      </c>
      <c r="Q2851" t="str">
        <f t="shared" si="266"/>
        <v>theater</v>
      </c>
      <c r="R2851" t="str">
        <f t="shared" si="267"/>
        <v>plays</v>
      </c>
      <c r="S2851" s="12">
        <f t="shared" si="268"/>
        <v>42453.219907407409</v>
      </c>
      <c r="T2851" s="12">
        <f t="shared" si="269"/>
        <v>42483.219907407409</v>
      </c>
    </row>
    <row r="2852" spans="1:20" ht="42.75" x14ac:dyDescent="0.4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t="str">
        <f t="shared" si="266"/>
        <v>theater</v>
      </c>
      <c r="R2852" t="str">
        <f t="shared" si="267"/>
        <v>plays</v>
      </c>
      <c r="S2852" s="12">
        <f t="shared" si="268"/>
        <v>41857.798738425925</v>
      </c>
      <c r="T2852" s="12">
        <f t="shared" si="269"/>
        <v>41887.798738425925</v>
      </c>
    </row>
    <row r="2853" spans="1:20" ht="42.75" x14ac:dyDescent="0.4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f t="shared" si="265"/>
        <v>0</v>
      </c>
      <c r="Q2853" t="str">
        <f t="shared" si="266"/>
        <v>theater</v>
      </c>
      <c r="R2853" t="str">
        <f t="shared" si="267"/>
        <v>plays</v>
      </c>
      <c r="S2853" s="12">
        <f t="shared" si="268"/>
        <v>42389.794317129628</v>
      </c>
      <c r="T2853" s="12">
        <f t="shared" si="269"/>
        <v>42398.761805555558</v>
      </c>
    </row>
    <row r="2854" spans="1:20" ht="42.75" x14ac:dyDescent="0.4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t="str">
        <f t="shared" si="266"/>
        <v>theater</v>
      </c>
      <c r="R2854" t="str">
        <f t="shared" si="267"/>
        <v>plays</v>
      </c>
      <c r="S2854" s="12">
        <f t="shared" si="268"/>
        <v>41780.836840277778</v>
      </c>
      <c r="T2854" s="12">
        <f t="shared" si="269"/>
        <v>41810.836840277778</v>
      </c>
    </row>
    <row r="2855" spans="1:20" ht="42.75" x14ac:dyDescent="0.4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f t="shared" si="265"/>
        <v>0</v>
      </c>
      <c r="Q2855" t="str">
        <f t="shared" si="266"/>
        <v>theater</v>
      </c>
      <c r="R2855" t="str">
        <f t="shared" si="267"/>
        <v>plays</v>
      </c>
      <c r="S2855" s="12">
        <f t="shared" si="268"/>
        <v>41835.98260416666</v>
      </c>
      <c r="T2855" s="12">
        <f t="shared" si="269"/>
        <v>41895.98260416666</v>
      </c>
    </row>
    <row r="2856" spans="1:20" ht="42.75" x14ac:dyDescent="0.4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t="str">
        <f t="shared" si="266"/>
        <v>theater</v>
      </c>
      <c r="R2856" t="str">
        <f t="shared" si="267"/>
        <v>plays</v>
      </c>
      <c r="S2856" s="12">
        <f t="shared" si="268"/>
        <v>42111.508321759255</v>
      </c>
      <c r="T2856" s="12">
        <f t="shared" si="269"/>
        <v>42131.508321759255</v>
      </c>
    </row>
    <row r="2857" spans="1:20" ht="42.75" x14ac:dyDescent="0.4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6">
        <f t="shared" si="265"/>
        <v>60</v>
      </c>
      <c r="Q2857" t="str">
        <f t="shared" si="266"/>
        <v>theater</v>
      </c>
      <c r="R2857" t="str">
        <f t="shared" si="267"/>
        <v>plays</v>
      </c>
      <c r="S2857" s="12">
        <f t="shared" si="268"/>
        <v>42369.799432870372</v>
      </c>
      <c r="T2857" s="12">
        <f t="shared" si="269"/>
        <v>42398.773611111108</v>
      </c>
    </row>
    <row r="2858" spans="1:20" ht="42.75" x14ac:dyDescent="0.4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t="str">
        <f t="shared" si="266"/>
        <v>theater</v>
      </c>
      <c r="R2858" t="str">
        <f t="shared" si="267"/>
        <v>plays</v>
      </c>
      <c r="S2858" s="12">
        <f t="shared" si="268"/>
        <v>42164.829247685186</v>
      </c>
      <c r="T2858" s="12">
        <f t="shared" si="269"/>
        <v>42224.69027777778</v>
      </c>
    </row>
    <row r="2859" spans="1:20" ht="57" x14ac:dyDescent="0.4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t="str">
        <f t="shared" si="266"/>
        <v>theater</v>
      </c>
      <c r="R2859" t="str">
        <f t="shared" si="267"/>
        <v>plays</v>
      </c>
      <c r="S2859" s="12">
        <f t="shared" si="268"/>
        <v>42726.711747685178</v>
      </c>
      <c r="T2859" s="12">
        <f t="shared" si="269"/>
        <v>42786.541666666664</v>
      </c>
    </row>
    <row r="2860" spans="1:20" ht="42.75" x14ac:dyDescent="0.4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f t="shared" si="265"/>
        <v>0</v>
      </c>
      <c r="Q2860" t="str">
        <f t="shared" si="266"/>
        <v>theater</v>
      </c>
      <c r="R2860" t="str">
        <f t="shared" si="267"/>
        <v>plays</v>
      </c>
      <c r="S2860" s="12">
        <f t="shared" si="268"/>
        <v>41954.336747685178</v>
      </c>
      <c r="T2860" s="12">
        <f t="shared" si="269"/>
        <v>41978.269444444442</v>
      </c>
    </row>
    <row r="2861" spans="1:20" ht="28.5" x14ac:dyDescent="0.4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t="str">
        <f t="shared" si="266"/>
        <v>theater</v>
      </c>
      <c r="R2861" t="str">
        <f t="shared" si="267"/>
        <v>plays</v>
      </c>
      <c r="S2861" s="12">
        <f t="shared" si="268"/>
        <v>42233.153981481482</v>
      </c>
      <c r="T2861" s="12">
        <f t="shared" si="269"/>
        <v>42293.153981481482</v>
      </c>
    </row>
    <row r="2862" spans="1:20" ht="42.75" x14ac:dyDescent="0.4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t="str">
        <f t="shared" si="266"/>
        <v>theater</v>
      </c>
      <c r="R2862" t="str">
        <f t="shared" si="267"/>
        <v>plays</v>
      </c>
      <c r="S2862" s="12">
        <f t="shared" si="268"/>
        <v>42480.592314814814</v>
      </c>
      <c r="T2862" s="12">
        <f t="shared" si="269"/>
        <v>42540.592314814814</v>
      </c>
    </row>
    <row r="2863" spans="1:20" ht="42.75" x14ac:dyDescent="0.4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t="str">
        <f t="shared" si="266"/>
        <v>theater</v>
      </c>
      <c r="R2863" t="str">
        <f t="shared" si="267"/>
        <v>plays</v>
      </c>
      <c r="S2863" s="12">
        <f t="shared" si="268"/>
        <v>42257.3825</v>
      </c>
      <c r="T2863" s="12">
        <f t="shared" si="269"/>
        <v>42271.3825</v>
      </c>
    </row>
    <row r="2864" spans="1:20" ht="42.75" x14ac:dyDescent="0.4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t="str">
        <f t="shared" si="266"/>
        <v>theater</v>
      </c>
      <c r="R2864" t="str">
        <f t="shared" si="267"/>
        <v>plays</v>
      </c>
      <c r="S2864" s="12">
        <f t="shared" si="268"/>
        <v>41784.581354166665</v>
      </c>
      <c r="T2864" s="12">
        <f t="shared" si="269"/>
        <v>41814.581354166665</v>
      </c>
    </row>
    <row r="2865" spans="1:20" ht="42.75" x14ac:dyDescent="0.4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t="str">
        <f t="shared" si="266"/>
        <v>theater</v>
      </c>
      <c r="R2865" t="str">
        <f t="shared" si="267"/>
        <v>plays</v>
      </c>
      <c r="S2865" s="12">
        <f t="shared" si="268"/>
        <v>41831.46670138889</v>
      </c>
      <c r="T2865" s="12">
        <f t="shared" si="269"/>
        <v>41891.46670138889</v>
      </c>
    </row>
    <row r="2866" spans="1:20" x14ac:dyDescent="0.4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t="str">
        <f t="shared" si="266"/>
        <v>theater</v>
      </c>
      <c r="R2866" t="str">
        <f t="shared" si="267"/>
        <v>plays</v>
      </c>
      <c r="S2866" s="12">
        <f t="shared" si="268"/>
        <v>42172.405173611107</v>
      </c>
      <c r="T2866" s="12">
        <f t="shared" si="269"/>
        <v>42202.345833333333</v>
      </c>
    </row>
    <row r="2867" spans="1:20" ht="42.75" x14ac:dyDescent="0.4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f t="shared" si="265"/>
        <v>0</v>
      </c>
      <c r="Q2867" t="str">
        <f t="shared" si="266"/>
        <v>theater</v>
      </c>
      <c r="R2867" t="str">
        <f t="shared" si="267"/>
        <v>plays</v>
      </c>
      <c r="S2867" s="12">
        <f t="shared" si="268"/>
        <v>41949.905775462961</v>
      </c>
      <c r="T2867" s="12">
        <f t="shared" si="269"/>
        <v>42009.905775462961</v>
      </c>
    </row>
    <row r="2868" spans="1:20" ht="42.75" x14ac:dyDescent="0.4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t="str">
        <f t="shared" si="266"/>
        <v>theater</v>
      </c>
      <c r="R2868" t="str">
        <f t="shared" si="267"/>
        <v>plays</v>
      </c>
      <c r="S2868" s="12">
        <f t="shared" si="268"/>
        <v>42627.746770833335</v>
      </c>
      <c r="T2868" s="12">
        <f t="shared" si="269"/>
        <v>42657.708333333336</v>
      </c>
    </row>
    <row r="2869" spans="1:20" ht="42.75" x14ac:dyDescent="0.4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6">
        <f t="shared" si="265"/>
        <v>50.4</v>
      </c>
      <c r="Q2869" t="str">
        <f t="shared" si="266"/>
        <v>theater</v>
      </c>
      <c r="R2869" t="str">
        <f t="shared" si="267"/>
        <v>plays</v>
      </c>
      <c r="S2869" s="12">
        <f t="shared" si="268"/>
        <v>42530.986944444441</v>
      </c>
      <c r="T2869" s="12">
        <f t="shared" si="269"/>
        <v>42554.958333333336</v>
      </c>
    </row>
    <row r="2870" spans="1:20" ht="42.75" x14ac:dyDescent="0.4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t="str">
        <f t="shared" si="266"/>
        <v>theater</v>
      </c>
      <c r="R2870" t="str">
        <f t="shared" si="267"/>
        <v>plays</v>
      </c>
      <c r="S2870" s="12">
        <f t="shared" si="268"/>
        <v>42618.618680555555</v>
      </c>
      <c r="T2870" s="12">
        <f t="shared" si="269"/>
        <v>42648.618680555555</v>
      </c>
    </row>
    <row r="2871" spans="1:20" ht="57" x14ac:dyDescent="0.4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t="str">
        <f t="shared" si="266"/>
        <v>theater</v>
      </c>
      <c r="R2871" t="str">
        <f t="shared" si="267"/>
        <v>plays</v>
      </c>
      <c r="S2871" s="12">
        <f t="shared" si="268"/>
        <v>42540.385196759256</v>
      </c>
      <c r="T2871" s="12">
        <f t="shared" si="269"/>
        <v>42570.385196759256</v>
      </c>
    </row>
    <row r="2872" spans="1:20" ht="42.75" x14ac:dyDescent="0.4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t="str">
        <f t="shared" si="266"/>
        <v>theater</v>
      </c>
      <c r="R2872" t="str">
        <f t="shared" si="267"/>
        <v>plays</v>
      </c>
      <c r="S2872" s="12">
        <f t="shared" si="268"/>
        <v>41745.981076388889</v>
      </c>
      <c r="T2872" s="12">
        <f t="shared" si="269"/>
        <v>41775.981076388889</v>
      </c>
    </row>
    <row r="2873" spans="1:20" ht="42.75" x14ac:dyDescent="0.4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t="str">
        <f t="shared" si="266"/>
        <v>theater</v>
      </c>
      <c r="R2873" t="str">
        <f t="shared" si="267"/>
        <v>plays</v>
      </c>
      <c r="S2873" s="12">
        <f t="shared" si="268"/>
        <v>41974.530243055553</v>
      </c>
      <c r="T2873" s="12">
        <f t="shared" si="269"/>
        <v>41994.530243055553</v>
      </c>
    </row>
    <row r="2874" spans="1:20" ht="28.5" x14ac:dyDescent="0.4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f t="shared" si="265"/>
        <v>0</v>
      </c>
      <c r="Q2874" t="str">
        <f t="shared" si="266"/>
        <v>theater</v>
      </c>
      <c r="R2874" t="str">
        <f t="shared" si="267"/>
        <v>plays</v>
      </c>
      <c r="S2874" s="12">
        <f t="shared" si="268"/>
        <v>42114.907847222225</v>
      </c>
      <c r="T2874" s="12">
        <f t="shared" si="269"/>
        <v>42174.907847222225</v>
      </c>
    </row>
    <row r="2875" spans="1:20" ht="42.75" x14ac:dyDescent="0.4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t="str">
        <f t="shared" si="266"/>
        <v>theater</v>
      </c>
      <c r="R2875" t="str">
        <f t="shared" si="267"/>
        <v>plays</v>
      </c>
      <c r="S2875" s="12">
        <f t="shared" si="268"/>
        <v>42002.609155092585</v>
      </c>
      <c r="T2875" s="12">
        <f t="shared" si="269"/>
        <v>42032.609155092585</v>
      </c>
    </row>
    <row r="2876" spans="1:20" ht="42.75" x14ac:dyDescent="0.4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t="str">
        <f t="shared" si="266"/>
        <v>theater</v>
      </c>
      <c r="R2876" t="str">
        <f t="shared" si="267"/>
        <v>plays</v>
      </c>
      <c r="S2876" s="12">
        <f t="shared" si="268"/>
        <v>42722.636412037034</v>
      </c>
      <c r="T2876" s="12">
        <f t="shared" si="269"/>
        <v>42752.636412037034</v>
      </c>
    </row>
    <row r="2877" spans="1:20" ht="42.75" x14ac:dyDescent="0.4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t="str">
        <f t="shared" si="266"/>
        <v>theater</v>
      </c>
      <c r="R2877" t="str">
        <f t="shared" si="267"/>
        <v>plays</v>
      </c>
      <c r="S2877" s="12">
        <f t="shared" si="268"/>
        <v>42464.920057870368</v>
      </c>
      <c r="T2877" s="12">
        <f t="shared" si="269"/>
        <v>42494.920057870368</v>
      </c>
    </row>
    <row r="2878" spans="1:20" ht="42.75" x14ac:dyDescent="0.4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f t="shared" si="265"/>
        <v>0</v>
      </c>
      <c r="Q2878" t="str">
        <f t="shared" si="266"/>
        <v>theater</v>
      </c>
      <c r="R2878" t="str">
        <f t="shared" si="267"/>
        <v>plays</v>
      </c>
      <c r="S2878" s="12">
        <f t="shared" si="268"/>
        <v>42171.535636574066</v>
      </c>
      <c r="T2878" s="12">
        <f t="shared" si="269"/>
        <v>42201.535636574066</v>
      </c>
    </row>
    <row r="2879" spans="1:20" ht="42.75" x14ac:dyDescent="0.4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t="str">
        <f t="shared" si="266"/>
        <v>theater</v>
      </c>
      <c r="R2879" t="str">
        <f t="shared" si="267"/>
        <v>plays</v>
      </c>
      <c r="S2879" s="12">
        <f t="shared" si="268"/>
        <v>42672.746805555558</v>
      </c>
      <c r="T2879" s="12">
        <f t="shared" si="269"/>
        <v>42704.499999999993</v>
      </c>
    </row>
    <row r="2880" spans="1:20" ht="42.75" x14ac:dyDescent="0.4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t="str">
        <f t="shared" si="266"/>
        <v>theater</v>
      </c>
      <c r="R2880" t="str">
        <f t="shared" si="267"/>
        <v>plays</v>
      </c>
      <c r="S2880" s="12">
        <f t="shared" si="268"/>
        <v>42128.407349537032</v>
      </c>
      <c r="T2880" s="12">
        <f t="shared" si="269"/>
        <v>42188.407349537032</v>
      </c>
    </row>
    <row r="2881" spans="1:20" ht="42.75" x14ac:dyDescent="0.4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t="str">
        <f t="shared" si="266"/>
        <v>theater</v>
      </c>
      <c r="R2881" t="str">
        <f t="shared" si="267"/>
        <v>plays</v>
      </c>
      <c r="S2881" s="12">
        <f t="shared" si="268"/>
        <v>42359.516909722217</v>
      </c>
      <c r="T2881" s="12">
        <f t="shared" si="269"/>
        <v>42389.516909722217</v>
      </c>
    </row>
    <row r="2882" spans="1:20" ht="42.75" x14ac:dyDescent="0.4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s="6">
        <f t="shared" si="265"/>
        <v>96.551724137931032</v>
      </c>
      <c r="Q2882" t="str">
        <f t="shared" si="266"/>
        <v>theater</v>
      </c>
      <c r="R2882" t="str">
        <f t="shared" si="267"/>
        <v>plays</v>
      </c>
      <c r="S2882" s="12">
        <f t="shared" si="268"/>
        <v>42192.69736111111</v>
      </c>
      <c r="T2882" s="12">
        <f t="shared" si="269"/>
        <v>42236.503472222219</v>
      </c>
    </row>
    <row r="2883" spans="1:20" ht="42.75" x14ac:dyDescent="0.4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s="6">
        <f t="shared" ref="P2883:P2946" si="271">IF(L2883&gt;0,E2883/L2883,0)</f>
        <v>0</v>
      </c>
      <c r="Q2883" t="str">
        <f t="shared" ref="Q2883:Q2946" si="272">LEFT(N2883,SEARCH("/",N2883,1)-1)</f>
        <v>theater</v>
      </c>
      <c r="R2883" t="str">
        <f t="shared" ref="R2883:R2946" si="273">RIGHT(N2883,LEN(N2883)-SEARCH("/",N2883,1))</f>
        <v>plays</v>
      </c>
      <c r="S2883" s="12">
        <f t="shared" ref="S2883:S2946" si="274">(J2883/86400)+25569+(-5/24)</f>
        <v>41916.389305555553</v>
      </c>
      <c r="T2883" s="12">
        <f t="shared" ref="T2883:T2946" si="275">(I2883/86400)+25569+(-5/24)</f>
        <v>41976.430972222217</v>
      </c>
    </row>
    <row r="2884" spans="1:20" ht="42.75" x14ac:dyDescent="0.4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t="str">
        <f t="shared" si="272"/>
        <v>theater</v>
      </c>
      <c r="R2884" t="str">
        <f t="shared" si="273"/>
        <v>plays</v>
      </c>
      <c r="S2884" s="12">
        <f t="shared" si="274"/>
        <v>42461.387939814813</v>
      </c>
      <c r="T2884" s="12">
        <f t="shared" si="275"/>
        <v>42491.387939814813</v>
      </c>
    </row>
    <row r="2885" spans="1:20" ht="42.75" x14ac:dyDescent="0.4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6">
        <f t="shared" si="271"/>
        <v>381.6</v>
      </c>
      <c r="Q2885" t="str">
        <f t="shared" si="272"/>
        <v>theater</v>
      </c>
      <c r="R2885" t="str">
        <f t="shared" si="273"/>
        <v>plays</v>
      </c>
      <c r="S2885" s="12">
        <f t="shared" si="274"/>
        <v>42370.694872685184</v>
      </c>
      <c r="T2885" s="12">
        <f t="shared" si="275"/>
        <v>42405.999305555553</v>
      </c>
    </row>
    <row r="2886" spans="1:20" ht="28.5" x14ac:dyDescent="0.4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t="str">
        <f t="shared" si="272"/>
        <v>theater</v>
      </c>
      <c r="R2886" t="str">
        <f t="shared" si="273"/>
        <v>plays</v>
      </c>
      <c r="S2886" s="12">
        <f t="shared" si="274"/>
        <v>41948.518923611111</v>
      </c>
      <c r="T2886" s="12">
        <f t="shared" si="275"/>
        <v>41978.518923611111</v>
      </c>
    </row>
    <row r="2887" spans="1:20" ht="28.5" x14ac:dyDescent="0.4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t="str">
        <f t="shared" si="272"/>
        <v>theater</v>
      </c>
      <c r="R2887" t="str">
        <f t="shared" si="273"/>
        <v>plays</v>
      </c>
      <c r="S2887" s="12">
        <f t="shared" si="274"/>
        <v>42046.868067129624</v>
      </c>
      <c r="T2887" s="12">
        <f t="shared" si="275"/>
        <v>42076.82640046296</v>
      </c>
    </row>
    <row r="2888" spans="1:20" ht="42.75" x14ac:dyDescent="0.4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6">
        <f t="shared" si="271"/>
        <v>10</v>
      </c>
      <c r="Q2888" t="str">
        <f t="shared" si="272"/>
        <v>theater</v>
      </c>
      <c r="R2888" t="str">
        <f t="shared" si="273"/>
        <v>plays</v>
      </c>
      <c r="S2888" s="12">
        <f t="shared" si="274"/>
        <v>42261.424583333333</v>
      </c>
      <c r="T2888" s="12">
        <f t="shared" si="275"/>
        <v>42265.957638888889</v>
      </c>
    </row>
    <row r="2889" spans="1:20" ht="42.75" x14ac:dyDescent="0.4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t="str">
        <f t="shared" si="272"/>
        <v>theater</v>
      </c>
      <c r="R2889" t="str">
        <f t="shared" si="273"/>
        <v>plays</v>
      </c>
      <c r="S2889" s="12">
        <f t="shared" si="274"/>
        <v>41985.219027777777</v>
      </c>
      <c r="T2889" s="12">
        <f t="shared" si="275"/>
        <v>42015.219027777777</v>
      </c>
    </row>
    <row r="2890" spans="1:20" ht="42.75" x14ac:dyDescent="0.4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f t="shared" si="271"/>
        <v>0</v>
      </c>
      <c r="Q2890" t="str">
        <f t="shared" si="272"/>
        <v>theater</v>
      </c>
      <c r="R2890" t="str">
        <f t="shared" si="273"/>
        <v>plays</v>
      </c>
      <c r="S2890" s="12">
        <f t="shared" si="274"/>
        <v>41922.326851851853</v>
      </c>
      <c r="T2890" s="12">
        <f t="shared" si="275"/>
        <v>41929.999305555553</v>
      </c>
    </row>
    <row r="2891" spans="1:20" ht="42.75" x14ac:dyDescent="0.4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t="str">
        <f t="shared" si="272"/>
        <v>theater</v>
      </c>
      <c r="R2891" t="str">
        <f t="shared" si="273"/>
        <v>plays</v>
      </c>
      <c r="S2891" s="12">
        <f t="shared" si="274"/>
        <v>41850.654918981476</v>
      </c>
      <c r="T2891" s="12">
        <f t="shared" si="275"/>
        <v>41880.654918981476</v>
      </c>
    </row>
    <row r="2892" spans="1:20" ht="42.75" x14ac:dyDescent="0.4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t="str">
        <f t="shared" si="272"/>
        <v>theater</v>
      </c>
      <c r="R2892" t="str">
        <f t="shared" si="273"/>
        <v>plays</v>
      </c>
      <c r="S2892" s="12">
        <f t="shared" si="274"/>
        <v>41831.534629629627</v>
      </c>
      <c r="T2892" s="12">
        <f t="shared" si="275"/>
        <v>41859.916666666664</v>
      </c>
    </row>
    <row r="2893" spans="1:20" ht="42.75" x14ac:dyDescent="0.4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t="str">
        <f t="shared" si="272"/>
        <v>theater</v>
      </c>
      <c r="R2893" t="str">
        <f t="shared" si="273"/>
        <v>plays</v>
      </c>
      <c r="S2893" s="12">
        <f t="shared" si="274"/>
        <v>42415.675092592595</v>
      </c>
      <c r="T2893" s="12">
        <f t="shared" si="275"/>
        <v>42475.633425925924</v>
      </c>
    </row>
    <row r="2894" spans="1:20" ht="42.75" x14ac:dyDescent="0.4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t="str">
        <f t="shared" si="272"/>
        <v>theater</v>
      </c>
      <c r="R2894" t="str">
        <f t="shared" si="273"/>
        <v>plays</v>
      </c>
      <c r="S2894" s="12">
        <f t="shared" si="274"/>
        <v>41869.505833333329</v>
      </c>
      <c r="T2894" s="12">
        <f t="shared" si="275"/>
        <v>41876.666666666664</v>
      </c>
    </row>
    <row r="2895" spans="1:20" x14ac:dyDescent="0.4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t="str">
        <f t="shared" si="272"/>
        <v>theater</v>
      </c>
      <c r="R2895" t="str">
        <f t="shared" si="273"/>
        <v>plays</v>
      </c>
      <c r="S2895" s="12">
        <f t="shared" si="274"/>
        <v>41953.564756944441</v>
      </c>
      <c r="T2895" s="12">
        <f t="shared" si="275"/>
        <v>42012.874999999993</v>
      </c>
    </row>
    <row r="2896" spans="1:20" ht="28.5" x14ac:dyDescent="0.4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f t="shared" si="271"/>
        <v>0</v>
      </c>
      <c r="Q2896" t="str">
        <f t="shared" si="272"/>
        <v>theater</v>
      </c>
      <c r="R2896" t="str">
        <f t="shared" si="273"/>
        <v>plays</v>
      </c>
      <c r="S2896" s="12">
        <f t="shared" si="274"/>
        <v>42037.777951388889</v>
      </c>
      <c r="T2896" s="12">
        <f t="shared" si="275"/>
        <v>42097.736284722218</v>
      </c>
    </row>
    <row r="2897" spans="1:20" ht="42.75" x14ac:dyDescent="0.4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t="str">
        <f t="shared" si="272"/>
        <v>theater</v>
      </c>
      <c r="R2897" t="str">
        <f t="shared" si="273"/>
        <v>plays</v>
      </c>
      <c r="S2897" s="12">
        <f t="shared" si="274"/>
        <v>41811.347129629627</v>
      </c>
      <c r="T2897" s="12">
        <f t="shared" si="275"/>
        <v>41812.666666666664</v>
      </c>
    </row>
    <row r="2898" spans="1:20" ht="42.75" x14ac:dyDescent="0.4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t="str">
        <f t="shared" si="272"/>
        <v>theater</v>
      </c>
      <c r="R2898" t="str">
        <f t="shared" si="273"/>
        <v>plays</v>
      </c>
      <c r="S2898" s="12">
        <f t="shared" si="274"/>
        <v>42701.700474537036</v>
      </c>
      <c r="T2898" s="12">
        <f t="shared" si="275"/>
        <v>42716.041666666664</v>
      </c>
    </row>
    <row r="2899" spans="1:20" ht="42.75" x14ac:dyDescent="0.4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t="str">
        <f t="shared" si="272"/>
        <v>theater</v>
      </c>
      <c r="R2899" t="str">
        <f t="shared" si="273"/>
        <v>plays</v>
      </c>
      <c r="S2899" s="12">
        <f t="shared" si="274"/>
        <v>42258.438171296293</v>
      </c>
      <c r="T2899" s="12">
        <f t="shared" si="275"/>
        <v>42288.436863425923</v>
      </c>
    </row>
    <row r="2900" spans="1:20" ht="42.75" x14ac:dyDescent="0.4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t="str">
        <f t="shared" si="272"/>
        <v>theater</v>
      </c>
      <c r="R2900" t="str">
        <f t="shared" si="273"/>
        <v>plays</v>
      </c>
      <c r="S2900" s="12">
        <f t="shared" si="274"/>
        <v>42278.456631944442</v>
      </c>
      <c r="T2900" s="12">
        <f t="shared" si="275"/>
        <v>42308.456631944442</v>
      </c>
    </row>
    <row r="2901" spans="1:20" ht="42.75" x14ac:dyDescent="0.4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f t="shared" si="271"/>
        <v>0</v>
      </c>
      <c r="Q2901" t="str">
        <f t="shared" si="272"/>
        <v>theater</v>
      </c>
      <c r="R2901" t="str">
        <f t="shared" si="273"/>
        <v>plays</v>
      </c>
      <c r="S2901" s="12">
        <f t="shared" si="274"/>
        <v>42514.869884259257</v>
      </c>
      <c r="T2901" s="12">
        <f t="shared" si="275"/>
        <v>42574.869884259257</v>
      </c>
    </row>
    <row r="2902" spans="1:20" ht="57" x14ac:dyDescent="0.4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t="str">
        <f t="shared" si="272"/>
        <v>theater</v>
      </c>
      <c r="R2902" t="str">
        <f t="shared" si="273"/>
        <v>plays</v>
      </c>
      <c r="S2902" s="12">
        <f t="shared" si="274"/>
        <v>41830.025833333333</v>
      </c>
      <c r="T2902" s="12">
        <f t="shared" si="275"/>
        <v>41860.025833333333</v>
      </c>
    </row>
    <row r="2903" spans="1:20" ht="42.75" x14ac:dyDescent="0.4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t="str">
        <f t="shared" si="272"/>
        <v>theater</v>
      </c>
      <c r="R2903" t="str">
        <f t="shared" si="273"/>
        <v>plays</v>
      </c>
      <c r="S2903" s="12">
        <f t="shared" si="274"/>
        <v>41982.696053240739</v>
      </c>
      <c r="T2903" s="12">
        <f t="shared" si="275"/>
        <v>42042.696053240739</v>
      </c>
    </row>
    <row r="2904" spans="1:20" ht="42.75" x14ac:dyDescent="0.4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t="str">
        <f t="shared" si="272"/>
        <v>theater</v>
      </c>
      <c r="R2904" t="str">
        <f t="shared" si="273"/>
        <v>plays</v>
      </c>
      <c r="S2904" s="12">
        <f t="shared" si="274"/>
        <v>42210.231435185182</v>
      </c>
      <c r="T2904" s="12">
        <f t="shared" si="275"/>
        <v>42240.231435185182</v>
      </c>
    </row>
    <row r="2905" spans="1:20" ht="42.75" x14ac:dyDescent="0.4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t="str">
        <f t="shared" si="272"/>
        <v>theater</v>
      </c>
      <c r="R2905" t="str">
        <f t="shared" si="273"/>
        <v>plays</v>
      </c>
      <c r="S2905" s="12">
        <f t="shared" si="274"/>
        <v>42195.95854166666</v>
      </c>
      <c r="T2905" s="12">
        <f t="shared" si="275"/>
        <v>42255.95854166666</v>
      </c>
    </row>
    <row r="2906" spans="1:20" ht="42.75" x14ac:dyDescent="0.4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6">
        <f t="shared" si="271"/>
        <v>18.75</v>
      </c>
      <c r="Q2906" t="str">
        <f t="shared" si="272"/>
        <v>theater</v>
      </c>
      <c r="R2906" t="str">
        <f t="shared" si="273"/>
        <v>plays</v>
      </c>
      <c r="S2906" s="12">
        <f t="shared" si="274"/>
        <v>41940.759618055556</v>
      </c>
      <c r="T2906" s="12">
        <f t="shared" si="275"/>
        <v>41952.291666666664</v>
      </c>
    </row>
    <row r="2907" spans="1:20" ht="42.75" x14ac:dyDescent="0.4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t="str">
        <f t="shared" si="272"/>
        <v>theater</v>
      </c>
      <c r="R2907" t="str">
        <f t="shared" si="273"/>
        <v>plays</v>
      </c>
      <c r="S2907" s="12">
        <f t="shared" si="274"/>
        <v>42605.848530092589</v>
      </c>
      <c r="T2907" s="12">
        <f t="shared" si="275"/>
        <v>42619.848530092589</v>
      </c>
    </row>
    <row r="2908" spans="1:20" ht="42.75" x14ac:dyDescent="0.4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t="str">
        <f t="shared" si="272"/>
        <v>theater</v>
      </c>
      <c r="R2908" t="str">
        <f t="shared" si="273"/>
        <v>plays</v>
      </c>
      <c r="S2908" s="12">
        <f t="shared" si="274"/>
        <v>42199.440578703703</v>
      </c>
      <c r="T2908" s="12">
        <f t="shared" si="275"/>
        <v>42216.833333333336</v>
      </c>
    </row>
    <row r="2909" spans="1:20" ht="42.75" x14ac:dyDescent="0.4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t="str">
        <f t="shared" si="272"/>
        <v>theater</v>
      </c>
      <c r="R2909" t="str">
        <f t="shared" si="273"/>
        <v>plays</v>
      </c>
      <c r="S2909" s="12">
        <f t="shared" si="274"/>
        <v>42444.669409722221</v>
      </c>
      <c r="T2909" s="12">
        <f t="shared" si="275"/>
        <v>42504.669409722221</v>
      </c>
    </row>
    <row r="2910" spans="1:20" ht="57" x14ac:dyDescent="0.4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6">
        <f t="shared" si="271"/>
        <v>52.8</v>
      </c>
      <c r="Q2910" t="str">
        <f t="shared" si="272"/>
        <v>theater</v>
      </c>
      <c r="R2910" t="str">
        <f t="shared" si="273"/>
        <v>plays</v>
      </c>
      <c r="S2910" s="12">
        <f t="shared" si="274"/>
        <v>42499.523368055554</v>
      </c>
      <c r="T2910" s="12">
        <f t="shared" si="275"/>
        <v>42529.523368055554</v>
      </c>
    </row>
    <row r="2911" spans="1:20" ht="42.75" x14ac:dyDescent="0.4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t="str">
        <f t="shared" si="272"/>
        <v>theater</v>
      </c>
      <c r="R2911" t="str">
        <f t="shared" si="273"/>
        <v>plays</v>
      </c>
      <c r="S2911" s="12">
        <f t="shared" si="274"/>
        <v>41929.057881944442</v>
      </c>
      <c r="T2911" s="12">
        <f t="shared" si="275"/>
        <v>41968.615277777775</v>
      </c>
    </row>
    <row r="2912" spans="1:20" ht="42.75" x14ac:dyDescent="0.4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t="str">
        <f t="shared" si="272"/>
        <v>theater</v>
      </c>
      <c r="R2912" t="str">
        <f t="shared" si="273"/>
        <v>plays</v>
      </c>
      <c r="S2912" s="12">
        <f t="shared" si="274"/>
        <v>42107.632951388885</v>
      </c>
      <c r="T2912" s="12">
        <f t="shared" si="275"/>
        <v>42167.632951388885</v>
      </c>
    </row>
    <row r="2913" spans="1:20" ht="42.75" x14ac:dyDescent="0.4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t="str">
        <f t="shared" si="272"/>
        <v>theater</v>
      </c>
      <c r="R2913" t="str">
        <f t="shared" si="273"/>
        <v>plays</v>
      </c>
      <c r="S2913" s="12">
        <f t="shared" si="274"/>
        <v>42142.560486111113</v>
      </c>
      <c r="T2913" s="12">
        <f t="shared" si="275"/>
        <v>42182.560486111113</v>
      </c>
    </row>
    <row r="2914" spans="1:20" ht="42.75" x14ac:dyDescent="0.4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t="str">
        <f t="shared" si="272"/>
        <v>theater</v>
      </c>
      <c r="R2914" t="str">
        <f t="shared" si="273"/>
        <v>plays</v>
      </c>
      <c r="S2914" s="12">
        <f t="shared" si="274"/>
        <v>42353.923310185179</v>
      </c>
      <c r="T2914" s="12">
        <f t="shared" si="275"/>
        <v>42383.923310185179</v>
      </c>
    </row>
    <row r="2915" spans="1:20" ht="42.75" x14ac:dyDescent="0.4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t="str">
        <f t="shared" si="272"/>
        <v>theater</v>
      </c>
      <c r="R2915" t="str">
        <f t="shared" si="273"/>
        <v>plays</v>
      </c>
      <c r="S2915" s="12">
        <f t="shared" si="274"/>
        <v>41828.714571759258</v>
      </c>
      <c r="T2915" s="12">
        <f t="shared" si="275"/>
        <v>41888.714571759258</v>
      </c>
    </row>
    <row r="2916" spans="1:20" ht="28.5" x14ac:dyDescent="0.4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t="str">
        <f t="shared" si="272"/>
        <v>theater</v>
      </c>
      <c r="R2916" t="str">
        <f t="shared" si="273"/>
        <v>plays</v>
      </c>
      <c r="S2916" s="12">
        <f t="shared" si="274"/>
        <v>42017.699004629627</v>
      </c>
      <c r="T2916" s="12">
        <f t="shared" si="275"/>
        <v>42077.657337962963</v>
      </c>
    </row>
    <row r="2917" spans="1:20" ht="42.75" x14ac:dyDescent="0.4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t="str">
        <f t="shared" si="272"/>
        <v>theater</v>
      </c>
      <c r="R2917" t="str">
        <f t="shared" si="273"/>
        <v>plays</v>
      </c>
      <c r="S2917" s="12">
        <f t="shared" si="274"/>
        <v>42415.189699074072</v>
      </c>
      <c r="T2917" s="12">
        <f t="shared" si="275"/>
        <v>42445.1480324074</v>
      </c>
    </row>
    <row r="2918" spans="1:20" ht="42.75" x14ac:dyDescent="0.4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t="str">
        <f t="shared" si="272"/>
        <v>theater</v>
      </c>
      <c r="R2918" t="str">
        <f t="shared" si="273"/>
        <v>plays</v>
      </c>
      <c r="S2918" s="12">
        <f t="shared" si="274"/>
        <v>41755.268391203703</v>
      </c>
      <c r="T2918" s="12">
        <f t="shared" si="275"/>
        <v>41778.268391203703</v>
      </c>
    </row>
    <row r="2919" spans="1:20" ht="42.75" x14ac:dyDescent="0.4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t="str">
        <f t="shared" si="272"/>
        <v>theater</v>
      </c>
      <c r="R2919" t="str">
        <f t="shared" si="273"/>
        <v>plays</v>
      </c>
      <c r="S2919" s="12">
        <f t="shared" si="274"/>
        <v>42245.026006944441</v>
      </c>
      <c r="T2919" s="12">
        <f t="shared" si="275"/>
        <v>42263.026006944441</v>
      </c>
    </row>
    <row r="2920" spans="1:20" ht="42.75" x14ac:dyDescent="0.4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t="str">
        <f t="shared" si="272"/>
        <v>theater</v>
      </c>
      <c r="R2920" t="str">
        <f t="shared" si="273"/>
        <v>plays</v>
      </c>
      <c r="S2920" s="12">
        <f t="shared" si="274"/>
        <v>42278.421377314815</v>
      </c>
      <c r="T2920" s="12">
        <f t="shared" si="275"/>
        <v>42306.421377314815</v>
      </c>
    </row>
    <row r="2921" spans="1:20" ht="42.75" x14ac:dyDescent="0.4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t="str">
        <f t="shared" si="272"/>
        <v>theater</v>
      </c>
      <c r="R2921" t="str">
        <f t="shared" si="273"/>
        <v>plays</v>
      </c>
      <c r="S2921" s="12">
        <f t="shared" si="274"/>
        <v>41826.411215277774</v>
      </c>
      <c r="T2921" s="12">
        <f t="shared" si="275"/>
        <v>41856.411215277774</v>
      </c>
    </row>
    <row r="2922" spans="1:20" ht="42.75" x14ac:dyDescent="0.4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t="str">
        <f t="shared" si="272"/>
        <v>theater</v>
      </c>
      <c r="R2922" t="str">
        <f t="shared" si="273"/>
        <v>plays</v>
      </c>
      <c r="S2922" s="12">
        <f t="shared" si="274"/>
        <v>42058.584143518521</v>
      </c>
      <c r="T2922" s="12">
        <f t="shared" si="275"/>
        <v>42088.54247685185</v>
      </c>
    </row>
    <row r="2923" spans="1:20" ht="28.5" x14ac:dyDescent="0.4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t="str">
        <f t="shared" si="272"/>
        <v>theater</v>
      </c>
      <c r="R2923" t="str">
        <f t="shared" si="273"/>
        <v>musical</v>
      </c>
      <c r="S2923" s="12">
        <f t="shared" si="274"/>
        <v>41877.678287037037</v>
      </c>
      <c r="T2923" s="12">
        <f t="shared" si="275"/>
        <v>41907.678287037037</v>
      </c>
    </row>
    <row r="2924" spans="1:20" ht="42.75" x14ac:dyDescent="0.4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t="str">
        <f t="shared" si="272"/>
        <v>theater</v>
      </c>
      <c r="R2924" t="str">
        <f t="shared" si="273"/>
        <v>musical</v>
      </c>
      <c r="S2924" s="12">
        <f t="shared" si="274"/>
        <v>42097.665821759256</v>
      </c>
      <c r="T2924" s="12">
        <f t="shared" si="275"/>
        <v>42142.665821759256</v>
      </c>
    </row>
    <row r="2925" spans="1:20" ht="42.75" x14ac:dyDescent="0.4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6">
        <f t="shared" si="271"/>
        <v>30</v>
      </c>
      <c r="Q2925" t="str">
        <f t="shared" si="272"/>
        <v>theater</v>
      </c>
      <c r="R2925" t="str">
        <f t="shared" si="273"/>
        <v>musical</v>
      </c>
      <c r="S2925" s="12">
        <f t="shared" si="274"/>
        <v>42012.944201388884</v>
      </c>
      <c r="T2925" s="12">
        <f t="shared" si="275"/>
        <v>42027.916666666664</v>
      </c>
    </row>
    <row r="2926" spans="1:20" ht="42.75" x14ac:dyDescent="0.4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t="str">
        <f t="shared" si="272"/>
        <v>theater</v>
      </c>
      <c r="R2926" t="str">
        <f t="shared" si="273"/>
        <v>musical</v>
      </c>
      <c r="S2926" s="12">
        <f t="shared" si="274"/>
        <v>42103.348495370366</v>
      </c>
      <c r="T2926" s="12">
        <f t="shared" si="275"/>
        <v>42132.957638888889</v>
      </c>
    </row>
    <row r="2927" spans="1:20" ht="42.75" x14ac:dyDescent="0.4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t="str">
        <f t="shared" si="272"/>
        <v>theater</v>
      </c>
      <c r="R2927" t="str">
        <f t="shared" si="273"/>
        <v>musical</v>
      </c>
      <c r="S2927" s="12">
        <f t="shared" si="274"/>
        <v>41863.375787037039</v>
      </c>
      <c r="T2927" s="12">
        <f t="shared" si="275"/>
        <v>41893.375787037039</v>
      </c>
    </row>
    <row r="2928" spans="1:20" ht="42.75" x14ac:dyDescent="0.4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t="str">
        <f t="shared" si="272"/>
        <v>theater</v>
      </c>
      <c r="R2928" t="str">
        <f t="shared" si="273"/>
        <v>musical</v>
      </c>
      <c r="S2928" s="12">
        <f t="shared" si="274"/>
        <v>42044.557627314811</v>
      </c>
      <c r="T2928" s="12">
        <f t="shared" si="275"/>
        <v>42058.557627314811</v>
      </c>
    </row>
    <row r="2929" spans="1:20" ht="42.75" x14ac:dyDescent="0.4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t="str">
        <f t="shared" si="272"/>
        <v>theater</v>
      </c>
      <c r="R2929" t="str">
        <f t="shared" si="273"/>
        <v>musical</v>
      </c>
      <c r="S2929" s="12">
        <f t="shared" si="274"/>
        <v>41806.460983796293</v>
      </c>
      <c r="T2929" s="12">
        <f t="shared" si="275"/>
        <v>41835</v>
      </c>
    </row>
    <row r="2930" spans="1:20" ht="28.5" x14ac:dyDescent="0.4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t="str">
        <f t="shared" si="272"/>
        <v>theater</v>
      </c>
      <c r="R2930" t="str">
        <f t="shared" si="273"/>
        <v>musical</v>
      </c>
      <c r="S2930" s="12">
        <f t="shared" si="274"/>
        <v>42403.789884259262</v>
      </c>
      <c r="T2930" s="12">
        <f t="shared" si="275"/>
        <v>42433.789884259262</v>
      </c>
    </row>
    <row r="2931" spans="1:20" ht="42.75" x14ac:dyDescent="0.4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t="str">
        <f t="shared" si="272"/>
        <v>theater</v>
      </c>
      <c r="R2931" t="str">
        <f t="shared" si="273"/>
        <v>musical</v>
      </c>
      <c r="S2931" s="12">
        <f t="shared" si="274"/>
        <v>41754.355995370366</v>
      </c>
      <c r="T2931" s="12">
        <f t="shared" si="275"/>
        <v>41784.355995370366</v>
      </c>
    </row>
    <row r="2932" spans="1:20" ht="42.75" x14ac:dyDescent="0.4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t="str">
        <f t="shared" si="272"/>
        <v>theater</v>
      </c>
      <c r="R2932" t="str">
        <f t="shared" si="273"/>
        <v>musical</v>
      </c>
      <c r="S2932" s="12">
        <f t="shared" si="274"/>
        <v>42101.375740740739</v>
      </c>
      <c r="T2932" s="12">
        <f t="shared" si="275"/>
        <v>42131.375740740739</v>
      </c>
    </row>
    <row r="2933" spans="1:20" ht="42.75" x14ac:dyDescent="0.4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t="str">
        <f t="shared" si="272"/>
        <v>theater</v>
      </c>
      <c r="R2933" t="str">
        <f t="shared" si="273"/>
        <v>musical</v>
      </c>
      <c r="S2933" s="12">
        <f t="shared" si="274"/>
        <v>41872.082905092589</v>
      </c>
      <c r="T2933" s="12">
        <f t="shared" si="275"/>
        <v>41897.047222222223</v>
      </c>
    </row>
    <row r="2934" spans="1:20" ht="42.75" x14ac:dyDescent="0.4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t="str">
        <f t="shared" si="272"/>
        <v>theater</v>
      </c>
      <c r="R2934" t="str">
        <f t="shared" si="273"/>
        <v>musical</v>
      </c>
      <c r="S2934" s="12">
        <f t="shared" si="274"/>
        <v>42024.956446759257</v>
      </c>
      <c r="T2934" s="12">
        <f t="shared" si="275"/>
        <v>42056.249999999993</v>
      </c>
    </row>
    <row r="2935" spans="1:20" ht="42.75" x14ac:dyDescent="0.4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t="str">
        <f t="shared" si="272"/>
        <v>theater</v>
      </c>
      <c r="R2935" t="str">
        <f t="shared" si="273"/>
        <v>musical</v>
      </c>
      <c r="S2935" s="12">
        <f t="shared" si="274"/>
        <v>42495.748298611106</v>
      </c>
      <c r="T2935" s="12">
        <f t="shared" si="275"/>
        <v>42525.748298611106</v>
      </c>
    </row>
    <row r="2936" spans="1:20" ht="42.75" x14ac:dyDescent="0.4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t="str">
        <f t="shared" si="272"/>
        <v>theater</v>
      </c>
      <c r="R2936" t="str">
        <f t="shared" si="273"/>
        <v>musical</v>
      </c>
      <c r="S2936" s="12">
        <f t="shared" si="274"/>
        <v>41775.427824074075</v>
      </c>
      <c r="T2936" s="12">
        <f t="shared" si="275"/>
        <v>41805.427824074075</v>
      </c>
    </row>
    <row r="2937" spans="1:20" ht="42.75" x14ac:dyDescent="0.4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t="str">
        <f t="shared" si="272"/>
        <v>theater</v>
      </c>
      <c r="R2937" t="str">
        <f t="shared" si="273"/>
        <v>musical</v>
      </c>
      <c r="S2937" s="12">
        <f t="shared" si="274"/>
        <v>42553.375092592592</v>
      </c>
      <c r="T2937" s="12">
        <f t="shared" si="275"/>
        <v>42611.499999999993</v>
      </c>
    </row>
    <row r="2938" spans="1:20" ht="42.75" x14ac:dyDescent="0.4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t="str">
        <f t="shared" si="272"/>
        <v>theater</v>
      </c>
      <c r="R2938" t="str">
        <f t="shared" si="273"/>
        <v>musical</v>
      </c>
      <c r="S2938" s="12">
        <f t="shared" si="274"/>
        <v>41912.442395833328</v>
      </c>
      <c r="T2938" s="12">
        <f t="shared" si="275"/>
        <v>41924.999305555553</v>
      </c>
    </row>
    <row r="2939" spans="1:20" ht="28.5" x14ac:dyDescent="0.4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t="str">
        <f t="shared" si="272"/>
        <v>theater</v>
      </c>
      <c r="R2939" t="str">
        <f t="shared" si="273"/>
        <v>musical</v>
      </c>
      <c r="S2939" s="12">
        <f t="shared" si="274"/>
        <v>41803.248993055553</v>
      </c>
      <c r="T2939" s="12">
        <f t="shared" si="275"/>
        <v>41833.248993055553</v>
      </c>
    </row>
    <row r="2940" spans="1:20" ht="42.75" x14ac:dyDescent="0.4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t="str">
        <f t="shared" si="272"/>
        <v>theater</v>
      </c>
      <c r="R2940" t="str">
        <f t="shared" si="273"/>
        <v>musical</v>
      </c>
      <c r="S2940" s="12">
        <f t="shared" si="274"/>
        <v>42004.495532407404</v>
      </c>
      <c r="T2940" s="12">
        <f t="shared" si="275"/>
        <v>42034.495532407404</v>
      </c>
    </row>
    <row r="2941" spans="1:20" ht="42.75" x14ac:dyDescent="0.4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t="str">
        <f t="shared" si="272"/>
        <v>theater</v>
      </c>
      <c r="R2941" t="str">
        <f t="shared" si="273"/>
        <v>musical</v>
      </c>
      <c r="S2941" s="12">
        <f t="shared" si="274"/>
        <v>41845.60083333333</v>
      </c>
      <c r="T2941" s="12">
        <f t="shared" si="275"/>
        <v>41878.833333333328</v>
      </c>
    </row>
    <row r="2942" spans="1:20" ht="42.75" x14ac:dyDescent="0.4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t="str">
        <f t="shared" si="272"/>
        <v>theater</v>
      </c>
      <c r="R2942" t="str">
        <f t="shared" si="273"/>
        <v>musical</v>
      </c>
      <c r="S2942" s="12">
        <f t="shared" si="274"/>
        <v>41982.565023148149</v>
      </c>
      <c r="T2942" s="12">
        <f t="shared" si="275"/>
        <v>42022.565023148149</v>
      </c>
    </row>
    <row r="2943" spans="1:20" ht="42.75" x14ac:dyDescent="0.4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t="str">
        <f t="shared" si="272"/>
        <v>theater</v>
      </c>
      <c r="R2943" t="str">
        <f t="shared" si="273"/>
        <v>spaces</v>
      </c>
      <c r="S2943" s="12">
        <f t="shared" si="274"/>
        <v>42034.751793981479</v>
      </c>
      <c r="T2943" s="12">
        <f t="shared" si="275"/>
        <v>42064.751793981479</v>
      </c>
    </row>
    <row r="2944" spans="1:20" ht="42.75" x14ac:dyDescent="0.4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t="str">
        <f t="shared" si="272"/>
        <v>theater</v>
      </c>
      <c r="R2944" t="str">
        <f t="shared" si="273"/>
        <v>spaces</v>
      </c>
      <c r="S2944" s="12">
        <f t="shared" si="274"/>
        <v>42334.595590277771</v>
      </c>
      <c r="T2944" s="12">
        <f t="shared" si="275"/>
        <v>42354.637499999997</v>
      </c>
    </row>
    <row r="2945" spans="1:20" ht="42.75" x14ac:dyDescent="0.4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f t="shared" si="271"/>
        <v>0</v>
      </c>
      <c r="Q2945" t="str">
        <f t="shared" si="272"/>
        <v>theater</v>
      </c>
      <c r="R2945" t="str">
        <f t="shared" si="273"/>
        <v>spaces</v>
      </c>
      <c r="S2945" s="12">
        <f t="shared" si="274"/>
        <v>42076.921064814807</v>
      </c>
      <c r="T2945" s="12">
        <f t="shared" si="275"/>
        <v>42106.921064814807</v>
      </c>
    </row>
    <row r="2946" spans="1:20" ht="42.75" x14ac:dyDescent="0.4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6">
        <f t="shared" si="271"/>
        <v>100</v>
      </c>
      <c r="Q2946" t="str">
        <f t="shared" si="272"/>
        <v>theater</v>
      </c>
      <c r="R2946" t="str">
        <f t="shared" si="273"/>
        <v>spaces</v>
      </c>
      <c r="S2946" s="12">
        <f t="shared" si="274"/>
        <v>42132.705995370365</v>
      </c>
      <c r="T2946" s="12">
        <f t="shared" si="275"/>
        <v>42162.705995370365</v>
      </c>
    </row>
    <row r="2947" spans="1:20" ht="57" x14ac:dyDescent="0.4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s="6">
        <f t="shared" ref="P2947:P3010" si="277">IF(L2947&gt;0,E2947/L2947,0)</f>
        <v>0</v>
      </c>
      <c r="Q2947" t="str">
        <f t="shared" ref="Q2947:Q3010" si="278">LEFT(N2947,SEARCH("/",N2947,1)-1)</f>
        <v>theater</v>
      </c>
      <c r="R2947" t="str">
        <f t="shared" ref="R2947:R3010" si="279">RIGHT(N2947,LEN(N2947)-SEARCH("/",N2947,1))</f>
        <v>spaces</v>
      </c>
      <c r="S2947" s="12">
        <f t="shared" ref="S2947:S3010" si="280">(J2947/86400)+25569+(-5/24)</f>
        <v>42117.931250000001</v>
      </c>
      <c r="T2947" s="12">
        <f t="shared" ref="T2947:T3010" si="281">(I2947/86400)+25569+(-5/24)</f>
        <v>42147.931250000001</v>
      </c>
    </row>
    <row r="2948" spans="1:20" ht="42.75" x14ac:dyDescent="0.4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6">
        <f t="shared" si="277"/>
        <v>1</v>
      </c>
      <c r="Q2948" t="str">
        <f t="shared" si="278"/>
        <v>theater</v>
      </c>
      <c r="R2948" t="str">
        <f t="shared" si="279"/>
        <v>spaces</v>
      </c>
      <c r="S2948" s="12">
        <f t="shared" si="280"/>
        <v>42567.322824074072</v>
      </c>
      <c r="T2948" s="12">
        <f t="shared" si="281"/>
        <v>42597.322824074072</v>
      </c>
    </row>
    <row r="2949" spans="1:20" ht="57" x14ac:dyDescent="0.4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t="str">
        <f t="shared" si="278"/>
        <v>theater</v>
      </c>
      <c r="R2949" t="str">
        <f t="shared" si="279"/>
        <v>spaces</v>
      </c>
      <c r="S2949" s="12">
        <f t="shared" si="280"/>
        <v>42649.353784722225</v>
      </c>
      <c r="T2949" s="12">
        <f t="shared" si="281"/>
        <v>42698.507638888885</v>
      </c>
    </row>
    <row r="2950" spans="1:20" ht="42.75" x14ac:dyDescent="0.4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t="str">
        <f t="shared" si="278"/>
        <v>theater</v>
      </c>
      <c r="R2950" t="str">
        <f t="shared" si="279"/>
        <v>spaces</v>
      </c>
      <c r="S2950" s="12">
        <f t="shared" si="280"/>
        <v>42097.440891203696</v>
      </c>
      <c r="T2950" s="12">
        <f t="shared" si="281"/>
        <v>42157.440891203696</v>
      </c>
    </row>
    <row r="2951" spans="1:20" ht="42.75" x14ac:dyDescent="0.4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t="str">
        <f t="shared" si="278"/>
        <v>theater</v>
      </c>
      <c r="R2951" t="str">
        <f t="shared" si="279"/>
        <v>spaces</v>
      </c>
      <c r="S2951" s="12">
        <f t="shared" si="280"/>
        <v>42297.61478009259</v>
      </c>
      <c r="T2951" s="12">
        <f t="shared" si="281"/>
        <v>42327.656446759262</v>
      </c>
    </row>
    <row r="2952" spans="1:20" ht="42.75" x14ac:dyDescent="0.4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f t="shared" si="277"/>
        <v>0</v>
      </c>
      <c r="Q2952" t="str">
        <f t="shared" si="278"/>
        <v>theater</v>
      </c>
      <c r="R2952" t="str">
        <f t="shared" si="279"/>
        <v>spaces</v>
      </c>
      <c r="S2952" s="12">
        <f t="shared" si="280"/>
        <v>42362.156851851854</v>
      </c>
      <c r="T2952" s="12">
        <f t="shared" si="281"/>
        <v>42392.156851851854</v>
      </c>
    </row>
    <row r="2953" spans="1:20" ht="57" x14ac:dyDescent="0.4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t="str">
        <f t="shared" si="278"/>
        <v>theater</v>
      </c>
      <c r="R2953" t="str">
        <f t="shared" si="279"/>
        <v>spaces</v>
      </c>
      <c r="S2953" s="12">
        <f t="shared" si="280"/>
        <v>41872.594594907401</v>
      </c>
      <c r="T2953" s="12">
        <f t="shared" si="281"/>
        <v>41917.594594907401</v>
      </c>
    </row>
    <row r="2954" spans="1:20" ht="42.75" x14ac:dyDescent="0.4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t="str">
        <f t="shared" si="278"/>
        <v>theater</v>
      </c>
      <c r="R2954" t="str">
        <f t="shared" si="279"/>
        <v>spaces</v>
      </c>
      <c r="S2954" s="12">
        <f t="shared" si="280"/>
        <v>42628.481932870367</v>
      </c>
      <c r="T2954" s="12">
        <f t="shared" si="281"/>
        <v>42659.958333333336</v>
      </c>
    </row>
    <row r="2955" spans="1:20" ht="42.75" x14ac:dyDescent="0.4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t="str">
        <f t="shared" si="278"/>
        <v>theater</v>
      </c>
      <c r="R2955" t="str">
        <f t="shared" si="279"/>
        <v>spaces</v>
      </c>
      <c r="S2955" s="12">
        <f t="shared" si="280"/>
        <v>42255.583576388883</v>
      </c>
      <c r="T2955" s="12">
        <f t="shared" si="281"/>
        <v>42285.583576388883</v>
      </c>
    </row>
    <row r="2956" spans="1:20" ht="42.75" x14ac:dyDescent="0.4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f t="shared" si="277"/>
        <v>0</v>
      </c>
      <c r="Q2956" t="str">
        <f t="shared" si="278"/>
        <v>theater</v>
      </c>
      <c r="R2956" t="str">
        <f t="shared" si="279"/>
        <v>spaces</v>
      </c>
      <c r="S2956" s="12">
        <f t="shared" si="280"/>
        <v>42790.375034722216</v>
      </c>
      <c r="T2956" s="12">
        <f t="shared" si="281"/>
        <v>42810.333368055552</v>
      </c>
    </row>
    <row r="2957" spans="1:20" ht="28.5" x14ac:dyDescent="0.4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t="str">
        <f t="shared" si="278"/>
        <v>theater</v>
      </c>
      <c r="R2957" t="str">
        <f t="shared" si="279"/>
        <v>spaces</v>
      </c>
      <c r="S2957" s="12">
        <f t="shared" si="280"/>
        <v>42141.532974537033</v>
      </c>
      <c r="T2957" s="12">
        <f t="shared" si="281"/>
        <v>42171.532974537033</v>
      </c>
    </row>
    <row r="2958" spans="1:20" ht="42.75" x14ac:dyDescent="0.4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t="str">
        <f t="shared" si="278"/>
        <v>theater</v>
      </c>
      <c r="R2958" t="str">
        <f t="shared" si="279"/>
        <v>spaces</v>
      </c>
      <c r="S2958" s="12">
        <f t="shared" si="280"/>
        <v>42464.750578703701</v>
      </c>
      <c r="T2958" s="12">
        <f t="shared" si="281"/>
        <v>42494.750578703701</v>
      </c>
    </row>
    <row r="2959" spans="1:20" ht="42.75" x14ac:dyDescent="0.4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t="str">
        <f t="shared" si="278"/>
        <v>theater</v>
      </c>
      <c r="R2959" t="str">
        <f t="shared" si="279"/>
        <v>spaces</v>
      </c>
      <c r="S2959" s="12">
        <f t="shared" si="280"/>
        <v>42030.80291666666</v>
      </c>
      <c r="T2959" s="12">
        <f t="shared" si="281"/>
        <v>42090.761249999996</v>
      </c>
    </row>
    <row r="2960" spans="1:20" ht="42.75" x14ac:dyDescent="0.4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f t="shared" si="277"/>
        <v>0</v>
      </c>
      <c r="Q2960" t="str">
        <f t="shared" si="278"/>
        <v>theater</v>
      </c>
      <c r="R2960" t="str">
        <f t="shared" si="279"/>
        <v>spaces</v>
      </c>
      <c r="S2960" s="12">
        <f t="shared" si="280"/>
        <v>42438.570798611108</v>
      </c>
      <c r="T2960" s="12">
        <f t="shared" si="281"/>
        <v>42498.529131944444</v>
      </c>
    </row>
    <row r="2961" spans="1:20" ht="42.75" x14ac:dyDescent="0.4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f t="shared" si="277"/>
        <v>0</v>
      </c>
      <c r="Q2961" t="str">
        <f t="shared" si="278"/>
        <v>theater</v>
      </c>
      <c r="R2961" t="str">
        <f t="shared" si="279"/>
        <v>spaces</v>
      </c>
      <c r="S2961" s="12">
        <f t="shared" si="280"/>
        <v>42497.800057870372</v>
      </c>
      <c r="T2961" s="12">
        <f t="shared" si="281"/>
        <v>42527.800057870372</v>
      </c>
    </row>
    <row r="2962" spans="1:20" ht="42.75" x14ac:dyDescent="0.4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f t="shared" si="277"/>
        <v>0</v>
      </c>
      <c r="Q2962" t="str">
        <f t="shared" si="278"/>
        <v>theater</v>
      </c>
      <c r="R2962" t="str">
        <f t="shared" si="279"/>
        <v>spaces</v>
      </c>
      <c r="S2962" s="12">
        <f t="shared" si="280"/>
        <v>41863.54887731481</v>
      </c>
      <c r="T2962" s="12">
        <f t="shared" si="281"/>
        <v>41893.54887731481</v>
      </c>
    </row>
    <row r="2963" spans="1:20" ht="42.75" x14ac:dyDescent="0.4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t="str">
        <f t="shared" si="278"/>
        <v>theater</v>
      </c>
      <c r="R2963" t="str">
        <f t="shared" si="279"/>
        <v>plays</v>
      </c>
      <c r="S2963" s="12">
        <f t="shared" si="280"/>
        <v>42061.004155092589</v>
      </c>
      <c r="T2963" s="12">
        <f t="shared" si="281"/>
        <v>42088.958333333336</v>
      </c>
    </row>
    <row r="2964" spans="1:20" ht="42.75" x14ac:dyDescent="0.4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t="str">
        <f t="shared" si="278"/>
        <v>theater</v>
      </c>
      <c r="R2964" t="str">
        <f t="shared" si="279"/>
        <v>plays</v>
      </c>
      <c r="S2964" s="12">
        <f t="shared" si="280"/>
        <v>42036.035949074074</v>
      </c>
      <c r="T2964" s="12">
        <f t="shared" si="281"/>
        <v>42064.082638888889</v>
      </c>
    </row>
    <row r="2965" spans="1:20" ht="57" x14ac:dyDescent="0.4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t="str">
        <f t="shared" si="278"/>
        <v>theater</v>
      </c>
      <c r="R2965" t="str">
        <f t="shared" si="279"/>
        <v>plays</v>
      </c>
      <c r="S2965" s="12">
        <f t="shared" si="280"/>
        <v>42157.26185185185</v>
      </c>
      <c r="T2965" s="12">
        <f t="shared" si="281"/>
        <v>42187.26185185185</v>
      </c>
    </row>
    <row r="2966" spans="1:20" ht="42.75" x14ac:dyDescent="0.4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t="str">
        <f t="shared" si="278"/>
        <v>theater</v>
      </c>
      <c r="R2966" t="str">
        <f t="shared" si="279"/>
        <v>plays</v>
      </c>
      <c r="S2966" s="12">
        <f t="shared" si="280"/>
        <v>41827.701608796291</v>
      </c>
      <c r="T2966" s="12">
        <f t="shared" si="281"/>
        <v>41857.688888888886</v>
      </c>
    </row>
    <row r="2967" spans="1:20" ht="42.75" x14ac:dyDescent="0.4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t="str">
        <f t="shared" si="278"/>
        <v>theater</v>
      </c>
      <c r="R2967" t="str">
        <f t="shared" si="279"/>
        <v>plays</v>
      </c>
      <c r="S2967" s="12">
        <f t="shared" si="280"/>
        <v>42162.521215277775</v>
      </c>
      <c r="T2967" s="12">
        <f t="shared" si="281"/>
        <v>42192.521215277775</v>
      </c>
    </row>
    <row r="2968" spans="1:20" ht="42.75" x14ac:dyDescent="0.4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t="str">
        <f t="shared" si="278"/>
        <v>theater</v>
      </c>
      <c r="R2968" t="str">
        <f t="shared" si="279"/>
        <v>plays</v>
      </c>
      <c r="S2968" s="12">
        <f t="shared" si="280"/>
        <v>42233.530231481483</v>
      </c>
      <c r="T2968" s="12">
        <f t="shared" si="281"/>
        <v>42263.530231481483</v>
      </c>
    </row>
    <row r="2969" spans="1:20" ht="42.75" x14ac:dyDescent="0.4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t="str">
        <f t="shared" si="278"/>
        <v>theater</v>
      </c>
      <c r="R2969" t="str">
        <f t="shared" si="279"/>
        <v>plays</v>
      </c>
      <c r="S2969" s="12">
        <f t="shared" si="280"/>
        <v>42041.989490740736</v>
      </c>
      <c r="T2969" s="12">
        <f t="shared" si="281"/>
        <v>42071.947824074072</v>
      </c>
    </row>
    <row r="2970" spans="1:20" ht="28.5" x14ac:dyDescent="0.4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t="str">
        <f t="shared" si="278"/>
        <v>theater</v>
      </c>
      <c r="R2970" t="str">
        <f t="shared" si="279"/>
        <v>plays</v>
      </c>
      <c r="S2970" s="12">
        <f t="shared" si="280"/>
        <v>42585.315509259257</v>
      </c>
      <c r="T2970" s="12">
        <f t="shared" si="281"/>
        <v>42598.957638888889</v>
      </c>
    </row>
    <row r="2971" spans="1:20" ht="42.75" x14ac:dyDescent="0.4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t="str">
        <f t="shared" si="278"/>
        <v>theater</v>
      </c>
      <c r="R2971" t="str">
        <f t="shared" si="279"/>
        <v>plays</v>
      </c>
      <c r="S2971" s="12">
        <f t="shared" si="280"/>
        <v>42097.578159722216</v>
      </c>
      <c r="T2971" s="12">
        <f t="shared" si="281"/>
        <v>42127.743750000001</v>
      </c>
    </row>
    <row r="2972" spans="1:20" ht="42.75" x14ac:dyDescent="0.4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t="str">
        <f t="shared" si="278"/>
        <v>theater</v>
      </c>
      <c r="R2972" t="str">
        <f t="shared" si="279"/>
        <v>plays</v>
      </c>
      <c r="S2972" s="12">
        <f t="shared" si="280"/>
        <v>41808.461238425924</v>
      </c>
      <c r="T2972" s="12">
        <f t="shared" si="281"/>
        <v>41838.461238425924</v>
      </c>
    </row>
    <row r="2973" spans="1:20" ht="42.75" x14ac:dyDescent="0.4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t="str">
        <f t="shared" si="278"/>
        <v>theater</v>
      </c>
      <c r="R2973" t="str">
        <f t="shared" si="279"/>
        <v>plays</v>
      </c>
      <c r="S2973" s="12">
        <f t="shared" si="280"/>
        <v>41852.449976851851</v>
      </c>
      <c r="T2973" s="12">
        <f t="shared" si="281"/>
        <v>41882.449976851851</v>
      </c>
    </row>
    <row r="2974" spans="1:20" ht="28.5" x14ac:dyDescent="0.4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t="str">
        <f t="shared" si="278"/>
        <v>theater</v>
      </c>
      <c r="R2974" t="str">
        <f t="shared" si="279"/>
        <v>plays</v>
      </c>
      <c r="S2974" s="12">
        <f t="shared" si="280"/>
        <v>42693.90185185185</v>
      </c>
      <c r="T2974" s="12">
        <f t="shared" si="281"/>
        <v>42708.833333333336</v>
      </c>
    </row>
    <row r="2975" spans="1:20" ht="42.75" x14ac:dyDescent="0.4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t="str">
        <f t="shared" si="278"/>
        <v>theater</v>
      </c>
      <c r="R2975" t="str">
        <f t="shared" si="279"/>
        <v>plays</v>
      </c>
      <c r="S2975" s="12">
        <f t="shared" si="280"/>
        <v>42341.610046296293</v>
      </c>
      <c r="T2975" s="12">
        <f t="shared" si="281"/>
        <v>42369.958333333336</v>
      </c>
    </row>
    <row r="2976" spans="1:20" ht="42.75" x14ac:dyDescent="0.4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t="str">
        <f t="shared" si="278"/>
        <v>theater</v>
      </c>
      <c r="R2976" t="str">
        <f t="shared" si="279"/>
        <v>plays</v>
      </c>
      <c r="S2976" s="12">
        <f t="shared" si="280"/>
        <v>41879.852673611109</v>
      </c>
      <c r="T2976" s="12">
        <f t="shared" si="281"/>
        <v>41907.857638888883</v>
      </c>
    </row>
    <row r="2977" spans="1:20" ht="42.75" x14ac:dyDescent="0.4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t="str">
        <f t="shared" si="278"/>
        <v>theater</v>
      </c>
      <c r="R2977" t="str">
        <f t="shared" si="279"/>
        <v>plays</v>
      </c>
      <c r="S2977" s="12">
        <f t="shared" si="280"/>
        <v>41941.475532407407</v>
      </c>
      <c r="T2977" s="12">
        <f t="shared" si="281"/>
        <v>41969.916666666664</v>
      </c>
    </row>
    <row r="2978" spans="1:20" ht="42.75" x14ac:dyDescent="0.4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t="str">
        <f t="shared" si="278"/>
        <v>theater</v>
      </c>
      <c r="R2978" t="str">
        <f t="shared" si="279"/>
        <v>plays</v>
      </c>
      <c r="S2978" s="12">
        <f t="shared" si="280"/>
        <v>42425.522337962961</v>
      </c>
      <c r="T2978" s="12">
        <f t="shared" si="281"/>
        <v>42442.291666666664</v>
      </c>
    </row>
    <row r="2979" spans="1:20" ht="57" x14ac:dyDescent="0.4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t="str">
        <f t="shared" si="278"/>
        <v>theater</v>
      </c>
      <c r="R2979" t="str">
        <f t="shared" si="279"/>
        <v>plays</v>
      </c>
      <c r="S2979" s="12">
        <f t="shared" si="280"/>
        <v>42026.672847222224</v>
      </c>
      <c r="T2979" s="12">
        <f t="shared" si="281"/>
        <v>42085.884722222218</v>
      </c>
    </row>
    <row r="2980" spans="1:20" ht="42.75" x14ac:dyDescent="0.4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t="str">
        <f t="shared" si="278"/>
        <v>theater</v>
      </c>
      <c r="R2980" t="str">
        <f t="shared" si="279"/>
        <v>plays</v>
      </c>
      <c r="S2980" s="12">
        <f t="shared" si="280"/>
        <v>41922.432256944441</v>
      </c>
      <c r="T2980" s="12">
        <f t="shared" si="281"/>
        <v>41932.040972222218</v>
      </c>
    </row>
    <row r="2981" spans="1:20" ht="42.75" x14ac:dyDescent="0.4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t="str">
        <f t="shared" si="278"/>
        <v>theater</v>
      </c>
      <c r="R2981" t="str">
        <f t="shared" si="279"/>
        <v>plays</v>
      </c>
      <c r="S2981" s="12">
        <f t="shared" si="280"/>
        <v>41993.616006944438</v>
      </c>
      <c r="T2981" s="12">
        <f t="shared" si="281"/>
        <v>42010.041666666664</v>
      </c>
    </row>
    <row r="2982" spans="1:20" ht="42.75" x14ac:dyDescent="0.4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t="str">
        <f t="shared" si="278"/>
        <v>theater</v>
      </c>
      <c r="R2982" t="str">
        <f t="shared" si="279"/>
        <v>plays</v>
      </c>
      <c r="S2982" s="12">
        <f t="shared" si="280"/>
        <v>42219.70752314815</v>
      </c>
      <c r="T2982" s="12">
        <f t="shared" si="281"/>
        <v>42239.874999999993</v>
      </c>
    </row>
    <row r="2983" spans="1:20" ht="42.75" x14ac:dyDescent="0.4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t="str">
        <f t="shared" si="278"/>
        <v>theater</v>
      </c>
      <c r="R2983" t="str">
        <f t="shared" si="279"/>
        <v>spaces</v>
      </c>
      <c r="S2983" s="12">
        <f t="shared" si="280"/>
        <v>42225.351342592585</v>
      </c>
      <c r="T2983" s="12">
        <f t="shared" si="281"/>
        <v>42270.351342592585</v>
      </c>
    </row>
    <row r="2984" spans="1:20" ht="28.5" x14ac:dyDescent="0.4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t="str">
        <f t="shared" si="278"/>
        <v>theater</v>
      </c>
      <c r="R2984" t="str">
        <f t="shared" si="279"/>
        <v>spaces</v>
      </c>
      <c r="S2984" s="12">
        <f t="shared" si="280"/>
        <v>42381.478506944441</v>
      </c>
      <c r="T2984" s="12">
        <f t="shared" si="281"/>
        <v>42411.478506944441</v>
      </c>
    </row>
    <row r="2985" spans="1:20" ht="42.75" x14ac:dyDescent="0.4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t="str">
        <f t="shared" si="278"/>
        <v>theater</v>
      </c>
      <c r="R2985" t="str">
        <f t="shared" si="279"/>
        <v>spaces</v>
      </c>
      <c r="S2985" s="12">
        <f t="shared" si="280"/>
        <v>41894.424027777779</v>
      </c>
      <c r="T2985" s="12">
        <f t="shared" si="281"/>
        <v>41954.465694444443</v>
      </c>
    </row>
    <row r="2986" spans="1:20" ht="42.75" x14ac:dyDescent="0.4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t="str">
        <f t="shared" si="278"/>
        <v>theater</v>
      </c>
      <c r="R2986" t="str">
        <f t="shared" si="279"/>
        <v>spaces</v>
      </c>
      <c r="S2986" s="12">
        <f t="shared" si="280"/>
        <v>42576.070381944439</v>
      </c>
      <c r="T2986" s="12">
        <f t="shared" si="281"/>
        <v>42606.070381944439</v>
      </c>
    </row>
    <row r="2987" spans="1:20" ht="42.75" x14ac:dyDescent="0.4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t="str">
        <f t="shared" si="278"/>
        <v>theater</v>
      </c>
      <c r="R2987" t="str">
        <f t="shared" si="279"/>
        <v>spaces</v>
      </c>
      <c r="S2987" s="12">
        <f t="shared" si="280"/>
        <v>42654.765370370369</v>
      </c>
      <c r="T2987" s="12">
        <f t="shared" si="281"/>
        <v>42673.958333333336</v>
      </c>
    </row>
    <row r="2988" spans="1:20" ht="42.75" x14ac:dyDescent="0.4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t="str">
        <f t="shared" si="278"/>
        <v>theater</v>
      </c>
      <c r="R2988" t="str">
        <f t="shared" si="279"/>
        <v>spaces</v>
      </c>
      <c r="S2988" s="12">
        <f t="shared" si="280"/>
        <v>42431.29173611111</v>
      </c>
      <c r="T2988" s="12">
        <f t="shared" si="281"/>
        <v>42491.250069444439</v>
      </c>
    </row>
    <row r="2989" spans="1:20" ht="42.75" x14ac:dyDescent="0.4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t="str">
        <f t="shared" si="278"/>
        <v>theater</v>
      </c>
      <c r="R2989" t="str">
        <f t="shared" si="279"/>
        <v>spaces</v>
      </c>
      <c r="S2989" s="12">
        <f t="shared" si="280"/>
        <v>42627.098969907405</v>
      </c>
      <c r="T2989" s="12">
        <f t="shared" si="281"/>
        <v>42655.791666666664</v>
      </c>
    </row>
    <row r="2990" spans="1:20" ht="42.75" x14ac:dyDescent="0.4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t="str">
        <f t="shared" si="278"/>
        <v>theater</v>
      </c>
      <c r="R2990" t="str">
        <f t="shared" si="279"/>
        <v>spaces</v>
      </c>
      <c r="S2990" s="12">
        <f t="shared" si="280"/>
        <v>42511.153715277775</v>
      </c>
      <c r="T2990" s="12">
        <f t="shared" si="281"/>
        <v>42541.153715277775</v>
      </c>
    </row>
    <row r="2991" spans="1:20" x14ac:dyDescent="0.4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t="str">
        <f t="shared" si="278"/>
        <v>theater</v>
      </c>
      <c r="R2991" t="str">
        <f t="shared" si="279"/>
        <v>spaces</v>
      </c>
      <c r="S2991" s="12">
        <f t="shared" si="280"/>
        <v>42336.812060185184</v>
      </c>
      <c r="T2991" s="12">
        <f t="shared" si="281"/>
        <v>42358.999305555553</v>
      </c>
    </row>
    <row r="2992" spans="1:20" ht="42.75" x14ac:dyDescent="0.4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t="str">
        <f t="shared" si="278"/>
        <v>theater</v>
      </c>
      <c r="R2992" t="str">
        <f t="shared" si="279"/>
        <v>spaces</v>
      </c>
      <c r="S2992" s="12">
        <f t="shared" si="280"/>
        <v>42341.365972222215</v>
      </c>
      <c r="T2992" s="12">
        <f t="shared" si="281"/>
        <v>42376.365972222215</v>
      </c>
    </row>
    <row r="2993" spans="1:20" ht="42.75" x14ac:dyDescent="0.4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t="str">
        <f t="shared" si="278"/>
        <v>theater</v>
      </c>
      <c r="R2993" t="str">
        <f t="shared" si="279"/>
        <v>spaces</v>
      </c>
      <c r="S2993" s="12">
        <f t="shared" si="280"/>
        <v>42740.628819444442</v>
      </c>
      <c r="T2993" s="12">
        <f t="shared" si="281"/>
        <v>42762.628819444442</v>
      </c>
    </row>
    <row r="2994" spans="1:20" ht="42.75" x14ac:dyDescent="0.4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t="str">
        <f t="shared" si="278"/>
        <v>theater</v>
      </c>
      <c r="R2994" t="str">
        <f t="shared" si="279"/>
        <v>spaces</v>
      </c>
      <c r="S2994" s="12">
        <f t="shared" si="280"/>
        <v>42622.559143518512</v>
      </c>
      <c r="T2994" s="12">
        <f t="shared" si="281"/>
        <v>42652.559143518512</v>
      </c>
    </row>
    <row r="2995" spans="1:20" x14ac:dyDescent="0.4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t="str">
        <f t="shared" si="278"/>
        <v>theater</v>
      </c>
      <c r="R2995" t="str">
        <f t="shared" si="279"/>
        <v>spaces</v>
      </c>
      <c r="S2995" s="12">
        <f t="shared" si="280"/>
        <v>42390.63040509259</v>
      </c>
      <c r="T2995" s="12">
        <f t="shared" si="281"/>
        <v>42420.63040509259</v>
      </c>
    </row>
    <row r="2996" spans="1:20" ht="42.75" x14ac:dyDescent="0.4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t="str">
        <f t="shared" si="278"/>
        <v>theater</v>
      </c>
      <c r="R2996" t="str">
        <f t="shared" si="279"/>
        <v>spaces</v>
      </c>
      <c r="S2996" s="12">
        <f t="shared" si="280"/>
        <v>41885.270509259259</v>
      </c>
      <c r="T2996" s="12">
        <f t="shared" si="281"/>
        <v>41915.270509259259</v>
      </c>
    </row>
    <row r="2997" spans="1:20" ht="42.75" x14ac:dyDescent="0.4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t="str">
        <f t="shared" si="278"/>
        <v>theater</v>
      </c>
      <c r="R2997" t="str">
        <f t="shared" si="279"/>
        <v>spaces</v>
      </c>
      <c r="S2997" s="12">
        <f t="shared" si="280"/>
        <v>42724.456840277773</v>
      </c>
      <c r="T2997" s="12">
        <f t="shared" si="281"/>
        <v>42754.456840277773</v>
      </c>
    </row>
    <row r="2998" spans="1:20" ht="28.5" x14ac:dyDescent="0.4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t="str">
        <f t="shared" si="278"/>
        <v>theater</v>
      </c>
      <c r="R2998" t="str">
        <f t="shared" si="279"/>
        <v>spaces</v>
      </c>
      <c r="S2998" s="12">
        <f t="shared" si="280"/>
        <v>42090.704166666663</v>
      </c>
      <c r="T2998" s="12">
        <f t="shared" si="281"/>
        <v>42150.704166666663</v>
      </c>
    </row>
    <row r="2999" spans="1:20" ht="42.75" x14ac:dyDescent="0.4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t="str">
        <f t="shared" si="278"/>
        <v>theater</v>
      </c>
      <c r="R2999" t="str">
        <f t="shared" si="279"/>
        <v>spaces</v>
      </c>
      <c r="S2999" s="12">
        <f t="shared" si="280"/>
        <v>42775.525381944441</v>
      </c>
      <c r="T2999" s="12">
        <f t="shared" si="281"/>
        <v>42792.999305555553</v>
      </c>
    </row>
    <row r="3000" spans="1:20" ht="42.75" x14ac:dyDescent="0.4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t="str">
        <f t="shared" si="278"/>
        <v>theater</v>
      </c>
      <c r="R3000" t="str">
        <f t="shared" si="279"/>
        <v>spaces</v>
      </c>
      <c r="S3000" s="12">
        <f t="shared" si="280"/>
        <v>41777.985289351847</v>
      </c>
      <c r="T3000" s="12">
        <f t="shared" si="281"/>
        <v>41805.975694444445</v>
      </c>
    </row>
    <row r="3001" spans="1:20" ht="42.75" x14ac:dyDescent="0.4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t="str">
        <f t="shared" si="278"/>
        <v>theater</v>
      </c>
      <c r="R3001" t="str">
        <f t="shared" si="279"/>
        <v>spaces</v>
      </c>
      <c r="S3001" s="12">
        <f t="shared" si="280"/>
        <v>42780.531944444439</v>
      </c>
      <c r="T3001" s="12">
        <f t="shared" si="281"/>
        <v>42794.874999999993</v>
      </c>
    </row>
    <row r="3002" spans="1:20" ht="42.75" x14ac:dyDescent="0.4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6">
        <f t="shared" si="277"/>
        <v>62.5</v>
      </c>
      <c r="Q3002" t="str">
        <f t="shared" si="278"/>
        <v>theater</v>
      </c>
      <c r="R3002" t="str">
        <f t="shared" si="279"/>
        <v>spaces</v>
      </c>
      <c r="S3002" s="12">
        <f t="shared" si="280"/>
        <v>42752.61886574074</v>
      </c>
      <c r="T3002" s="12">
        <f t="shared" si="281"/>
        <v>42766.541666666664</v>
      </c>
    </row>
    <row r="3003" spans="1:20" ht="42.75" x14ac:dyDescent="0.4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t="str">
        <f t="shared" si="278"/>
        <v>theater</v>
      </c>
      <c r="R3003" t="str">
        <f t="shared" si="279"/>
        <v>spaces</v>
      </c>
      <c r="S3003" s="12">
        <f t="shared" si="280"/>
        <v>42534.687291666669</v>
      </c>
      <c r="T3003" s="12">
        <f t="shared" si="281"/>
        <v>42564.687291666669</v>
      </c>
    </row>
    <row r="3004" spans="1:20" ht="28.5" x14ac:dyDescent="0.4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t="str">
        <f t="shared" si="278"/>
        <v>theater</v>
      </c>
      <c r="R3004" t="str">
        <f t="shared" si="279"/>
        <v>spaces</v>
      </c>
      <c r="S3004" s="12">
        <f t="shared" si="280"/>
        <v>41239.627916666665</v>
      </c>
      <c r="T3004" s="12">
        <f t="shared" si="281"/>
        <v>41269.627916666665</v>
      </c>
    </row>
    <row r="3005" spans="1:20" ht="42.75" x14ac:dyDescent="0.4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t="str">
        <f t="shared" si="278"/>
        <v>theater</v>
      </c>
      <c r="R3005" t="str">
        <f t="shared" si="279"/>
        <v>spaces</v>
      </c>
      <c r="S3005" s="12">
        <f t="shared" si="280"/>
        <v>42398.640925925924</v>
      </c>
      <c r="T3005" s="12">
        <f t="shared" si="281"/>
        <v>42430.040972222218</v>
      </c>
    </row>
    <row r="3006" spans="1:20" ht="42.75" x14ac:dyDescent="0.4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t="str">
        <f t="shared" si="278"/>
        <v>theater</v>
      </c>
      <c r="R3006" t="str">
        <f t="shared" si="279"/>
        <v>spaces</v>
      </c>
      <c r="S3006" s="12">
        <f t="shared" si="280"/>
        <v>41928.672731481478</v>
      </c>
      <c r="T3006" s="12">
        <f t="shared" si="281"/>
        <v>41958.714398148142</v>
      </c>
    </row>
    <row r="3007" spans="1:20" ht="42.75" x14ac:dyDescent="0.4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t="str">
        <f t="shared" si="278"/>
        <v>theater</v>
      </c>
      <c r="R3007" t="str">
        <f t="shared" si="279"/>
        <v>spaces</v>
      </c>
      <c r="S3007" s="12">
        <f t="shared" si="280"/>
        <v>41888.466493055552</v>
      </c>
      <c r="T3007" s="12">
        <f t="shared" si="281"/>
        <v>41918.466493055552</v>
      </c>
    </row>
    <row r="3008" spans="1:20" ht="28.5" x14ac:dyDescent="0.4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t="str">
        <f t="shared" si="278"/>
        <v>theater</v>
      </c>
      <c r="R3008" t="str">
        <f t="shared" si="279"/>
        <v>spaces</v>
      </c>
      <c r="S3008" s="12">
        <f t="shared" si="280"/>
        <v>41957.54850694444</v>
      </c>
      <c r="T3008" s="12">
        <f t="shared" si="281"/>
        <v>41987.54850694444</v>
      </c>
    </row>
    <row r="3009" spans="1:20" ht="28.5" x14ac:dyDescent="0.4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6">
        <f t="shared" si="277"/>
        <v>54</v>
      </c>
      <c r="Q3009" t="str">
        <f t="shared" si="278"/>
        <v>theater</v>
      </c>
      <c r="R3009" t="str">
        <f t="shared" si="279"/>
        <v>spaces</v>
      </c>
      <c r="S3009" s="12">
        <f t="shared" si="280"/>
        <v>42098.007905092592</v>
      </c>
      <c r="T3009" s="12">
        <f t="shared" si="281"/>
        <v>42119.007905092592</v>
      </c>
    </row>
    <row r="3010" spans="1:20" ht="42.75" x14ac:dyDescent="0.4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6">
        <f t="shared" si="277"/>
        <v>116.73076923076923</v>
      </c>
      <c r="Q3010" t="str">
        <f t="shared" si="278"/>
        <v>theater</v>
      </c>
      <c r="R3010" t="str">
        <f t="shared" si="279"/>
        <v>spaces</v>
      </c>
      <c r="S3010" s="12">
        <f t="shared" si="280"/>
        <v>42360.003692129627</v>
      </c>
      <c r="T3010" s="12">
        <f t="shared" si="281"/>
        <v>42390.003692129627</v>
      </c>
    </row>
    <row r="3011" spans="1:20" ht="42.75" x14ac:dyDescent="0.4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s="6">
        <f t="shared" ref="P3011:P3074" si="283">IF(L3011&gt;0,E3011/L3011,0)</f>
        <v>233.8984375</v>
      </c>
      <c r="Q3011" t="str">
        <f t="shared" ref="Q3011:Q3074" si="284">LEFT(N3011,SEARCH("/",N3011,1)-1)</f>
        <v>theater</v>
      </c>
      <c r="R3011" t="str">
        <f t="shared" ref="R3011:R3074" si="285">RIGHT(N3011,LEN(N3011)-SEARCH("/",N3011,1))</f>
        <v>spaces</v>
      </c>
      <c r="S3011" s="12">
        <f t="shared" ref="S3011:S3074" si="286">(J3011/86400)+25569+(-5/24)</f>
        <v>41939.361574074072</v>
      </c>
      <c r="T3011" s="12">
        <f t="shared" ref="T3011:T3074" si="287">(I3011/86400)+25569+(-5/24)</f>
        <v>41969.403240740743</v>
      </c>
    </row>
    <row r="3012" spans="1:20" ht="42.75" x14ac:dyDescent="0.4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t="str">
        <f t="shared" si="284"/>
        <v>theater</v>
      </c>
      <c r="R3012" t="str">
        <f t="shared" si="285"/>
        <v>spaces</v>
      </c>
      <c r="S3012" s="12">
        <f t="shared" si="286"/>
        <v>41996.624062499999</v>
      </c>
      <c r="T3012" s="12">
        <f t="shared" si="287"/>
        <v>42056.624062499999</v>
      </c>
    </row>
    <row r="3013" spans="1:20" ht="42.75" x14ac:dyDescent="0.4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t="str">
        <f t="shared" si="284"/>
        <v>theater</v>
      </c>
      <c r="R3013" t="str">
        <f t="shared" si="285"/>
        <v>spaces</v>
      </c>
      <c r="S3013" s="12">
        <f t="shared" si="286"/>
        <v>42334.260601851849</v>
      </c>
      <c r="T3013" s="12">
        <f t="shared" si="287"/>
        <v>42361.749305555553</v>
      </c>
    </row>
    <row r="3014" spans="1:20" ht="42.75" x14ac:dyDescent="0.4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t="str">
        <f t="shared" si="284"/>
        <v>theater</v>
      </c>
      <c r="R3014" t="str">
        <f t="shared" si="285"/>
        <v>spaces</v>
      </c>
      <c r="S3014" s="12">
        <f t="shared" si="286"/>
        <v>42024.494560185187</v>
      </c>
      <c r="T3014" s="12">
        <f t="shared" si="287"/>
        <v>42045.494560185187</v>
      </c>
    </row>
    <row r="3015" spans="1:20" ht="42.75" x14ac:dyDescent="0.4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t="str">
        <f t="shared" si="284"/>
        <v>theater</v>
      </c>
      <c r="R3015" t="str">
        <f t="shared" si="285"/>
        <v>spaces</v>
      </c>
      <c r="S3015" s="12">
        <f t="shared" si="286"/>
        <v>42146.627881944441</v>
      </c>
      <c r="T3015" s="12">
        <f t="shared" si="287"/>
        <v>42176.627881944441</v>
      </c>
    </row>
    <row r="3016" spans="1:20" ht="42.75" x14ac:dyDescent="0.4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t="str">
        <f t="shared" si="284"/>
        <v>theater</v>
      </c>
      <c r="R3016" t="str">
        <f t="shared" si="285"/>
        <v>spaces</v>
      </c>
      <c r="S3016" s="12">
        <f t="shared" si="286"/>
        <v>41919.915277777771</v>
      </c>
      <c r="T3016" s="12">
        <f t="shared" si="287"/>
        <v>41948</v>
      </c>
    </row>
    <row r="3017" spans="1:20" ht="42.75" x14ac:dyDescent="0.4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t="str">
        <f t="shared" si="284"/>
        <v>theater</v>
      </c>
      <c r="R3017" t="str">
        <f t="shared" si="285"/>
        <v>spaces</v>
      </c>
      <c r="S3017" s="12">
        <f t="shared" si="286"/>
        <v>41785.518958333334</v>
      </c>
      <c r="T3017" s="12">
        <f t="shared" si="287"/>
        <v>41800.958333333328</v>
      </c>
    </row>
    <row r="3018" spans="1:20" ht="42.75" x14ac:dyDescent="0.4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t="str">
        <f t="shared" si="284"/>
        <v>theater</v>
      </c>
      <c r="R3018" t="str">
        <f t="shared" si="285"/>
        <v>spaces</v>
      </c>
      <c r="S3018" s="12">
        <f t="shared" si="286"/>
        <v>41778.339722222219</v>
      </c>
      <c r="T3018" s="12">
        <f t="shared" si="287"/>
        <v>41838.339722222219</v>
      </c>
    </row>
    <row r="3019" spans="1:20" ht="42.75" x14ac:dyDescent="0.4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t="str">
        <f t="shared" si="284"/>
        <v>theater</v>
      </c>
      <c r="R3019" t="str">
        <f t="shared" si="285"/>
        <v>spaces</v>
      </c>
      <c r="S3019" s="12">
        <f t="shared" si="286"/>
        <v>41841.641701388886</v>
      </c>
      <c r="T3019" s="12">
        <f t="shared" si="287"/>
        <v>41871.641701388886</v>
      </c>
    </row>
    <row r="3020" spans="1:20" ht="42.75" x14ac:dyDescent="0.4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t="str">
        <f t="shared" si="284"/>
        <v>theater</v>
      </c>
      <c r="R3020" t="str">
        <f t="shared" si="285"/>
        <v>spaces</v>
      </c>
      <c r="S3020" s="12">
        <f t="shared" si="286"/>
        <v>42163.09</v>
      </c>
      <c r="T3020" s="12">
        <f t="shared" si="287"/>
        <v>42205.708333333336</v>
      </c>
    </row>
    <row r="3021" spans="1:20" ht="42.75" x14ac:dyDescent="0.4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t="str">
        <f t="shared" si="284"/>
        <v>theater</v>
      </c>
      <c r="R3021" t="str">
        <f t="shared" si="285"/>
        <v>spaces</v>
      </c>
      <c r="S3021" s="12">
        <f t="shared" si="286"/>
        <v>41758.625231481477</v>
      </c>
      <c r="T3021" s="12">
        <f t="shared" si="287"/>
        <v>41785.916666666664</v>
      </c>
    </row>
    <row r="3022" spans="1:20" ht="42.75" x14ac:dyDescent="0.4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t="str">
        <f t="shared" si="284"/>
        <v>theater</v>
      </c>
      <c r="R3022" t="str">
        <f t="shared" si="285"/>
        <v>spaces</v>
      </c>
      <c r="S3022" s="12">
        <f t="shared" si="286"/>
        <v>42170.638113425921</v>
      </c>
      <c r="T3022" s="12">
        <f t="shared" si="287"/>
        <v>42230.638113425921</v>
      </c>
    </row>
    <row r="3023" spans="1:20" ht="42.75" x14ac:dyDescent="0.4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t="str">
        <f t="shared" si="284"/>
        <v>theater</v>
      </c>
      <c r="R3023" t="str">
        <f t="shared" si="285"/>
        <v>spaces</v>
      </c>
      <c r="S3023" s="12">
        <f t="shared" si="286"/>
        <v>42660.410520833328</v>
      </c>
      <c r="T3023" s="12">
        <f t="shared" si="287"/>
        <v>42696.040972222218</v>
      </c>
    </row>
    <row r="3024" spans="1:20" ht="42.75" x14ac:dyDescent="0.4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t="str">
        <f t="shared" si="284"/>
        <v>theater</v>
      </c>
      <c r="R3024" t="str">
        <f t="shared" si="285"/>
        <v>spaces</v>
      </c>
      <c r="S3024" s="12">
        <f t="shared" si="286"/>
        <v>42564.745474537034</v>
      </c>
      <c r="T3024" s="12">
        <f t="shared" si="287"/>
        <v>42609.745474537034</v>
      </c>
    </row>
    <row r="3025" spans="1:20" ht="42.75" x14ac:dyDescent="0.4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t="str">
        <f t="shared" si="284"/>
        <v>theater</v>
      </c>
      <c r="R3025" t="str">
        <f t="shared" si="285"/>
        <v>spaces</v>
      </c>
      <c r="S3025" s="12">
        <f t="shared" si="286"/>
        <v>42121.467430555553</v>
      </c>
      <c r="T3025" s="12">
        <f t="shared" si="287"/>
        <v>42166.467430555553</v>
      </c>
    </row>
    <row r="3026" spans="1:20" ht="42.75" x14ac:dyDescent="0.4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t="str">
        <f t="shared" si="284"/>
        <v>theater</v>
      </c>
      <c r="R3026" t="str">
        <f t="shared" si="285"/>
        <v>spaces</v>
      </c>
      <c r="S3026" s="12">
        <f t="shared" si="286"/>
        <v>41158.785590277774</v>
      </c>
      <c r="T3026" s="12">
        <f t="shared" si="287"/>
        <v>41188.785590277774</v>
      </c>
    </row>
    <row r="3027" spans="1:20" ht="42.75" x14ac:dyDescent="0.4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t="str">
        <f t="shared" si="284"/>
        <v>theater</v>
      </c>
      <c r="R3027" t="str">
        <f t="shared" si="285"/>
        <v>spaces</v>
      </c>
      <c r="S3027" s="12">
        <f t="shared" si="286"/>
        <v>41761.301076388889</v>
      </c>
      <c r="T3027" s="12">
        <f t="shared" si="287"/>
        <v>41789.458333333328</v>
      </c>
    </row>
    <row r="3028" spans="1:20" ht="42.75" x14ac:dyDescent="0.4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t="str">
        <f t="shared" si="284"/>
        <v>theater</v>
      </c>
      <c r="R3028" t="str">
        <f t="shared" si="285"/>
        <v>spaces</v>
      </c>
      <c r="S3028" s="12">
        <f t="shared" si="286"/>
        <v>42783.251064814809</v>
      </c>
      <c r="T3028" s="12">
        <f t="shared" si="287"/>
        <v>42797.251064814809</v>
      </c>
    </row>
    <row r="3029" spans="1:20" ht="42.75" x14ac:dyDescent="0.4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t="str">
        <f t="shared" si="284"/>
        <v>theater</v>
      </c>
      <c r="R3029" t="str">
        <f t="shared" si="285"/>
        <v>spaces</v>
      </c>
      <c r="S3029" s="12">
        <f t="shared" si="286"/>
        <v>42053.49596064815</v>
      </c>
      <c r="T3029" s="12">
        <f t="shared" si="287"/>
        <v>42083.454293981478</v>
      </c>
    </row>
    <row r="3030" spans="1:20" ht="28.5" x14ac:dyDescent="0.4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t="str">
        <f t="shared" si="284"/>
        <v>theater</v>
      </c>
      <c r="R3030" t="str">
        <f t="shared" si="285"/>
        <v>spaces</v>
      </c>
      <c r="S3030" s="12">
        <f t="shared" si="286"/>
        <v>42567.055844907409</v>
      </c>
      <c r="T3030" s="12">
        <f t="shared" si="287"/>
        <v>42597.055844907409</v>
      </c>
    </row>
    <row r="3031" spans="1:20" ht="42.75" x14ac:dyDescent="0.4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t="str">
        <f t="shared" si="284"/>
        <v>theater</v>
      </c>
      <c r="R3031" t="str">
        <f t="shared" si="285"/>
        <v>spaces</v>
      </c>
      <c r="S3031" s="12">
        <f t="shared" si="286"/>
        <v>41932.500543981478</v>
      </c>
      <c r="T3031" s="12">
        <f t="shared" si="287"/>
        <v>41960.982638888883</v>
      </c>
    </row>
    <row r="3032" spans="1:20" ht="42.75" x14ac:dyDescent="0.4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t="str">
        <f t="shared" si="284"/>
        <v>theater</v>
      </c>
      <c r="R3032" t="str">
        <f t="shared" si="285"/>
        <v>spaces</v>
      </c>
      <c r="S3032" s="12">
        <f t="shared" si="286"/>
        <v>42233.5390162037</v>
      </c>
      <c r="T3032" s="12">
        <f t="shared" si="287"/>
        <v>42263.5390162037</v>
      </c>
    </row>
    <row r="3033" spans="1:20" ht="71.25" x14ac:dyDescent="0.4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t="str">
        <f t="shared" si="284"/>
        <v>theater</v>
      </c>
      <c r="R3033" t="str">
        <f t="shared" si="285"/>
        <v>spaces</v>
      </c>
      <c r="S3033" s="12">
        <f t="shared" si="286"/>
        <v>42597.674155092587</v>
      </c>
      <c r="T3033" s="12">
        <f t="shared" si="287"/>
        <v>42657.674155092587</v>
      </c>
    </row>
    <row r="3034" spans="1:20" ht="42.75" x14ac:dyDescent="0.4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t="str">
        <f t="shared" si="284"/>
        <v>theater</v>
      </c>
      <c r="R3034" t="str">
        <f t="shared" si="285"/>
        <v>spaces</v>
      </c>
      <c r="S3034" s="12">
        <f t="shared" si="286"/>
        <v>42227.836331018516</v>
      </c>
      <c r="T3034" s="12">
        <f t="shared" si="287"/>
        <v>42257.836331018516</v>
      </c>
    </row>
    <row r="3035" spans="1:20" ht="42.75" x14ac:dyDescent="0.4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t="str">
        <f t="shared" si="284"/>
        <v>theater</v>
      </c>
      <c r="R3035" t="str">
        <f t="shared" si="285"/>
        <v>spaces</v>
      </c>
      <c r="S3035" s="12">
        <f t="shared" si="286"/>
        <v>42569.901909722219</v>
      </c>
      <c r="T3035" s="12">
        <f t="shared" si="287"/>
        <v>42599.901909722219</v>
      </c>
    </row>
    <row r="3036" spans="1:20" ht="57" x14ac:dyDescent="0.4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t="str">
        <f t="shared" si="284"/>
        <v>theater</v>
      </c>
      <c r="R3036" t="str">
        <f t="shared" si="285"/>
        <v>spaces</v>
      </c>
      <c r="S3036" s="12">
        <f t="shared" si="286"/>
        <v>42644.327025462961</v>
      </c>
      <c r="T3036" s="12">
        <f t="shared" si="287"/>
        <v>42674.957638888889</v>
      </c>
    </row>
    <row r="3037" spans="1:20" ht="28.5" x14ac:dyDescent="0.4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t="str">
        <f t="shared" si="284"/>
        <v>theater</v>
      </c>
      <c r="R3037" t="str">
        <f t="shared" si="285"/>
        <v>spaces</v>
      </c>
      <c r="S3037" s="12">
        <f t="shared" si="286"/>
        <v>41368.351956018516</v>
      </c>
      <c r="T3037" s="12">
        <f t="shared" si="287"/>
        <v>41398.351956018516</v>
      </c>
    </row>
    <row r="3038" spans="1:20" ht="42.75" x14ac:dyDescent="0.4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t="str">
        <f t="shared" si="284"/>
        <v>theater</v>
      </c>
      <c r="R3038" t="str">
        <f t="shared" si="285"/>
        <v>spaces</v>
      </c>
      <c r="S3038" s="12">
        <f t="shared" si="286"/>
        <v>41466.576898148145</v>
      </c>
      <c r="T3038" s="12">
        <f t="shared" si="287"/>
        <v>41502.290972222218</v>
      </c>
    </row>
    <row r="3039" spans="1:20" ht="57" x14ac:dyDescent="0.4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t="str">
        <f t="shared" si="284"/>
        <v>theater</v>
      </c>
      <c r="R3039" t="str">
        <f t="shared" si="285"/>
        <v>spaces</v>
      </c>
      <c r="S3039" s="12">
        <f t="shared" si="286"/>
        <v>40378.684872685182</v>
      </c>
      <c r="T3039" s="12">
        <f t="shared" si="287"/>
        <v>40452.999305555553</v>
      </c>
    </row>
    <row r="3040" spans="1:20" ht="42.75" x14ac:dyDescent="0.4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t="str">
        <f t="shared" si="284"/>
        <v>theater</v>
      </c>
      <c r="R3040" t="str">
        <f t="shared" si="285"/>
        <v>spaces</v>
      </c>
      <c r="S3040" s="12">
        <f t="shared" si="286"/>
        <v>42373.043946759259</v>
      </c>
      <c r="T3040" s="12">
        <f t="shared" si="287"/>
        <v>42433.043946759259</v>
      </c>
    </row>
    <row r="3041" spans="1:20" ht="42.75" x14ac:dyDescent="0.4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t="str">
        <f t="shared" si="284"/>
        <v>theater</v>
      </c>
      <c r="R3041" t="str">
        <f t="shared" si="285"/>
        <v>spaces</v>
      </c>
      <c r="S3041" s="12">
        <f t="shared" si="286"/>
        <v>41610.586087962962</v>
      </c>
      <c r="T3041" s="12">
        <f t="shared" si="287"/>
        <v>41637.124305555553</v>
      </c>
    </row>
    <row r="3042" spans="1:20" ht="42.75" x14ac:dyDescent="0.4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t="str">
        <f t="shared" si="284"/>
        <v>theater</v>
      </c>
      <c r="R3042" t="str">
        <f t="shared" si="285"/>
        <v>spaces</v>
      </c>
      <c r="S3042" s="12">
        <f t="shared" si="286"/>
        <v>42177.583576388883</v>
      </c>
      <c r="T3042" s="12">
        <f t="shared" si="287"/>
        <v>42181.749999999993</v>
      </c>
    </row>
    <row r="3043" spans="1:20" ht="28.5" x14ac:dyDescent="0.4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t="str">
        <f t="shared" si="284"/>
        <v>theater</v>
      </c>
      <c r="R3043" t="str">
        <f t="shared" si="285"/>
        <v>spaces</v>
      </c>
      <c r="S3043" s="12">
        <f t="shared" si="286"/>
        <v>42359.660277777781</v>
      </c>
      <c r="T3043" s="12">
        <f t="shared" si="287"/>
        <v>42389.660277777781</v>
      </c>
    </row>
    <row r="3044" spans="1:20" ht="42.75" x14ac:dyDescent="0.4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t="str">
        <f t="shared" si="284"/>
        <v>theater</v>
      </c>
      <c r="R3044" t="str">
        <f t="shared" si="285"/>
        <v>spaces</v>
      </c>
      <c r="S3044" s="12">
        <f t="shared" si="286"/>
        <v>42253.479710648149</v>
      </c>
      <c r="T3044" s="12">
        <f t="shared" si="287"/>
        <v>42283.479710648149</v>
      </c>
    </row>
    <row r="3045" spans="1:20" ht="42.75" x14ac:dyDescent="0.4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t="str">
        <f t="shared" si="284"/>
        <v>theater</v>
      </c>
      <c r="R3045" t="str">
        <f t="shared" si="285"/>
        <v>spaces</v>
      </c>
      <c r="S3045" s="12">
        <f t="shared" si="286"/>
        <v>42082.862256944441</v>
      </c>
      <c r="T3045" s="12">
        <f t="shared" si="287"/>
        <v>42109.909722222219</v>
      </c>
    </row>
    <row r="3046" spans="1:20" ht="42.75" x14ac:dyDescent="0.4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t="str">
        <f t="shared" si="284"/>
        <v>theater</v>
      </c>
      <c r="R3046" t="str">
        <f t="shared" si="285"/>
        <v>spaces</v>
      </c>
      <c r="S3046" s="12">
        <f t="shared" si="286"/>
        <v>42387.518495370365</v>
      </c>
      <c r="T3046" s="12">
        <f t="shared" si="287"/>
        <v>42402.518495370365</v>
      </c>
    </row>
    <row r="3047" spans="1:20" ht="42.75" x14ac:dyDescent="0.4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t="str">
        <f t="shared" si="284"/>
        <v>theater</v>
      </c>
      <c r="R3047" t="str">
        <f t="shared" si="285"/>
        <v>spaces</v>
      </c>
      <c r="S3047" s="12">
        <f t="shared" si="286"/>
        <v>41842.947395833333</v>
      </c>
      <c r="T3047" s="12">
        <f t="shared" si="287"/>
        <v>41872.947395833333</v>
      </c>
    </row>
    <row r="3048" spans="1:20" ht="42.75" x14ac:dyDescent="0.4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t="str">
        <f t="shared" si="284"/>
        <v>theater</v>
      </c>
      <c r="R3048" t="str">
        <f t="shared" si="285"/>
        <v>spaces</v>
      </c>
      <c r="S3048" s="12">
        <f t="shared" si="286"/>
        <v>41862.59474537037</v>
      </c>
      <c r="T3048" s="12">
        <f t="shared" si="287"/>
        <v>41891.994444444441</v>
      </c>
    </row>
    <row r="3049" spans="1:20" ht="42.75" x14ac:dyDescent="0.4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t="str">
        <f t="shared" si="284"/>
        <v>theater</v>
      </c>
      <c r="R3049" t="str">
        <f t="shared" si="285"/>
        <v>spaces</v>
      </c>
      <c r="S3049" s="12">
        <f t="shared" si="286"/>
        <v>42443.780717592592</v>
      </c>
      <c r="T3049" s="12">
        <f t="shared" si="287"/>
        <v>42487.344444444439</v>
      </c>
    </row>
    <row r="3050" spans="1:20" ht="42.75" x14ac:dyDescent="0.4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t="str">
        <f t="shared" si="284"/>
        <v>theater</v>
      </c>
      <c r="R3050" t="str">
        <f t="shared" si="285"/>
        <v>spaces</v>
      </c>
      <c r="S3050" s="12">
        <f t="shared" si="286"/>
        <v>41975.692847222221</v>
      </c>
      <c r="T3050" s="12">
        <f t="shared" si="287"/>
        <v>42004.681944444441</v>
      </c>
    </row>
    <row r="3051" spans="1:20" ht="42.75" x14ac:dyDescent="0.4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t="str">
        <f t="shared" si="284"/>
        <v>theater</v>
      </c>
      <c r="R3051" t="str">
        <f t="shared" si="285"/>
        <v>spaces</v>
      </c>
      <c r="S3051" s="12">
        <f t="shared" si="286"/>
        <v>42138.806192129625</v>
      </c>
      <c r="T3051" s="12">
        <f t="shared" si="287"/>
        <v>42168.806192129625</v>
      </c>
    </row>
    <row r="3052" spans="1:20" ht="28.5" x14ac:dyDescent="0.4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t="str">
        <f t="shared" si="284"/>
        <v>theater</v>
      </c>
      <c r="R3052" t="str">
        <f t="shared" si="285"/>
        <v>spaces</v>
      </c>
      <c r="S3052" s="12">
        <f t="shared" si="286"/>
        <v>42464.960185185184</v>
      </c>
      <c r="T3052" s="12">
        <f t="shared" si="287"/>
        <v>42494.960185185184</v>
      </c>
    </row>
    <row r="3053" spans="1:20" ht="42.75" x14ac:dyDescent="0.4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t="str">
        <f t="shared" si="284"/>
        <v>theater</v>
      </c>
      <c r="R3053" t="str">
        <f t="shared" si="285"/>
        <v>spaces</v>
      </c>
      <c r="S3053" s="12">
        <f t="shared" si="286"/>
        <v>42744.207696759258</v>
      </c>
      <c r="T3053" s="12">
        <f t="shared" si="287"/>
        <v>42774.207696759258</v>
      </c>
    </row>
    <row r="3054" spans="1:20" ht="28.5" x14ac:dyDescent="0.4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6">
        <f t="shared" si="283"/>
        <v>37.5</v>
      </c>
      <c r="Q3054" t="str">
        <f t="shared" si="284"/>
        <v>theater</v>
      </c>
      <c r="R3054" t="str">
        <f t="shared" si="285"/>
        <v>spaces</v>
      </c>
      <c r="S3054" s="12">
        <f t="shared" si="286"/>
        <v>42122.461736111109</v>
      </c>
      <c r="T3054" s="12">
        <f t="shared" si="287"/>
        <v>42152.457638888889</v>
      </c>
    </row>
    <row r="3055" spans="1:20" ht="42.75" x14ac:dyDescent="0.4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t="str">
        <f t="shared" si="284"/>
        <v>theater</v>
      </c>
      <c r="R3055" t="str">
        <f t="shared" si="285"/>
        <v>spaces</v>
      </c>
      <c r="S3055" s="12">
        <f t="shared" si="286"/>
        <v>41862.553391203699</v>
      </c>
      <c r="T3055" s="12">
        <f t="shared" si="287"/>
        <v>41913.957638888889</v>
      </c>
    </row>
    <row r="3056" spans="1:20" ht="42.75" x14ac:dyDescent="0.4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f t="shared" si="283"/>
        <v>0</v>
      </c>
      <c r="Q3056" t="str">
        <f t="shared" si="284"/>
        <v>theater</v>
      </c>
      <c r="R3056" t="str">
        <f t="shared" si="285"/>
        <v>spaces</v>
      </c>
      <c r="S3056" s="12">
        <f t="shared" si="286"/>
        <v>42027.624467592592</v>
      </c>
      <c r="T3056" s="12">
        <f t="shared" si="287"/>
        <v>42064.836111111108</v>
      </c>
    </row>
    <row r="3057" spans="1:20" ht="42.75" x14ac:dyDescent="0.4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t="str">
        <f t="shared" si="284"/>
        <v>theater</v>
      </c>
      <c r="R3057" t="str">
        <f t="shared" si="285"/>
        <v>spaces</v>
      </c>
      <c r="S3057" s="12">
        <f t="shared" si="286"/>
        <v>41953.749884259254</v>
      </c>
      <c r="T3057" s="12">
        <f t="shared" si="287"/>
        <v>42013.749884259254</v>
      </c>
    </row>
    <row r="3058" spans="1:20" ht="42.75" x14ac:dyDescent="0.4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f t="shared" si="283"/>
        <v>0</v>
      </c>
      <c r="Q3058" t="str">
        <f t="shared" si="284"/>
        <v>theater</v>
      </c>
      <c r="R3058" t="str">
        <f t="shared" si="285"/>
        <v>spaces</v>
      </c>
      <c r="S3058" s="12">
        <f t="shared" si="286"/>
        <v>41851.428055555552</v>
      </c>
      <c r="T3058" s="12">
        <f t="shared" si="287"/>
        <v>41911.428055555552</v>
      </c>
    </row>
    <row r="3059" spans="1:20" ht="42.75" x14ac:dyDescent="0.4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f t="shared" si="283"/>
        <v>0</v>
      </c>
      <c r="Q3059" t="str">
        <f t="shared" si="284"/>
        <v>theater</v>
      </c>
      <c r="R3059" t="str">
        <f t="shared" si="285"/>
        <v>spaces</v>
      </c>
      <c r="S3059" s="12">
        <f t="shared" si="286"/>
        <v>42433.442256944443</v>
      </c>
      <c r="T3059" s="12">
        <f t="shared" si="287"/>
        <v>42463.400590277779</v>
      </c>
    </row>
    <row r="3060" spans="1:20" ht="42.75" x14ac:dyDescent="0.4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t="str">
        <f t="shared" si="284"/>
        <v>theater</v>
      </c>
      <c r="R3060" t="str">
        <f t="shared" si="285"/>
        <v>spaces</v>
      </c>
      <c r="S3060" s="12">
        <f t="shared" si="286"/>
        <v>42460.165972222218</v>
      </c>
      <c r="T3060" s="12">
        <f t="shared" si="287"/>
        <v>42510.165972222218</v>
      </c>
    </row>
    <row r="3061" spans="1:20" ht="42.75" x14ac:dyDescent="0.4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t="str">
        <f t="shared" si="284"/>
        <v>theater</v>
      </c>
      <c r="R3061" t="str">
        <f t="shared" si="285"/>
        <v>spaces</v>
      </c>
      <c r="S3061" s="12">
        <f t="shared" si="286"/>
        <v>41829.727384259255</v>
      </c>
      <c r="T3061" s="12">
        <f t="shared" si="287"/>
        <v>41859.727384259255</v>
      </c>
    </row>
    <row r="3062" spans="1:20" ht="28.5" x14ac:dyDescent="0.4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t="str">
        <f t="shared" si="284"/>
        <v>theater</v>
      </c>
      <c r="R3062" t="str">
        <f t="shared" si="285"/>
        <v>spaces</v>
      </c>
      <c r="S3062" s="12">
        <f t="shared" si="286"/>
        <v>42245.066365740735</v>
      </c>
      <c r="T3062" s="12">
        <f t="shared" si="287"/>
        <v>42275.066365740735</v>
      </c>
    </row>
    <row r="3063" spans="1:20" x14ac:dyDescent="0.4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f t="shared" si="283"/>
        <v>0</v>
      </c>
      <c r="Q3063" t="str">
        <f t="shared" si="284"/>
        <v>theater</v>
      </c>
      <c r="R3063" t="str">
        <f t="shared" si="285"/>
        <v>spaces</v>
      </c>
      <c r="S3063" s="12">
        <f t="shared" si="286"/>
        <v>41834.575787037036</v>
      </c>
      <c r="T3063" s="12">
        <f t="shared" si="287"/>
        <v>41864.575787037036</v>
      </c>
    </row>
    <row r="3064" spans="1:20" ht="42.75" x14ac:dyDescent="0.4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t="str">
        <f t="shared" si="284"/>
        <v>theater</v>
      </c>
      <c r="R3064" t="str">
        <f t="shared" si="285"/>
        <v>spaces</v>
      </c>
      <c r="S3064" s="12">
        <f t="shared" si="286"/>
        <v>42248.3274537037</v>
      </c>
      <c r="T3064" s="12">
        <f t="shared" si="287"/>
        <v>42277.541666666664</v>
      </c>
    </row>
    <row r="3065" spans="1:20" ht="42.75" x14ac:dyDescent="0.4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t="str">
        <f t="shared" si="284"/>
        <v>theater</v>
      </c>
      <c r="R3065" t="str">
        <f t="shared" si="285"/>
        <v>spaces</v>
      </c>
      <c r="S3065" s="12">
        <f t="shared" si="286"/>
        <v>42630.714560185188</v>
      </c>
      <c r="T3065" s="12">
        <f t="shared" si="287"/>
        <v>42665.714560185188</v>
      </c>
    </row>
    <row r="3066" spans="1:20" ht="28.5" x14ac:dyDescent="0.4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t="str">
        <f t="shared" si="284"/>
        <v>theater</v>
      </c>
      <c r="R3066" t="str">
        <f t="shared" si="285"/>
        <v>spaces</v>
      </c>
      <c r="S3066" s="12">
        <f t="shared" si="286"/>
        <v>42298.9218287037</v>
      </c>
      <c r="T3066" s="12">
        <f t="shared" si="287"/>
        <v>42330.082638888889</v>
      </c>
    </row>
    <row r="3067" spans="1:20" ht="42.75" x14ac:dyDescent="0.4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t="str">
        <f t="shared" si="284"/>
        <v>theater</v>
      </c>
      <c r="R3067" t="str">
        <f t="shared" si="285"/>
        <v>spaces</v>
      </c>
      <c r="S3067" s="12">
        <f t="shared" si="286"/>
        <v>41824.846898148149</v>
      </c>
      <c r="T3067" s="12">
        <f t="shared" si="287"/>
        <v>41849.846898148149</v>
      </c>
    </row>
    <row r="3068" spans="1:20" ht="42.75" x14ac:dyDescent="0.4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t="str">
        <f t="shared" si="284"/>
        <v>theater</v>
      </c>
      <c r="R3068" t="str">
        <f t="shared" si="285"/>
        <v>spaces</v>
      </c>
      <c r="S3068" s="12">
        <f t="shared" si="286"/>
        <v>42531.020104166666</v>
      </c>
      <c r="T3068" s="12">
        <f t="shared" si="287"/>
        <v>42561.020104166666</v>
      </c>
    </row>
    <row r="3069" spans="1:20" ht="42.75" x14ac:dyDescent="0.4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t="str">
        <f t="shared" si="284"/>
        <v>theater</v>
      </c>
      <c r="R3069" t="str">
        <f t="shared" si="285"/>
        <v>spaces</v>
      </c>
      <c r="S3069" s="12">
        <f t="shared" si="286"/>
        <v>42226.730081018519</v>
      </c>
      <c r="T3069" s="12">
        <f t="shared" si="287"/>
        <v>42256.730081018519</v>
      </c>
    </row>
    <row r="3070" spans="1:20" ht="42.75" x14ac:dyDescent="0.4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t="str">
        <f t="shared" si="284"/>
        <v>theater</v>
      </c>
      <c r="R3070" t="str">
        <f t="shared" si="285"/>
        <v>spaces</v>
      </c>
      <c r="S3070" s="12">
        <f t="shared" si="286"/>
        <v>42263.483240740738</v>
      </c>
      <c r="T3070" s="12">
        <f t="shared" si="287"/>
        <v>42293.483240740738</v>
      </c>
    </row>
    <row r="3071" spans="1:20" ht="42.75" x14ac:dyDescent="0.4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t="str">
        <f t="shared" si="284"/>
        <v>theater</v>
      </c>
      <c r="R3071" t="str">
        <f t="shared" si="285"/>
        <v>spaces</v>
      </c>
      <c r="S3071" s="12">
        <f t="shared" si="286"/>
        <v>41957.625393518516</v>
      </c>
      <c r="T3071" s="12">
        <f t="shared" si="287"/>
        <v>41987.625393518516</v>
      </c>
    </row>
    <row r="3072" spans="1:20" ht="42.75" x14ac:dyDescent="0.4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t="str">
        <f t="shared" si="284"/>
        <v>theater</v>
      </c>
      <c r="R3072" t="str">
        <f t="shared" si="285"/>
        <v>spaces</v>
      </c>
      <c r="S3072" s="12">
        <f t="shared" si="286"/>
        <v>42690.525104166663</v>
      </c>
      <c r="T3072" s="12">
        <f t="shared" si="287"/>
        <v>42711.525104166663</v>
      </c>
    </row>
    <row r="3073" spans="1:20" ht="42.75" x14ac:dyDescent="0.4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t="str">
        <f t="shared" si="284"/>
        <v>theater</v>
      </c>
      <c r="R3073" t="str">
        <f t="shared" si="285"/>
        <v>spaces</v>
      </c>
      <c r="S3073" s="12">
        <f t="shared" si="286"/>
        <v>42097.524085648147</v>
      </c>
      <c r="T3073" s="12">
        <f t="shared" si="287"/>
        <v>42115.040972222218</v>
      </c>
    </row>
    <row r="3074" spans="1:20" ht="42.75" x14ac:dyDescent="0.4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s="6">
        <f t="shared" si="283"/>
        <v>1</v>
      </c>
      <c r="Q3074" t="str">
        <f t="shared" si="284"/>
        <v>theater</v>
      </c>
      <c r="R3074" t="str">
        <f t="shared" si="285"/>
        <v>spaces</v>
      </c>
      <c r="S3074" s="12">
        <f t="shared" si="286"/>
        <v>42658.482199074067</v>
      </c>
      <c r="T3074" s="12">
        <f t="shared" si="287"/>
        <v>42672.865277777775</v>
      </c>
    </row>
    <row r="3075" spans="1:20" ht="42.75" x14ac:dyDescent="0.4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s="6">
        <f t="shared" ref="P3075:P3138" si="289">IF(L3075&gt;0,E3075/L3075,0)</f>
        <v>92.142857142857139</v>
      </c>
      <c r="Q3075" t="str">
        <f t="shared" ref="Q3075:Q3138" si="290">LEFT(N3075,SEARCH("/",N3075,1)-1)</f>
        <v>theater</v>
      </c>
      <c r="R3075" t="str">
        <f t="shared" ref="R3075:R3138" si="291">RIGHT(N3075,LEN(N3075)-SEARCH("/",N3075,1))</f>
        <v>spaces</v>
      </c>
      <c r="S3075" s="12">
        <f t="shared" ref="S3075:S3138" si="292">(J3075/86400)+25569+(-5/24)</f>
        <v>42111.475694444445</v>
      </c>
      <c r="T3075" s="12">
        <f t="shared" ref="T3075:T3138" si="293">(I3075/86400)+25569+(-5/24)</f>
        <v>42169.59652777778</v>
      </c>
    </row>
    <row r="3076" spans="1:20" ht="57" x14ac:dyDescent="0.4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t="str">
        <f t="shared" si="290"/>
        <v>theater</v>
      </c>
      <c r="R3076" t="str">
        <f t="shared" si="291"/>
        <v>spaces</v>
      </c>
      <c r="S3076" s="12">
        <f t="shared" si="292"/>
        <v>42409.362951388888</v>
      </c>
      <c r="T3076" s="12">
        <f t="shared" si="293"/>
        <v>42439.362951388888</v>
      </c>
    </row>
    <row r="3077" spans="1:20" ht="42.75" x14ac:dyDescent="0.4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t="str">
        <f t="shared" si="290"/>
        <v>theater</v>
      </c>
      <c r="R3077" t="str">
        <f t="shared" si="291"/>
        <v>spaces</v>
      </c>
      <c r="S3077" s="12">
        <f t="shared" si="292"/>
        <v>42550.89398148148</v>
      </c>
      <c r="T3077" s="12">
        <f t="shared" si="293"/>
        <v>42600.89398148148</v>
      </c>
    </row>
    <row r="3078" spans="1:20" ht="28.5" x14ac:dyDescent="0.4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t="str">
        <f t="shared" si="290"/>
        <v>theater</v>
      </c>
      <c r="R3078" t="str">
        <f t="shared" si="291"/>
        <v>spaces</v>
      </c>
      <c r="S3078" s="12">
        <f t="shared" si="292"/>
        <v>42226.443553240737</v>
      </c>
      <c r="T3078" s="12">
        <f t="shared" si="293"/>
        <v>42286.443553240737</v>
      </c>
    </row>
    <row r="3079" spans="1:20" ht="42.75" x14ac:dyDescent="0.4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t="str">
        <f t="shared" si="290"/>
        <v>theater</v>
      </c>
      <c r="R3079" t="str">
        <f t="shared" si="291"/>
        <v>spaces</v>
      </c>
      <c r="S3079" s="12">
        <f t="shared" si="292"/>
        <v>42766.74858796296</v>
      </c>
      <c r="T3079" s="12">
        <f t="shared" si="293"/>
        <v>42796.74858796296</v>
      </c>
    </row>
    <row r="3080" spans="1:20" ht="42.75" x14ac:dyDescent="0.4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t="str">
        <f t="shared" si="290"/>
        <v>theater</v>
      </c>
      <c r="R3080" t="str">
        <f t="shared" si="291"/>
        <v>spaces</v>
      </c>
      <c r="S3080" s="12">
        <f t="shared" si="292"/>
        <v>42030.930497685178</v>
      </c>
      <c r="T3080" s="12">
        <f t="shared" si="293"/>
        <v>42060.930497685178</v>
      </c>
    </row>
    <row r="3081" spans="1:20" ht="42.75" x14ac:dyDescent="0.4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t="str">
        <f t="shared" si="290"/>
        <v>theater</v>
      </c>
      <c r="R3081" t="str">
        <f t="shared" si="291"/>
        <v>spaces</v>
      </c>
      <c r="S3081" s="12">
        <f t="shared" si="292"/>
        <v>42055.50503472222</v>
      </c>
      <c r="T3081" s="12">
        <f t="shared" si="293"/>
        <v>42085.463368055549</v>
      </c>
    </row>
    <row r="3082" spans="1:20" ht="42.75" x14ac:dyDescent="0.4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t="str">
        <f t="shared" si="290"/>
        <v>theater</v>
      </c>
      <c r="R3082" t="str">
        <f t="shared" si="291"/>
        <v>spaces</v>
      </c>
      <c r="S3082" s="12">
        <f t="shared" si="292"/>
        <v>41939.8199537037</v>
      </c>
      <c r="T3082" s="12">
        <f t="shared" si="293"/>
        <v>41999.861620370364</v>
      </c>
    </row>
    <row r="3083" spans="1:20" ht="42.75" x14ac:dyDescent="0.4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t="str">
        <f t="shared" si="290"/>
        <v>theater</v>
      </c>
      <c r="R3083" t="str">
        <f t="shared" si="291"/>
        <v>spaces</v>
      </c>
      <c r="S3083" s="12">
        <f t="shared" si="292"/>
        <v>42236.973275462959</v>
      </c>
      <c r="T3083" s="12">
        <f t="shared" si="293"/>
        <v>42266.973275462959</v>
      </c>
    </row>
    <row r="3084" spans="1:20" ht="42.75" x14ac:dyDescent="0.4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f t="shared" si="289"/>
        <v>0</v>
      </c>
      <c r="Q3084" t="str">
        <f t="shared" si="290"/>
        <v>theater</v>
      </c>
      <c r="R3084" t="str">
        <f t="shared" si="291"/>
        <v>spaces</v>
      </c>
      <c r="S3084" s="12">
        <f t="shared" si="292"/>
        <v>42293.714652777773</v>
      </c>
      <c r="T3084" s="12">
        <f t="shared" si="293"/>
        <v>42323.756319444445</v>
      </c>
    </row>
    <row r="3085" spans="1:20" ht="57" x14ac:dyDescent="0.4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t="str">
        <f t="shared" si="290"/>
        <v>theater</v>
      </c>
      <c r="R3085" t="str">
        <f t="shared" si="291"/>
        <v>spaces</v>
      </c>
      <c r="S3085" s="12">
        <f t="shared" si="292"/>
        <v>41853.355069444442</v>
      </c>
      <c r="T3085" s="12">
        <f t="shared" si="293"/>
        <v>41883</v>
      </c>
    </row>
    <row r="3086" spans="1:20" ht="42.75" x14ac:dyDescent="0.4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t="str">
        <f t="shared" si="290"/>
        <v>theater</v>
      </c>
      <c r="R3086" t="str">
        <f t="shared" si="291"/>
        <v>spaces</v>
      </c>
      <c r="S3086" s="12">
        <f t="shared" si="292"/>
        <v>42100.515405092585</v>
      </c>
      <c r="T3086" s="12">
        <f t="shared" si="293"/>
        <v>42129.574999999997</v>
      </c>
    </row>
    <row r="3087" spans="1:20" ht="42.75" x14ac:dyDescent="0.4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t="str">
        <f t="shared" si="290"/>
        <v>theater</v>
      </c>
      <c r="R3087" t="str">
        <f t="shared" si="291"/>
        <v>spaces</v>
      </c>
      <c r="S3087" s="12">
        <f t="shared" si="292"/>
        <v>42246.675451388888</v>
      </c>
      <c r="T3087" s="12">
        <f t="shared" si="293"/>
        <v>42276.675451388888</v>
      </c>
    </row>
    <row r="3088" spans="1:20" ht="42.75" x14ac:dyDescent="0.4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t="str">
        <f t="shared" si="290"/>
        <v>theater</v>
      </c>
      <c r="R3088" t="str">
        <f t="shared" si="291"/>
        <v>spaces</v>
      </c>
      <c r="S3088" s="12">
        <f t="shared" si="292"/>
        <v>42173.462488425925</v>
      </c>
      <c r="T3088" s="12">
        <f t="shared" si="293"/>
        <v>42233.462488425925</v>
      </c>
    </row>
    <row r="3089" spans="1:20" ht="42.75" x14ac:dyDescent="0.4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t="str">
        <f t="shared" si="290"/>
        <v>theater</v>
      </c>
      <c r="R3089" t="str">
        <f t="shared" si="291"/>
        <v>spaces</v>
      </c>
      <c r="S3089" s="12">
        <f t="shared" si="292"/>
        <v>42664.942013888889</v>
      </c>
      <c r="T3089" s="12">
        <f t="shared" si="293"/>
        <v>42724.983680555553</v>
      </c>
    </row>
    <row r="3090" spans="1:20" ht="42.75" x14ac:dyDescent="0.4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t="str">
        <f t="shared" si="290"/>
        <v>theater</v>
      </c>
      <c r="R3090" t="str">
        <f t="shared" si="291"/>
        <v>spaces</v>
      </c>
      <c r="S3090" s="12">
        <f t="shared" si="292"/>
        <v>41981.363969907405</v>
      </c>
      <c r="T3090" s="12">
        <f t="shared" si="293"/>
        <v>42012.361805555549</v>
      </c>
    </row>
    <row r="3091" spans="1:20" ht="42.75" x14ac:dyDescent="0.4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t="str">
        <f t="shared" si="290"/>
        <v>theater</v>
      </c>
      <c r="R3091" t="str">
        <f t="shared" si="291"/>
        <v>spaces</v>
      </c>
      <c r="S3091" s="12">
        <f t="shared" si="292"/>
        <v>42528.334293981483</v>
      </c>
      <c r="T3091" s="12">
        <f t="shared" si="293"/>
        <v>42559.874305555553</v>
      </c>
    </row>
    <row r="3092" spans="1:20" ht="42.75" x14ac:dyDescent="0.4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t="str">
        <f t="shared" si="290"/>
        <v>theater</v>
      </c>
      <c r="R3092" t="str">
        <f t="shared" si="291"/>
        <v>spaces</v>
      </c>
      <c r="S3092" s="12">
        <f t="shared" si="292"/>
        <v>42065.610474537032</v>
      </c>
      <c r="T3092" s="12">
        <f t="shared" si="293"/>
        <v>42125.568807870368</v>
      </c>
    </row>
    <row r="3093" spans="1:20" ht="42.75" x14ac:dyDescent="0.4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t="str">
        <f t="shared" si="290"/>
        <v>theater</v>
      </c>
      <c r="R3093" t="str">
        <f t="shared" si="291"/>
        <v>spaces</v>
      </c>
      <c r="S3093" s="12">
        <f t="shared" si="292"/>
        <v>42566.740081018514</v>
      </c>
      <c r="T3093" s="12">
        <f t="shared" si="293"/>
        <v>42596.740081018514</v>
      </c>
    </row>
    <row r="3094" spans="1:20" ht="42.75" x14ac:dyDescent="0.4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t="str">
        <f t="shared" si="290"/>
        <v>theater</v>
      </c>
      <c r="R3094" t="str">
        <f t="shared" si="291"/>
        <v>spaces</v>
      </c>
      <c r="S3094" s="12">
        <f t="shared" si="292"/>
        <v>42255.41101851852</v>
      </c>
      <c r="T3094" s="12">
        <f t="shared" si="293"/>
        <v>42292.708333333336</v>
      </c>
    </row>
    <row r="3095" spans="1:20" ht="42.75" x14ac:dyDescent="0.4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t="str">
        <f t="shared" si="290"/>
        <v>theater</v>
      </c>
      <c r="R3095" t="str">
        <f t="shared" si="291"/>
        <v>spaces</v>
      </c>
      <c r="S3095" s="12">
        <f t="shared" si="292"/>
        <v>41760.700706018521</v>
      </c>
      <c r="T3095" s="12">
        <f t="shared" si="293"/>
        <v>41790.957638888889</v>
      </c>
    </row>
    <row r="3096" spans="1:20" ht="42.75" x14ac:dyDescent="0.4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t="str">
        <f t="shared" si="290"/>
        <v>theater</v>
      </c>
      <c r="R3096" t="str">
        <f t="shared" si="291"/>
        <v>spaces</v>
      </c>
      <c r="S3096" s="12">
        <f t="shared" si="292"/>
        <v>42207.587453703702</v>
      </c>
      <c r="T3096" s="12">
        <f t="shared" si="293"/>
        <v>42267.587453703702</v>
      </c>
    </row>
    <row r="3097" spans="1:20" ht="42.75" x14ac:dyDescent="0.4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t="str">
        <f t="shared" si="290"/>
        <v>theater</v>
      </c>
      <c r="R3097" t="str">
        <f t="shared" si="291"/>
        <v>spaces</v>
      </c>
      <c r="S3097" s="12">
        <f t="shared" si="292"/>
        <v>42522.81689814815</v>
      </c>
      <c r="T3097" s="12">
        <f t="shared" si="293"/>
        <v>42582.81689814815</v>
      </c>
    </row>
    <row r="3098" spans="1:20" ht="42.75" x14ac:dyDescent="0.4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t="str">
        <f t="shared" si="290"/>
        <v>theater</v>
      </c>
      <c r="R3098" t="str">
        <f t="shared" si="291"/>
        <v>spaces</v>
      </c>
      <c r="S3098" s="12">
        <f t="shared" si="292"/>
        <v>42114.617199074077</v>
      </c>
      <c r="T3098" s="12">
        <f t="shared" si="293"/>
        <v>42144.617199074077</v>
      </c>
    </row>
    <row r="3099" spans="1:20" ht="42.75" x14ac:dyDescent="0.4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t="str">
        <f t="shared" si="290"/>
        <v>theater</v>
      </c>
      <c r="R3099" t="str">
        <f t="shared" si="291"/>
        <v>spaces</v>
      </c>
      <c r="S3099" s="12">
        <f t="shared" si="292"/>
        <v>42629.29515046296</v>
      </c>
      <c r="T3099" s="12">
        <f t="shared" si="293"/>
        <v>42650.374999999993</v>
      </c>
    </row>
    <row r="3100" spans="1:20" ht="42.75" x14ac:dyDescent="0.4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t="str">
        <f t="shared" si="290"/>
        <v>theater</v>
      </c>
      <c r="R3100" t="str">
        <f t="shared" si="291"/>
        <v>spaces</v>
      </c>
      <c r="S3100" s="12">
        <f t="shared" si="292"/>
        <v>42359.58390046296</v>
      </c>
      <c r="T3100" s="12">
        <f t="shared" si="293"/>
        <v>42407.803472222215</v>
      </c>
    </row>
    <row r="3101" spans="1:20" ht="42.75" x14ac:dyDescent="0.4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t="str">
        <f t="shared" si="290"/>
        <v>theater</v>
      </c>
      <c r="R3101" t="str">
        <f t="shared" si="291"/>
        <v>spaces</v>
      </c>
      <c r="S3101" s="12">
        <f t="shared" si="292"/>
        <v>42381.981377314813</v>
      </c>
      <c r="T3101" s="12">
        <f t="shared" si="293"/>
        <v>42411.981377314813</v>
      </c>
    </row>
    <row r="3102" spans="1:20" ht="42.75" x14ac:dyDescent="0.4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t="str">
        <f t="shared" si="290"/>
        <v>theater</v>
      </c>
      <c r="R3102" t="str">
        <f t="shared" si="291"/>
        <v>spaces</v>
      </c>
      <c r="S3102" s="12">
        <f t="shared" si="292"/>
        <v>41902.4140625</v>
      </c>
      <c r="T3102" s="12">
        <f t="shared" si="293"/>
        <v>41932.4140625</v>
      </c>
    </row>
    <row r="3103" spans="1:20" ht="57" x14ac:dyDescent="0.4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6">
        <f t="shared" si="289"/>
        <v>25</v>
      </c>
      <c r="Q3103" t="str">
        <f t="shared" si="290"/>
        <v>theater</v>
      </c>
      <c r="R3103" t="str">
        <f t="shared" si="291"/>
        <v>spaces</v>
      </c>
      <c r="S3103" s="12">
        <f t="shared" si="292"/>
        <v>42171.175196759257</v>
      </c>
      <c r="T3103" s="12">
        <f t="shared" si="293"/>
        <v>42201.12222222222</v>
      </c>
    </row>
    <row r="3104" spans="1:20" ht="42.75" x14ac:dyDescent="0.4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t="str">
        <f t="shared" si="290"/>
        <v>theater</v>
      </c>
      <c r="R3104" t="str">
        <f t="shared" si="291"/>
        <v>spaces</v>
      </c>
      <c r="S3104" s="12">
        <f t="shared" si="292"/>
        <v>42555.132152777776</v>
      </c>
      <c r="T3104" s="12">
        <f t="shared" si="293"/>
        <v>42605.132152777776</v>
      </c>
    </row>
    <row r="3105" spans="1:20" ht="28.5" x14ac:dyDescent="0.4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t="str">
        <f t="shared" si="290"/>
        <v>theater</v>
      </c>
      <c r="R3105" t="str">
        <f t="shared" si="291"/>
        <v>spaces</v>
      </c>
      <c r="S3105" s="12">
        <f t="shared" si="292"/>
        <v>42106.94798611111</v>
      </c>
      <c r="T3105" s="12">
        <f t="shared" si="293"/>
        <v>42166.94798611111</v>
      </c>
    </row>
    <row r="3106" spans="1:20" ht="42.75" x14ac:dyDescent="0.4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t="str">
        <f t="shared" si="290"/>
        <v>theater</v>
      </c>
      <c r="R3106" t="str">
        <f t="shared" si="291"/>
        <v>spaces</v>
      </c>
      <c r="S3106" s="12">
        <f t="shared" si="292"/>
        <v>42006.70035879629</v>
      </c>
      <c r="T3106" s="12">
        <f t="shared" si="293"/>
        <v>42037.874999999993</v>
      </c>
    </row>
    <row r="3107" spans="1:20" ht="42.75" x14ac:dyDescent="0.4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t="str">
        <f t="shared" si="290"/>
        <v>theater</v>
      </c>
      <c r="R3107" t="str">
        <f t="shared" si="291"/>
        <v>spaces</v>
      </c>
      <c r="S3107" s="12">
        <f t="shared" si="292"/>
        <v>41876.510601851849</v>
      </c>
      <c r="T3107" s="12">
        <f t="shared" si="293"/>
        <v>41931</v>
      </c>
    </row>
    <row r="3108" spans="1:20" ht="57" x14ac:dyDescent="0.4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t="str">
        <f t="shared" si="290"/>
        <v>theater</v>
      </c>
      <c r="R3108" t="str">
        <f t="shared" si="291"/>
        <v>spaces</v>
      </c>
      <c r="S3108" s="12">
        <f t="shared" si="292"/>
        <v>42241.220787037033</v>
      </c>
      <c r="T3108" s="12">
        <f t="shared" si="293"/>
        <v>42263.708333333336</v>
      </c>
    </row>
    <row r="3109" spans="1:20" ht="42.75" x14ac:dyDescent="0.4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t="str">
        <f t="shared" si="290"/>
        <v>theater</v>
      </c>
      <c r="R3109" t="str">
        <f t="shared" si="291"/>
        <v>spaces</v>
      </c>
      <c r="S3109" s="12">
        <f t="shared" si="292"/>
        <v>42128.605914351851</v>
      </c>
      <c r="T3109" s="12">
        <f t="shared" si="293"/>
        <v>42135.605914351851</v>
      </c>
    </row>
    <row r="3110" spans="1:20" x14ac:dyDescent="0.4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t="str">
        <f t="shared" si="290"/>
        <v>theater</v>
      </c>
      <c r="R3110" t="str">
        <f t="shared" si="291"/>
        <v>spaces</v>
      </c>
      <c r="S3110" s="12">
        <f t="shared" si="292"/>
        <v>42062.47215277778</v>
      </c>
      <c r="T3110" s="12">
        <f t="shared" si="293"/>
        <v>42122.430486111109</v>
      </c>
    </row>
    <row r="3111" spans="1:20" ht="42.75" x14ac:dyDescent="0.4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t="str">
        <f t="shared" si="290"/>
        <v>theater</v>
      </c>
      <c r="R3111" t="str">
        <f t="shared" si="291"/>
        <v>spaces</v>
      </c>
      <c r="S3111" s="12">
        <f t="shared" si="292"/>
        <v>41843.916782407403</v>
      </c>
      <c r="T3111" s="12">
        <f t="shared" si="293"/>
        <v>41878.916782407403</v>
      </c>
    </row>
    <row r="3112" spans="1:20" ht="42.75" x14ac:dyDescent="0.4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t="str">
        <f t="shared" si="290"/>
        <v>theater</v>
      </c>
      <c r="R3112" t="str">
        <f t="shared" si="291"/>
        <v>spaces</v>
      </c>
      <c r="S3112" s="12">
        <f t="shared" si="292"/>
        <v>42744.823136574072</v>
      </c>
      <c r="T3112" s="12">
        <f t="shared" si="293"/>
        <v>42784.823136574072</v>
      </c>
    </row>
    <row r="3113" spans="1:20" ht="28.5" x14ac:dyDescent="0.4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t="str">
        <f t="shared" si="290"/>
        <v>theater</v>
      </c>
      <c r="R3113" t="str">
        <f t="shared" si="291"/>
        <v>spaces</v>
      </c>
      <c r="S3113" s="12">
        <f t="shared" si="292"/>
        <v>41885.386805555558</v>
      </c>
      <c r="T3113" s="12">
        <f t="shared" si="293"/>
        <v>41916.386805555558</v>
      </c>
    </row>
    <row r="3114" spans="1:20" ht="42.75" x14ac:dyDescent="0.4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t="str">
        <f t="shared" si="290"/>
        <v>theater</v>
      </c>
      <c r="R3114" t="str">
        <f t="shared" si="291"/>
        <v>spaces</v>
      </c>
      <c r="S3114" s="12">
        <f t="shared" si="292"/>
        <v>42614.913587962961</v>
      </c>
      <c r="T3114" s="12">
        <f t="shared" si="293"/>
        <v>42674.913587962961</v>
      </c>
    </row>
    <row r="3115" spans="1:20" ht="42.75" x14ac:dyDescent="0.4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t="str">
        <f t="shared" si="290"/>
        <v>theater</v>
      </c>
      <c r="R3115" t="str">
        <f t="shared" si="291"/>
        <v>spaces</v>
      </c>
      <c r="S3115" s="12">
        <f t="shared" si="292"/>
        <v>42081.522939814815</v>
      </c>
      <c r="T3115" s="12">
        <f t="shared" si="293"/>
        <v>42111.522939814815</v>
      </c>
    </row>
    <row r="3116" spans="1:20" ht="42.75" x14ac:dyDescent="0.4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f t="shared" si="289"/>
        <v>0</v>
      </c>
      <c r="Q3116" t="str">
        <f t="shared" si="290"/>
        <v>theater</v>
      </c>
      <c r="R3116" t="str">
        <f t="shared" si="291"/>
        <v>spaces</v>
      </c>
      <c r="S3116" s="12">
        <f t="shared" si="292"/>
        <v>41843.42418981481</v>
      </c>
      <c r="T3116" s="12">
        <f t="shared" si="293"/>
        <v>41903.42418981481</v>
      </c>
    </row>
    <row r="3117" spans="1:20" ht="42.75" x14ac:dyDescent="0.4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6">
        <f t="shared" si="289"/>
        <v>300</v>
      </c>
      <c r="Q3117" t="str">
        <f t="shared" si="290"/>
        <v>theater</v>
      </c>
      <c r="R3117" t="str">
        <f t="shared" si="291"/>
        <v>spaces</v>
      </c>
      <c r="S3117" s="12">
        <f t="shared" si="292"/>
        <v>42496.238738425927</v>
      </c>
      <c r="T3117" s="12">
        <f t="shared" si="293"/>
        <v>42526.238738425927</v>
      </c>
    </row>
    <row r="3118" spans="1:20" ht="42.75" x14ac:dyDescent="0.4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t="str">
        <f t="shared" si="290"/>
        <v>theater</v>
      </c>
      <c r="R3118" t="str">
        <f t="shared" si="291"/>
        <v>spaces</v>
      </c>
      <c r="S3118" s="12">
        <f t="shared" si="292"/>
        <v>42081.30700231481</v>
      </c>
      <c r="T3118" s="12">
        <f t="shared" si="293"/>
        <v>42095.30700231481</v>
      </c>
    </row>
    <row r="3119" spans="1:20" ht="42.75" x14ac:dyDescent="0.4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6">
        <f t="shared" si="289"/>
        <v>1</v>
      </c>
      <c r="Q3119" t="str">
        <f t="shared" si="290"/>
        <v>theater</v>
      </c>
      <c r="R3119" t="str">
        <f t="shared" si="291"/>
        <v>spaces</v>
      </c>
      <c r="S3119" s="12">
        <f t="shared" si="292"/>
        <v>42509.166203703702</v>
      </c>
      <c r="T3119" s="12">
        <f t="shared" si="293"/>
        <v>42517.341666666667</v>
      </c>
    </row>
    <row r="3120" spans="1:20" ht="28.5" x14ac:dyDescent="0.4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t="str">
        <f t="shared" si="290"/>
        <v>theater</v>
      </c>
      <c r="R3120" t="str">
        <f t="shared" si="291"/>
        <v>spaces</v>
      </c>
      <c r="S3120" s="12">
        <f t="shared" si="292"/>
        <v>42534.441238425927</v>
      </c>
      <c r="T3120" s="12">
        <f t="shared" si="293"/>
        <v>42553.441238425927</v>
      </c>
    </row>
    <row r="3121" spans="1:20" ht="42.75" x14ac:dyDescent="0.4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t="str">
        <f t="shared" si="290"/>
        <v>theater</v>
      </c>
      <c r="R3121" t="str">
        <f t="shared" si="291"/>
        <v>spaces</v>
      </c>
      <c r="S3121" s="12">
        <f t="shared" si="292"/>
        <v>42059.837175925924</v>
      </c>
      <c r="T3121" s="12">
        <f t="shared" si="293"/>
        <v>42089.795509259253</v>
      </c>
    </row>
    <row r="3122" spans="1:20" ht="42.75" x14ac:dyDescent="0.4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t="str">
        <f t="shared" si="290"/>
        <v>theater</v>
      </c>
      <c r="R3122" t="str">
        <f t="shared" si="291"/>
        <v>spaces</v>
      </c>
      <c r="S3122" s="12">
        <f t="shared" si="292"/>
        <v>42435.733749999992</v>
      </c>
      <c r="T3122" s="12">
        <f t="shared" si="293"/>
        <v>42495.692083333335</v>
      </c>
    </row>
    <row r="3123" spans="1:20" ht="28.5" x14ac:dyDescent="0.4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t="str">
        <f t="shared" si="290"/>
        <v>theater</v>
      </c>
      <c r="R3123" t="str">
        <f t="shared" si="291"/>
        <v>spaces</v>
      </c>
      <c r="S3123" s="12">
        <f t="shared" si="292"/>
        <v>41848.471469907403</v>
      </c>
      <c r="T3123" s="12">
        <f t="shared" si="293"/>
        <v>41908.471469907403</v>
      </c>
    </row>
    <row r="3124" spans="1:20" x14ac:dyDescent="0.4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t="str">
        <f t="shared" si="290"/>
        <v>theater</v>
      </c>
      <c r="R3124" t="str">
        <f t="shared" si="291"/>
        <v>spaces</v>
      </c>
      <c r="S3124" s="12">
        <f t="shared" si="292"/>
        <v>42678.723749999997</v>
      </c>
      <c r="T3124" s="12">
        <f t="shared" si="293"/>
        <v>42683.765416666669</v>
      </c>
    </row>
    <row r="3125" spans="1:20" ht="42.75" x14ac:dyDescent="0.4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t="str">
        <f t="shared" si="290"/>
        <v>theater</v>
      </c>
      <c r="R3125" t="str">
        <f t="shared" si="291"/>
        <v>spaces</v>
      </c>
      <c r="S3125" s="12">
        <f t="shared" si="292"/>
        <v>42530.784699074073</v>
      </c>
      <c r="T3125" s="12">
        <f t="shared" si="293"/>
        <v>42560.784699074073</v>
      </c>
    </row>
    <row r="3126" spans="1:20" ht="42.75" x14ac:dyDescent="0.4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t="str">
        <f t="shared" si="290"/>
        <v>theater</v>
      </c>
      <c r="R3126" t="str">
        <f t="shared" si="291"/>
        <v>spaces</v>
      </c>
      <c r="S3126" s="12">
        <f t="shared" si="292"/>
        <v>41977.571770833332</v>
      </c>
      <c r="T3126" s="12">
        <f t="shared" si="293"/>
        <v>42037.571770833332</v>
      </c>
    </row>
    <row r="3127" spans="1:20" x14ac:dyDescent="0.4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f t="shared" si="289"/>
        <v>0</v>
      </c>
      <c r="Q3127" t="str">
        <f t="shared" si="290"/>
        <v>theater</v>
      </c>
      <c r="R3127" t="str">
        <f t="shared" si="291"/>
        <v>spaces</v>
      </c>
      <c r="S3127" s="12">
        <f t="shared" si="292"/>
        <v>42345.998518518514</v>
      </c>
      <c r="T3127" s="12">
        <f t="shared" si="293"/>
        <v>42375.998518518514</v>
      </c>
    </row>
    <row r="3128" spans="1:20" ht="71.25" x14ac:dyDescent="0.4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t="str">
        <f t="shared" si="290"/>
        <v>theater</v>
      </c>
      <c r="R3128" t="str">
        <f t="shared" si="291"/>
        <v>spaces</v>
      </c>
      <c r="S3128" s="12">
        <f t="shared" si="292"/>
        <v>42426.809745370367</v>
      </c>
      <c r="T3128" s="12">
        <f t="shared" si="293"/>
        <v>42456.768078703702</v>
      </c>
    </row>
    <row r="3129" spans="1:20" ht="42.75" x14ac:dyDescent="0.4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f t="shared" si="289"/>
        <v>0</v>
      </c>
      <c r="Q3129" t="str">
        <f t="shared" si="290"/>
        <v>theater</v>
      </c>
      <c r="R3129" t="str">
        <f t="shared" si="291"/>
        <v>spaces</v>
      </c>
      <c r="S3129" s="12">
        <f t="shared" si="292"/>
        <v>42034.648483796293</v>
      </c>
      <c r="T3129" s="12">
        <f t="shared" si="293"/>
        <v>42064.648483796293</v>
      </c>
    </row>
    <row r="3130" spans="1:20" ht="42.75" x14ac:dyDescent="0.4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t="str">
        <f t="shared" si="290"/>
        <v>theater</v>
      </c>
      <c r="R3130" t="str">
        <f t="shared" si="291"/>
        <v>plays</v>
      </c>
      <c r="S3130" s="12">
        <f t="shared" si="292"/>
        <v>42780.617372685178</v>
      </c>
      <c r="T3130" s="12">
        <f t="shared" si="293"/>
        <v>42810.575706018521</v>
      </c>
    </row>
    <row r="3131" spans="1:20" ht="42.75" x14ac:dyDescent="0.4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t="str">
        <f t="shared" si="290"/>
        <v>theater</v>
      </c>
      <c r="R3131" t="str">
        <f t="shared" si="291"/>
        <v>plays</v>
      </c>
      <c r="S3131" s="12">
        <f t="shared" si="292"/>
        <v>42803.634479166663</v>
      </c>
      <c r="T3131" s="12">
        <f t="shared" si="293"/>
        <v>42843.592812499999</v>
      </c>
    </row>
    <row r="3132" spans="1:20" ht="42.75" x14ac:dyDescent="0.4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t="str">
        <f t="shared" si="290"/>
        <v>theater</v>
      </c>
      <c r="R3132" t="str">
        <f t="shared" si="291"/>
        <v>plays</v>
      </c>
      <c r="S3132" s="12">
        <f t="shared" si="292"/>
        <v>42808.431898148141</v>
      </c>
      <c r="T3132" s="12">
        <f t="shared" si="293"/>
        <v>42838.999305555553</v>
      </c>
    </row>
    <row r="3133" spans="1:20" ht="28.5" x14ac:dyDescent="0.4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t="str">
        <f t="shared" si="290"/>
        <v>theater</v>
      </c>
      <c r="R3133" t="str">
        <f t="shared" si="291"/>
        <v>plays</v>
      </c>
      <c r="S3133" s="12">
        <f t="shared" si="292"/>
        <v>42803.370891203704</v>
      </c>
      <c r="T3133" s="12">
        <f t="shared" si="293"/>
        <v>42833.329224537032</v>
      </c>
    </row>
    <row r="3134" spans="1:20" ht="28.5" x14ac:dyDescent="0.4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t="str">
        <f t="shared" si="290"/>
        <v>theater</v>
      </c>
      <c r="R3134" t="str">
        <f t="shared" si="291"/>
        <v>plays</v>
      </c>
      <c r="S3134" s="12">
        <f t="shared" si="292"/>
        <v>42786.141898148147</v>
      </c>
      <c r="T3134" s="12">
        <f t="shared" si="293"/>
        <v>42846.100231481476</v>
      </c>
    </row>
    <row r="3135" spans="1:20" ht="42.75" x14ac:dyDescent="0.4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t="str">
        <f t="shared" si="290"/>
        <v>theater</v>
      </c>
      <c r="R3135" t="str">
        <f t="shared" si="291"/>
        <v>plays</v>
      </c>
      <c r="S3135" s="12">
        <f t="shared" si="292"/>
        <v>42788.356874999998</v>
      </c>
      <c r="T3135" s="12">
        <f t="shared" si="293"/>
        <v>42818.315208333333</v>
      </c>
    </row>
    <row r="3136" spans="1:20" ht="42.75" x14ac:dyDescent="0.4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t="str">
        <f t="shared" si="290"/>
        <v>theater</v>
      </c>
      <c r="R3136" t="str">
        <f t="shared" si="291"/>
        <v>plays</v>
      </c>
      <c r="S3136" s="12">
        <f t="shared" si="292"/>
        <v>42800.511793981474</v>
      </c>
      <c r="T3136" s="12">
        <f t="shared" si="293"/>
        <v>42821.470127314817</v>
      </c>
    </row>
    <row r="3137" spans="1:20" ht="42.75" x14ac:dyDescent="0.4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t="str">
        <f t="shared" si="290"/>
        <v>theater</v>
      </c>
      <c r="R3137" t="str">
        <f t="shared" si="291"/>
        <v>plays</v>
      </c>
      <c r="S3137" s="12">
        <f t="shared" si="292"/>
        <v>42806.943530092591</v>
      </c>
      <c r="T3137" s="12">
        <f t="shared" si="293"/>
        <v>42828.943530092591</v>
      </c>
    </row>
    <row r="3138" spans="1:20" ht="42.75" x14ac:dyDescent="0.4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6">
        <f t="shared" si="289"/>
        <v>29.045454545454547</v>
      </c>
      <c r="Q3138" t="str">
        <f t="shared" si="290"/>
        <v>theater</v>
      </c>
      <c r="R3138" t="str">
        <f t="shared" si="291"/>
        <v>plays</v>
      </c>
      <c r="S3138" s="12">
        <f t="shared" si="292"/>
        <v>42789.25409722222</v>
      </c>
      <c r="T3138" s="12">
        <f t="shared" si="293"/>
        <v>42825.749305555553</v>
      </c>
    </row>
    <row r="3139" spans="1:20" ht="28.5" x14ac:dyDescent="0.4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s="6">
        <f t="shared" ref="P3139:P3202" si="295">IF(L3139&gt;0,E3139/L3139,0)</f>
        <v>50</v>
      </c>
      <c r="Q3139" t="str">
        <f t="shared" ref="Q3139:Q3202" si="296">LEFT(N3139,SEARCH("/",N3139,1)-1)</f>
        <v>theater</v>
      </c>
      <c r="R3139" t="str">
        <f t="shared" ref="R3139:R3202" si="297">RIGHT(N3139,LEN(N3139)-SEARCH("/",N3139,1))</f>
        <v>plays</v>
      </c>
      <c r="S3139" s="12">
        <f t="shared" ref="S3139:S3202" si="298">(J3139/86400)+25569+(-5/24)</f>
        <v>42807.676724537036</v>
      </c>
      <c r="T3139" s="12">
        <f t="shared" ref="T3139:T3202" si="299">(I3139/86400)+25569+(-5/24)</f>
        <v>42858.591666666667</v>
      </c>
    </row>
    <row r="3140" spans="1:20" ht="57" x14ac:dyDescent="0.4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f t="shared" si="295"/>
        <v>0</v>
      </c>
      <c r="Q3140" t="str">
        <f t="shared" si="296"/>
        <v>theater</v>
      </c>
      <c r="R3140" t="str">
        <f t="shared" si="297"/>
        <v>plays</v>
      </c>
      <c r="S3140" s="12">
        <f t="shared" si="298"/>
        <v>42809.437581018516</v>
      </c>
      <c r="T3140" s="12">
        <f t="shared" si="299"/>
        <v>42828.437581018516</v>
      </c>
    </row>
    <row r="3141" spans="1:20" ht="42.75" x14ac:dyDescent="0.4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t="str">
        <f t="shared" si="296"/>
        <v>theater</v>
      </c>
      <c r="R3141" t="str">
        <f t="shared" si="297"/>
        <v>plays</v>
      </c>
      <c r="S3141" s="12">
        <f t="shared" si="298"/>
        <v>42785.062037037038</v>
      </c>
      <c r="T3141" s="12">
        <f t="shared" si="299"/>
        <v>42818.981249999997</v>
      </c>
    </row>
    <row r="3142" spans="1:20" ht="42.75" x14ac:dyDescent="0.4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t="str">
        <f t="shared" si="296"/>
        <v>theater</v>
      </c>
      <c r="R3142" t="str">
        <f t="shared" si="297"/>
        <v>plays</v>
      </c>
      <c r="S3142" s="12">
        <f t="shared" si="298"/>
        <v>42802.510451388887</v>
      </c>
      <c r="T3142" s="12">
        <f t="shared" si="299"/>
        <v>42832.468784722216</v>
      </c>
    </row>
    <row r="3143" spans="1:20" ht="57" x14ac:dyDescent="0.4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t="str">
        <f t="shared" si="296"/>
        <v>theater</v>
      </c>
      <c r="R3143" t="str">
        <f t="shared" si="297"/>
        <v>plays</v>
      </c>
      <c r="S3143" s="12">
        <f t="shared" si="298"/>
        <v>42800.544999999998</v>
      </c>
      <c r="T3143" s="12">
        <f t="shared" si="299"/>
        <v>42841.624999999993</v>
      </c>
    </row>
    <row r="3144" spans="1:20" ht="42.75" x14ac:dyDescent="0.4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t="str">
        <f t="shared" si="296"/>
        <v>theater</v>
      </c>
      <c r="R3144" t="str">
        <f t="shared" si="297"/>
        <v>plays</v>
      </c>
      <c r="S3144" s="12">
        <f t="shared" si="298"/>
        <v>42783.304849537039</v>
      </c>
      <c r="T3144" s="12">
        <f t="shared" si="299"/>
        <v>42813.263182870367</v>
      </c>
    </row>
    <row r="3145" spans="1:20" ht="57" x14ac:dyDescent="0.4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f t="shared" si="295"/>
        <v>0</v>
      </c>
      <c r="Q3145" t="str">
        <f t="shared" si="296"/>
        <v>theater</v>
      </c>
      <c r="R3145" t="str">
        <f t="shared" si="297"/>
        <v>plays</v>
      </c>
      <c r="S3145" s="12">
        <f t="shared" si="298"/>
        <v>42808.149953703702</v>
      </c>
      <c r="T3145" s="12">
        <f t="shared" si="299"/>
        <v>42834.149953703702</v>
      </c>
    </row>
    <row r="3146" spans="1:20" ht="57" x14ac:dyDescent="0.4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t="str">
        <f t="shared" si="296"/>
        <v>theater</v>
      </c>
      <c r="R3146" t="str">
        <f t="shared" si="297"/>
        <v>plays</v>
      </c>
      <c r="S3146" s="12">
        <f t="shared" si="298"/>
        <v>42796.329942129632</v>
      </c>
      <c r="T3146" s="12">
        <f t="shared" si="299"/>
        <v>42813.041666666664</v>
      </c>
    </row>
    <row r="3147" spans="1:20" ht="42.75" x14ac:dyDescent="0.4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f t="shared" si="295"/>
        <v>0</v>
      </c>
      <c r="Q3147" t="str">
        <f t="shared" si="296"/>
        <v>theater</v>
      </c>
      <c r="R3147" t="str">
        <f t="shared" si="297"/>
        <v>plays</v>
      </c>
      <c r="S3147" s="12">
        <f t="shared" si="298"/>
        <v>42761.832569444443</v>
      </c>
      <c r="T3147" s="12">
        <f t="shared" si="299"/>
        <v>42821.790902777771</v>
      </c>
    </row>
    <row r="3148" spans="1:20" ht="28.5" x14ac:dyDescent="0.4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6">
        <f t="shared" si="295"/>
        <v>437.5</v>
      </c>
      <c r="Q3148" t="str">
        <f t="shared" si="296"/>
        <v>theater</v>
      </c>
      <c r="R3148" t="str">
        <f t="shared" si="297"/>
        <v>plays</v>
      </c>
      <c r="S3148" s="12">
        <f t="shared" si="298"/>
        <v>42796.474143518521</v>
      </c>
      <c r="T3148" s="12">
        <f t="shared" si="299"/>
        <v>42841.432476851849</v>
      </c>
    </row>
    <row r="3149" spans="1:20" ht="42.75" x14ac:dyDescent="0.4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t="str">
        <f t="shared" si="296"/>
        <v>theater</v>
      </c>
      <c r="R3149" t="str">
        <f t="shared" si="297"/>
        <v>plays</v>
      </c>
      <c r="S3149" s="12">
        <f t="shared" si="298"/>
        <v>41909.761053240734</v>
      </c>
      <c r="T3149" s="12">
        <f t="shared" si="299"/>
        <v>41949.802719907406</v>
      </c>
    </row>
    <row r="3150" spans="1:20" ht="28.5" x14ac:dyDescent="0.4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t="str">
        <f t="shared" si="296"/>
        <v>theater</v>
      </c>
      <c r="R3150" t="str">
        <f t="shared" si="297"/>
        <v>plays</v>
      </c>
      <c r="S3150" s="12">
        <f t="shared" si="298"/>
        <v>41891.456990740735</v>
      </c>
      <c r="T3150" s="12">
        <f t="shared" si="299"/>
        <v>41912.958333333328</v>
      </c>
    </row>
    <row r="3151" spans="1:20" ht="42.75" x14ac:dyDescent="0.4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t="str">
        <f t="shared" si="296"/>
        <v>theater</v>
      </c>
      <c r="R3151" t="str">
        <f t="shared" si="297"/>
        <v>plays</v>
      </c>
      <c r="S3151" s="12">
        <f t="shared" si="298"/>
        <v>41225.809027777774</v>
      </c>
      <c r="T3151" s="12">
        <f t="shared" si="299"/>
        <v>41249.875</v>
      </c>
    </row>
    <row r="3152" spans="1:20" ht="57" x14ac:dyDescent="0.4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t="str">
        <f t="shared" si="296"/>
        <v>theater</v>
      </c>
      <c r="R3152" t="str">
        <f t="shared" si="297"/>
        <v>plays</v>
      </c>
      <c r="S3152" s="12">
        <f t="shared" si="298"/>
        <v>40478.055590277778</v>
      </c>
      <c r="T3152" s="12">
        <f t="shared" si="299"/>
        <v>40567.958333333328</v>
      </c>
    </row>
    <row r="3153" spans="1:20" ht="42.75" x14ac:dyDescent="0.4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t="str">
        <f t="shared" si="296"/>
        <v>theater</v>
      </c>
      <c r="R3153" t="str">
        <f t="shared" si="297"/>
        <v>plays</v>
      </c>
      <c r="S3153" s="12">
        <f t="shared" si="298"/>
        <v>41862.631643518514</v>
      </c>
      <c r="T3153" s="12">
        <f t="shared" si="299"/>
        <v>41892.631643518514</v>
      </c>
    </row>
    <row r="3154" spans="1:20" ht="42.75" x14ac:dyDescent="0.4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t="str">
        <f t="shared" si="296"/>
        <v>theater</v>
      </c>
      <c r="R3154" t="str">
        <f t="shared" si="297"/>
        <v>plays</v>
      </c>
      <c r="S3154" s="12">
        <f t="shared" si="298"/>
        <v>41550.659340277773</v>
      </c>
      <c r="T3154" s="12">
        <f t="shared" si="299"/>
        <v>41580.659340277773</v>
      </c>
    </row>
    <row r="3155" spans="1:20" ht="42.75" x14ac:dyDescent="0.4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t="str">
        <f t="shared" si="296"/>
        <v>theater</v>
      </c>
      <c r="R3155" t="str">
        <f t="shared" si="297"/>
        <v>plays</v>
      </c>
      <c r="S3155" s="12">
        <f t="shared" si="298"/>
        <v>40632.946030092593</v>
      </c>
      <c r="T3155" s="12">
        <f t="shared" si="299"/>
        <v>40663.999305555553</v>
      </c>
    </row>
    <row r="3156" spans="1:20" ht="42.75" x14ac:dyDescent="0.4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t="str">
        <f t="shared" si="296"/>
        <v>theater</v>
      </c>
      <c r="R3156" t="str">
        <f t="shared" si="297"/>
        <v>plays</v>
      </c>
      <c r="S3156" s="12">
        <f t="shared" si="298"/>
        <v>40970.667337962957</v>
      </c>
      <c r="T3156" s="12">
        <f t="shared" si="299"/>
        <v>41000.625671296293</v>
      </c>
    </row>
    <row r="3157" spans="1:20" ht="42.75" x14ac:dyDescent="0.4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t="str">
        <f t="shared" si="296"/>
        <v>theater</v>
      </c>
      <c r="R3157" t="str">
        <f t="shared" si="297"/>
        <v>plays</v>
      </c>
      <c r="S3157" s="12">
        <f t="shared" si="298"/>
        <v>41233.290798611109</v>
      </c>
      <c r="T3157" s="12">
        <f t="shared" si="299"/>
        <v>41263.290798611109</v>
      </c>
    </row>
    <row r="3158" spans="1:20" ht="42.75" x14ac:dyDescent="0.4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t="str">
        <f t="shared" si="296"/>
        <v>theater</v>
      </c>
      <c r="R3158" t="str">
        <f t="shared" si="297"/>
        <v>plays</v>
      </c>
      <c r="S3158" s="12">
        <f t="shared" si="298"/>
        <v>41026.744722222218</v>
      </c>
      <c r="T3158" s="12">
        <f t="shared" si="299"/>
        <v>41061.744722222218</v>
      </c>
    </row>
    <row r="3159" spans="1:20" ht="28.5" x14ac:dyDescent="0.4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t="str">
        <f t="shared" si="296"/>
        <v>theater</v>
      </c>
      <c r="R3159" t="str">
        <f t="shared" si="297"/>
        <v>plays</v>
      </c>
      <c r="S3159" s="12">
        <f t="shared" si="298"/>
        <v>41829.579918981479</v>
      </c>
      <c r="T3159" s="12">
        <f t="shared" si="299"/>
        <v>41839</v>
      </c>
    </row>
    <row r="3160" spans="1:20" ht="28.5" x14ac:dyDescent="0.4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t="str">
        <f t="shared" si="296"/>
        <v>theater</v>
      </c>
      <c r="R3160" t="str">
        <f t="shared" si="297"/>
        <v>plays</v>
      </c>
      <c r="S3160" s="12">
        <f t="shared" si="298"/>
        <v>41447.631388888891</v>
      </c>
      <c r="T3160" s="12">
        <f t="shared" si="299"/>
        <v>41477.631388888891</v>
      </c>
    </row>
    <row r="3161" spans="1:20" ht="28.5" x14ac:dyDescent="0.4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t="str">
        <f t="shared" si="296"/>
        <v>theater</v>
      </c>
      <c r="R3161" t="str">
        <f t="shared" si="297"/>
        <v>plays</v>
      </c>
      <c r="S3161" s="12">
        <f t="shared" si="298"/>
        <v>40883.858344907407</v>
      </c>
      <c r="T3161" s="12">
        <f t="shared" si="299"/>
        <v>40926.75</v>
      </c>
    </row>
    <row r="3162" spans="1:20" ht="42.75" x14ac:dyDescent="0.4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t="str">
        <f t="shared" si="296"/>
        <v>theater</v>
      </c>
      <c r="R3162" t="str">
        <f t="shared" si="297"/>
        <v>plays</v>
      </c>
      <c r="S3162" s="12">
        <f t="shared" si="298"/>
        <v>41841.056562499994</v>
      </c>
      <c r="T3162" s="12">
        <f t="shared" si="299"/>
        <v>41863.999305555553</v>
      </c>
    </row>
    <row r="3163" spans="1:20" ht="42.75" x14ac:dyDescent="0.4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t="str">
        <f t="shared" si="296"/>
        <v>theater</v>
      </c>
      <c r="R3163" t="str">
        <f t="shared" si="297"/>
        <v>plays</v>
      </c>
      <c r="S3163" s="12">
        <f t="shared" si="298"/>
        <v>41897.327800925923</v>
      </c>
      <c r="T3163" s="12">
        <f t="shared" si="299"/>
        <v>41927.327800925923</v>
      </c>
    </row>
    <row r="3164" spans="1:20" ht="42.75" x14ac:dyDescent="0.4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t="str">
        <f t="shared" si="296"/>
        <v>theater</v>
      </c>
      <c r="R3164" t="str">
        <f t="shared" si="297"/>
        <v>plays</v>
      </c>
      <c r="S3164" s="12">
        <f t="shared" si="298"/>
        <v>41799.47756944444</v>
      </c>
      <c r="T3164" s="12">
        <f t="shared" si="299"/>
        <v>41826.875</v>
      </c>
    </row>
    <row r="3165" spans="1:20" ht="42.75" x14ac:dyDescent="0.4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t="str">
        <f t="shared" si="296"/>
        <v>theater</v>
      </c>
      <c r="R3165" t="str">
        <f t="shared" si="297"/>
        <v>plays</v>
      </c>
      <c r="S3165" s="12">
        <f t="shared" si="298"/>
        <v>41775.545428240737</v>
      </c>
      <c r="T3165" s="12">
        <f t="shared" si="299"/>
        <v>41805.545428240737</v>
      </c>
    </row>
    <row r="3166" spans="1:20" ht="42.75" x14ac:dyDescent="0.4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t="str">
        <f t="shared" si="296"/>
        <v>theater</v>
      </c>
      <c r="R3166" t="str">
        <f t="shared" si="297"/>
        <v>plays</v>
      </c>
      <c r="S3166" s="12">
        <f t="shared" si="298"/>
        <v>41766.597395833327</v>
      </c>
      <c r="T3166" s="12">
        <f t="shared" si="299"/>
        <v>41799.597395833327</v>
      </c>
    </row>
    <row r="3167" spans="1:20" ht="42.75" x14ac:dyDescent="0.4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t="str">
        <f t="shared" si="296"/>
        <v>theater</v>
      </c>
      <c r="R3167" t="str">
        <f t="shared" si="297"/>
        <v>plays</v>
      </c>
      <c r="S3167" s="12">
        <f t="shared" si="298"/>
        <v>40643.950925925921</v>
      </c>
      <c r="T3167" s="12">
        <f t="shared" si="299"/>
        <v>40665.957638888889</v>
      </c>
    </row>
    <row r="3168" spans="1:20" ht="42.75" x14ac:dyDescent="0.4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t="str">
        <f t="shared" si="296"/>
        <v>theater</v>
      </c>
      <c r="R3168" t="str">
        <f t="shared" si="297"/>
        <v>plays</v>
      </c>
      <c r="S3168" s="12">
        <f t="shared" si="298"/>
        <v>41940.483252314814</v>
      </c>
      <c r="T3168" s="12">
        <f t="shared" si="299"/>
        <v>41969.124305555553</v>
      </c>
    </row>
    <row r="3169" spans="1:20" ht="28.5" x14ac:dyDescent="0.4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t="str">
        <f t="shared" si="296"/>
        <v>theater</v>
      </c>
      <c r="R3169" t="str">
        <f t="shared" si="297"/>
        <v>plays</v>
      </c>
      <c r="S3169" s="12">
        <f t="shared" si="298"/>
        <v>41838.967372685183</v>
      </c>
      <c r="T3169" s="12">
        <f t="shared" si="299"/>
        <v>41852.967372685183</v>
      </c>
    </row>
    <row r="3170" spans="1:20" ht="42.75" x14ac:dyDescent="0.4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t="str">
        <f t="shared" si="296"/>
        <v>theater</v>
      </c>
      <c r="R3170" t="str">
        <f t="shared" si="297"/>
        <v>plays</v>
      </c>
      <c r="S3170" s="12">
        <f t="shared" si="298"/>
        <v>41771.897604166668</v>
      </c>
      <c r="T3170" s="12">
        <f t="shared" si="299"/>
        <v>41803.708333333328</v>
      </c>
    </row>
    <row r="3171" spans="1:20" ht="28.5" x14ac:dyDescent="0.4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t="str">
        <f t="shared" si="296"/>
        <v>theater</v>
      </c>
      <c r="R3171" t="str">
        <f t="shared" si="297"/>
        <v>plays</v>
      </c>
      <c r="S3171" s="12">
        <f t="shared" si="298"/>
        <v>41591.529641203699</v>
      </c>
      <c r="T3171" s="12">
        <f t="shared" si="299"/>
        <v>41620.999305555553</v>
      </c>
    </row>
    <row r="3172" spans="1:20" ht="42.75" x14ac:dyDescent="0.4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t="str">
        <f t="shared" si="296"/>
        <v>theater</v>
      </c>
      <c r="R3172" t="str">
        <f t="shared" si="297"/>
        <v>plays</v>
      </c>
      <c r="S3172" s="12">
        <f t="shared" si="298"/>
        <v>41788.872037037036</v>
      </c>
      <c r="T3172" s="12">
        <f t="shared" si="299"/>
        <v>41821.958333333328</v>
      </c>
    </row>
    <row r="3173" spans="1:20" ht="42.75" x14ac:dyDescent="0.4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t="str">
        <f t="shared" si="296"/>
        <v>theater</v>
      </c>
      <c r="R3173" t="str">
        <f t="shared" si="297"/>
        <v>plays</v>
      </c>
      <c r="S3173" s="12">
        <f t="shared" si="298"/>
        <v>42466.399976851848</v>
      </c>
      <c r="T3173" s="12">
        <f t="shared" si="299"/>
        <v>42496.399976851848</v>
      </c>
    </row>
    <row r="3174" spans="1:20" ht="42.75" x14ac:dyDescent="0.4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t="str">
        <f t="shared" si="296"/>
        <v>theater</v>
      </c>
      <c r="R3174" t="str">
        <f t="shared" si="297"/>
        <v>plays</v>
      </c>
      <c r="S3174" s="12">
        <f t="shared" si="298"/>
        <v>40923.521620370368</v>
      </c>
      <c r="T3174" s="12">
        <f t="shared" si="299"/>
        <v>40953.521620370368</v>
      </c>
    </row>
    <row r="3175" spans="1:20" ht="42.75" x14ac:dyDescent="0.4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t="str">
        <f t="shared" si="296"/>
        <v>theater</v>
      </c>
      <c r="R3175" t="str">
        <f t="shared" si="297"/>
        <v>plays</v>
      </c>
      <c r="S3175" s="12">
        <f t="shared" si="298"/>
        <v>41878.670046296298</v>
      </c>
      <c r="T3175" s="12">
        <f t="shared" si="299"/>
        <v>41908.670046296298</v>
      </c>
    </row>
    <row r="3176" spans="1:20" ht="42.75" x14ac:dyDescent="0.4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t="str">
        <f t="shared" si="296"/>
        <v>theater</v>
      </c>
      <c r="R3176" t="str">
        <f t="shared" si="297"/>
        <v>plays</v>
      </c>
      <c r="S3176" s="12">
        <f t="shared" si="298"/>
        <v>41862.656342592592</v>
      </c>
      <c r="T3176" s="12">
        <f t="shared" si="299"/>
        <v>41876.656342592592</v>
      </c>
    </row>
    <row r="3177" spans="1:20" ht="57" x14ac:dyDescent="0.4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t="str">
        <f t="shared" si="296"/>
        <v>theater</v>
      </c>
      <c r="R3177" t="str">
        <f t="shared" si="297"/>
        <v>plays</v>
      </c>
      <c r="S3177" s="12">
        <f t="shared" si="298"/>
        <v>40531.678553240738</v>
      </c>
      <c r="T3177" s="12">
        <f t="shared" si="299"/>
        <v>40591.678553240738</v>
      </c>
    </row>
    <row r="3178" spans="1:20" ht="42.75" x14ac:dyDescent="0.4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t="str">
        <f t="shared" si="296"/>
        <v>theater</v>
      </c>
      <c r="R3178" t="str">
        <f t="shared" si="297"/>
        <v>plays</v>
      </c>
      <c r="S3178" s="12">
        <f t="shared" si="298"/>
        <v>41477.722581018512</v>
      </c>
      <c r="T3178" s="12">
        <f t="shared" si="299"/>
        <v>41504.416666666664</v>
      </c>
    </row>
    <row r="3179" spans="1:20" ht="42.75" x14ac:dyDescent="0.4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t="str">
        <f t="shared" si="296"/>
        <v>theater</v>
      </c>
      <c r="R3179" t="str">
        <f t="shared" si="297"/>
        <v>plays</v>
      </c>
      <c r="S3179" s="12">
        <f t="shared" si="298"/>
        <v>41781.458437499998</v>
      </c>
      <c r="T3179" s="12">
        <f t="shared" si="299"/>
        <v>41811.458437499998</v>
      </c>
    </row>
    <row r="3180" spans="1:20" ht="42.75" x14ac:dyDescent="0.4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t="str">
        <f t="shared" si="296"/>
        <v>theater</v>
      </c>
      <c r="R3180" t="str">
        <f t="shared" si="297"/>
        <v>plays</v>
      </c>
      <c r="S3180" s="12">
        <f t="shared" si="298"/>
        <v>41806.396701388883</v>
      </c>
      <c r="T3180" s="12">
        <f t="shared" si="299"/>
        <v>41836.396701388883</v>
      </c>
    </row>
    <row r="3181" spans="1:20" ht="28.5" x14ac:dyDescent="0.4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t="str">
        <f t="shared" si="296"/>
        <v>theater</v>
      </c>
      <c r="R3181" t="str">
        <f t="shared" si="297"/>
        <v>plays</v>
      </c>
      <c r="S3181" s="12">
        <f t="shared" si="298"/>
        <v>41375.49387731481</v>
      </c>
      <c r="T3181" s="12">
        <f t="shared" si="299"/>
        <v>41400.49387731481</v>
      </c>
    </row>
    <row r="3182" spans="1:20" ht="42.75" x14ac:dyDescent="0.4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t="str">
        <f t="shared" si="296"/>
        <v>theater</v>
      </c>
      <c r="R3182" t="str">
        <f t="shared" si="297"/>
        <v>plays</v>
      </c>
      <c r="S3182" s="12">
        <f t="shared" si="298"/>
        <v>41780.204270833332</v>
      </c>
      <c r="T3182" s="12">
        <f t="shared" si="299"/>
        <v>41810.204270833332</v>
      </c>
    </row>
    <row r="3183" spans="1:20" ht="42.75" x14ac:dyDescent="0.4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t="str">
        <f t="shared" si="296"/>
        <v>theater</v>
      </c>
      <c r="R3183" t="str">
        <f t="shared" si="297"/>
        <v>plays</v>
      </c>
      <c r="S3183" s="12">
        <f t="shared" si="298"/>
        <v>41779.101701388885</v>
      </c>
      <c r="T3183" s="12">
        <f t="shared" si="299"/>
        <v>41805.458333333328</v>
      </c>
    </row>
    <row r="3184" spans="1:20" ht="57" x14ac:dyDescent="0.4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t="str">
        <f t="shared" si="296"/>
        <v>theater</v>
      </c>
      <c r="R3184" t="str">
        <f t="shared" si="297"/>
        <v>plays</v>
      </c>
      <c r="S3184" s="12">
        <f t="shared" si="298"/>
        <v>40883.740983796291</v>
      </c>
      <c r="T3184" s="12">
        <f t="shared" si="299"/>
        <v>40939.5</v>
      </c>
    </row>
    <row r="3185" spans="1:20" ht="42.75" x14ac:dyDescent="0.4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t="str">
        <f t="shared" si="296"/>
        <v>theater</v>
      </c>
      <c r="R3185" t="str">
        <f t="shared" si="297"/>
        <v>plays</v>
      </c>
      <c r="S3185" s="12">
        <f t="shared" si="298"/>
        <v>41491.586446759255</v>
      </c>
      <c r="T3185" s="12">
        <f t="shared" si="299"/>
        <v>41509.586446759255</v>
      </c>
    </row>
    <row r="3186" spans="1:20" ht="42.75" x14ac:dyDescent="0.4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t="str">
        <f t="shared" si="296"/>
        <v>theater</v>
      </c>
      <c r="R3186" t="str">
        <f t="shared" si="297"/>
        <v>plays</v>
      </c>
      <c r="S3186" s="12">
        <f t="shared" si="298"/>
        <v>41791.785081018512</v>
      </c>
      <c r="T3186" s="12">
        <f t="shared" si="299"/>
        <v>41821.785081018512</v>
      </c>
    </row>
    <row r="3187" spans="1:20" ht="42.75" x14ac:dyDescent="0.4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t="str">
        <f t="shared" si="296"/>
        <v>theater</v>
      </c>
      <c r="R3187" t="str">
        <f t="shared" si="297"/>
        <v>plays</v>
      </c>
      <c r="S3187" s="12">
        <f t="shared" si="298"/>
        <v>41829.768993055557</v>
      </c>
      <c r="T3187" s="12">
        <f t="shared" si="299"/>
        <v>41836.768993055557</v>
      </c>
    </row>
    <row r="3188" spans="1:20" ht="42.75" x14ac:dyDescent="0.4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t="str">
        <f t="shared" si="296"/>
        <v>theater</v>
      </c>
      <c r="R3188" t="str">
        <f t="shared" si="297"/>
        <v>plays</v>
      </c>
      <c r="S3188" s="12">
        <f t="shared" si="298"/>
        <v>41868.715717592589</v>
      </c>
      <c r="T3188" s="12">
        <f t="shared" si="299"/>
        <v>41898.666666666664</v>
      </c>
    </row>
    <row r="3189" spans="1:20" ht="42.75" x14ac:dyDescent="0.4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t="str">
        <f t="shared" si="296"/>
        <v>theater</v>
      </c>
      <c r="R3189" t="str">
        <f t="shared" si="297"/>
        <v>plays</v>
      </c>
      <c r="S3189" s="12">
        <f t="shared" si="298"/>
        <v>41835.458020833328</v>
      </c>
      <c r="T3189" s="12">
        <f t="shared" si="299"/>
        <v>41855.458020833328</v>
      </c>
    </row>
    <row r="3190" spans="1:20" ht="42.75" x14ac:dyDescent="0.4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t="str">
        <f t="shared" si="296"/>
        <v>theater</v>
      </c>
      <c r="R3190" t="str">
        <f t="shared" si="297"/>
        <v>musical</v>
      </c>
      <c r="S3190" s="12">
        <f t="shared" si="298"/>
        <v>42144.207199074073</v>
      </c>
      <c r="T3190" s="12">
        <f t="shared" si="299"/>
        <v>42165.207199074073</v>
      </c>
    </row>
    <row r="3191" spans="1:20" ht="57" x14ac:dyDescent="0.4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t="str">
        <f t="shared" si="296"/>
        <v>theater</v>
      </c>
      <c r="R3191" t="str">
        <f t="shared" si="297"/>
        <v>musical</v>
      </c>
      <c r="S3191" s="12">
        <f t="shared" si="298"/>
        <v>42118.138101851851</v>
      </c>
      <c r="T3191" s="12">
        <f t="shared" si="299"/>
        <v>42148.138101851851</v>
      </c>
    </row>
    <row r="3192" spans="1:20" ht="42.75" x14ac:dyDescent="0.4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f t="shared" si="295"/>
        <v>0</v>
      </c>
      <c r="Q3192" t="str">
        <f t="shared" si="296"/>
        <v>theater</v>
      </c>
      <c r="R3192" t="str">
        <f t="shared" si="297"/>
        <v>musical</v>
      </c>
      <c r="S3192" s="12">
        <f t="shared" si="298"/>
        <v>42682.942997685182</v>
      </c>
      <c r="T3192" s="12">
        <f t="shared" si="299"/>
        <v>42712.984664351847</v>
      </c>
    </row>
    <row r="3193" spans="1:20" ht="42.75" x14ac:dyDescent="0.4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t="str">
        <f t="shared" si="296"/>
        <v>theater</v>
      </c>
      <c r="R3193" t="str">
        <f t="shared" si="297"/>
        <v>musical</v>
      </c>
      <c r="S3193" s="12">
        <f t="shared" si="298"/>
        <v>42538.547094907401</v>
      </c>
      <c r="T3193" s="12">
        <f t="shared" si="299"/>
        <v>42598.547094907401</v>
      </c>
    </row>
    <row r="3194" spans="1:20" ht="42.75" x14ac:dyDescent="0.4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t="str">
        <f t="shared" si="296"/>
        <v>theater</v>
      </c>
      <c r="R3194" t="str">
        <f t="shared" si="297"/>
        <v>musical</v>
      </c>
      <c r="S3194" s="12">
        <f t="shared" si="298"/>
        <v>42018.732164351844</v>
      </c>
      <c r="T3194" s="12">
        <f t="shared" si="299"/>
        <v>42063.708333333336</v>
      </c>
    </row>
    <row r="3195" spans="1:20" ht="42.75" x14ac:dyDescent="0.4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t="str">
        <f t="shared" si="296"/>
        <v>theater</v>
      </c>
      <c r="R3195" t="str">
        <f t="shared" si="297"/>
        <v>musical</v>
      </c>
      <c r="S3195" s="12">
        <f t="shared" si="298"/>
        <v>42010.759907407402</v>
      </c>
      <c r="T3195" s="12">
        <f t="shared" si="299"/>
        <v>42055.759907407402</v>
      </c>
    </row>
    <row r="3196" spans="1:20" ht="42.75" x14ac:dyDescent="0.4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f t="shared" si="295"/>
        <v>0</v>
      </c>
      <c r="Q3196" t="str">
        <f t="shared" si="296"/>
        <v>theater</v>
      </c>
      <c r="R3196" t="str">
        <f t="shared" si="297"/>
        <v>musical</v>
      </c>
      <c r="S3196" s="12">
        <f t="shared" si="298"/>
        <v>42181.854143518511</v>
      </c>
      <c r="T3196" s="12">
        <f t="shared" si="299"/>
        <v>42211.854143518511</v>
      </c>
    </row>
    <row r="3197" spans="1:20" ht="42.75" x14ac:dyDescent="0.4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t="str">
        <f t="shared" si="296"/>
        <v>theater</v>
      </c>
      <c r="R3197" t="str">
        <f t="shared" si="297"/>
        <v>musical</v>
      </c>
      <c r="S3197" s="12">
        <f t="shared" si="298"/>
        <v>42017.385902777773</v>
      </c>
      <c r="T3197" s="12">
        <f t="shared" si="299"/>
        <v>42047.385902777773</v>
      </c>
    </row>
    <row r="3198" spans="1:20" ht="42.75" x14ac:dyDescent="0.4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t="str">
        <f t="shared" si="296"/>
        <v>theater</v>
      </c>
      <c r="R3198" t="str">
        <f t="shared" si="297"/>
        <v>musical</v>
      </c>
      <c r="S3198" s="12">
        <f t="shared" si="298"/>
        <v>42157.389756944445</v>
      </c>
      <c r="T3198" s="12">
        <f t="shared" si="299"/>
        <v>42217.374999999993</v>
      </c>
    </row>
    <row r="3199" spans="1:20" ht="28.5" x14ac:dyDescent="0.4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6">
        <f t="shared" si="295"/>
        <v>286.25</v>
      </c>
      <c r="Q3199" t="str">
        <f t="shared" si="296"/>
        <v>theater</v>
      </c>
      <c r="R3199" t="str">
        <f t="shared" si="297"/>
        <v>musical</v>
      </c>
      <c r="S3199" s="12">
        <f t="shared" si="298"/>
        <v>42009.28493055555</v>
      </c>
      <c r="T3199" s="12">
        <f t="shared" si="299"/>
        <v>42039.28493055555</v>
      </c>
    </row>
    <row r="3200" spans="1:20" ht="42.75" x14ac:dyDescent="0.4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t="str">
        <f t="shared" si="296"/>
        <v>theater</v>
      </c>
      <c r="R3200" t="str">
        <f t="shared" si="297"/>
        <v>musical</v>
      </c>
      <c r="S3200" s="12">
        <f t="shared" si="298"/>
        <v>42013.216168981475</v>
      </c>
      <c r="T3200" s="12">
        <f t="shared" si="299"/>
        <v>42051.216168981475</v>
      </c>
    </row>
    <row r="3201" spans="1:20" ht="42.75" x14ac:dyDescent="0.4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t="str">
        <f t="shared" si="296"/>
        <v>theater</v>
      </c>
      <c r="R3201" t="str">
        <f t="shared" si="297"/>
        <v>musical</v>
      </c>
      <c r="S3201" s="12">
        <f t="shared" si="298"/>
        <v>41858.553449074076</v>
      </c>
      <c r="T3201" s="12">
        <f t="shared" si="299"/>
        <v>41888.666666666664</v>
      </c>
    </row>
    <row r="3202" spans="1:20" ht="42.75" x14ac:dyDescent="0.4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s="6">
        <f t="shared" si="295"/>
        <v>1</v>
      </c>
      <c r="Q3202" t="str">
        <f t="shared" si="296"/>
        <v>theater</v>
      </c>
      <c r="R3202" t="str">
        <f t="shared" si="297"/>
        <v>musical</v>
      </c>
      <c r="S3202" s="12">
        <f t="shared" si="298"/>
        <v>42460.112280092588</v>
      </c>
      <c r="T3202" s="12">
        <f t="shared" si="299"/>
        <v>42490.023611111108</v>
      </c>
    </row>
    <row r="3203" spans="1:20" ht="42.75" x14ac:dyDescent="0.4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s="6">
        <f t="shared" ref="P3203:P3266" si="301">IF(L3203&gt;0,E3203/L3203,0)</f>
        <v>12.5</v>
      </c>
      <c r="Q3203" t="str">
        <f t="shared" ref="Q3203:Q3266" si="302">LEFT(N3203,SEARCH("/",N3203,1)-1)</f>
        <v>theater</v>
      </c>
      <c r="R3203" t="str">
        <f t="shared" ref="R3203:R3266" si="303">RIGHT(N3203,LEN(N3203)-SEARCH("/",N3203,1))</f>
        <v>musical</v>
      </c>
      <c r="S3203" s="12">
        <f t="shared" ref="S3203:S3266" si="304">(J3203/86400)+25569+(-5/24)</f>
        <v>41861.558761574073</v>
      </c>
      <c r="T3203" s="12">
        <f t="shared" ref="T3203:T3266" si="305">(I3203/86400)+25569+(-5/24)</f>
        <v>41882.558761574073</v>
      </c>
    </row>
    <row r="3204" spans="1:20" ht="42.75" x14ac:dyDescent="0.4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t="str">
        <f t="shared" si="302"/>
        <v>theater</v>
      </c>
      <c r="R3204" t="str">
        <f t="shared" si="303"/>
        <v>musical</v>
      </c>
      <c r="S3204" s="12">
        <f t="shared" si="304"/>
        <v>42293.645208333335</v>
      </c>
      <c r="T3204" s="12">
        <f t="shared" si="305"/>
        <v>42352.040972222218</v>
      </c>
    </row>
    <row r="3205" spans="1:20" ht="42.75" x14ac:dyDescent="0.4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t="str">
        <f t="shared" si="302"/>
        <v>theater</v>
      </c>
      <c r="R3205" t="str">
        <f t="shared" si="303"/>
        <v>musical</v>
      </c>
      <c r="S3205" s="12">
        <f t="shared" si="304"/>
        <v>42242.780347222222</v>
      </c>
      <c r="T3205" s="12">
        <f t="shared" si="305"/>
        <v>42272.780347222222</v>
      </c>
    </row>
    <row r="3206" spans="1:20" ht="42.75" x14ac:dyDescent="0.4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f t="shared" si="301"/>
        <v>0</v>
      </c>
      <c r="Q3206" t="str">
        <f t="shared" si="302"/>
        <v>theater</v>
      </c>
      <c r="R3206" t="str">
        <f t="shared" si="303"/>
        <v>musical</v>
      </c>
      <c r="S3206" s="12">
        <f t="shared" si="304"/>
        <v>42172.477766203701</v>
      </c>
      <c r="T3206" s="12">
        <f t="shared" si="305"/>
        <v>42202.468055555553</v>
      </c>
    </row>
    <row r="3207" spans="1:20" ht="42.75" x14ac:dyDescent="0.4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t="str">
        <f t="shared" si="302"/>
        <v>theater</v>
      </c>
      <c r="R3207" t="str">
        <f t="shared" si="303"/>
        <v>musical</v>
      </c>
      <c r="S3207" s="12">
        <f t="shared" si="304"/>
        <v>42095.166342592587</v>
      </c>
      <c r="T3207" s="12">
        <f t="shared" si="305"/>
        <v>42125.166342592587</v>
      </c>
    </row>
    <row r="3208" spans="1:20" ht="42.75" x14ac:dyDescent="0.4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f t="shared" si="301"/>
        <v>0</v>
      </c>
      <c r="Q3208" t="str">
        <f t="shared" si="302"/>
        <v>theater</v>
      </c>
      <c r="R3208" t="str">
        <f t="shared" si="303"/>
        <v>musical</v>
      </c>
      <c r="S3208" s="12">
        <f t="shared" si="304"/>
        <v>42236.067719907405</v>
      </c>
      <c r="T3208" s="12">
        <f t="shared" si="305"/>
        <v>42266.067719907405</v>
      </c>
    </row>
    <row r="3209" spans="1:20" ht="42.75" x14ac:dyDescent="0.4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t="str">
        <f t="shared" si="302"/>
        <v>theater</v>
      </c>
      <c r="R3209" t="str">
        <f t="shared" si="303"/>
        <v>musical</v>
      </c>
      <c r="S3209" s="12">
        <f t="shared" si="304"/>
        <v>42057.069525462961</v>
      </c>
      <c r="T3209" s="12">
        <f t="shared" si="305"/>
        <v>42117.027858796289</v>
      </c>
    </row>
    <row r="3210" spans="1:20" ht="42.75" x14ac:dyDescent="0.4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t="str">
        <f t="shared" si="302"/>
        <v>theater</v>
      </c>
      <c r="R3210" t="str">
        <f t="shared" si="303"/>
        <v>plays</v>
      </c>
      <c r="S3210" s="12">
        <f t="shared" si="304"/>
        <v>41827.396724537037</v>
      </c>
      <c r="T3210" s="12">
        <f t="shared" si="305"/>
        <v>41848.396724537037</v>
      </c>
    </row>
    <row r="3211" spans="1:20" ht="42.75" x14ac:dyDescent="0.4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t="str">
        <f t="shared" si="302"/>
        <v>theater</v>
      </c>
      <c r="R3211" t="str">
        <f t="shared" si="303"/>
        <v>plays</v>
      </c>
      <c r="S3211" s="12">
        <f t="shared" si="304"/>
        <v>41778.42891203703</v>
      </c>
      <c r="T3211" s="12">
        <f t="shared" si="305"/>
        <v>41810.75</v>
      </c>
    </row>
    <row r="3212" spans="1:20" ht="42.75" x14ac:dyDescent="0.4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t="str">
        <f t="shared" si="302"/>
        <v>theater</v>
      </c>
      <c r="R3212" t="str">
        <f t="shared" si="303"/>
        <v>plays</v>
      </c>
      <c r="S3212" s="12">
        <f t="shared" si="304"/>
        <v>41013.728229166663</v>
      </c>
      <c r="T3212" s="12">
        <f t="shared" si="305"/>
        <v>41060.957638888889</v>
      </c>
    </row>
    <row r="3213" spans="1:20" ht="42.75" x14ac:dyDescent="0.4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t="str">
        <f t="shared" si="302"/>
        <v>theater</v>
      </c>
      <c r="R3213" t="str">
        <f t="shared" si="303"/>
        <v>plays</v>
      </c>
      <c r="S3213" s="12">
        <f t="shared" si="304"/>
        <v>41834.378240740734</v>
      </c>
      <c r="T3213" s="12">
        <f t="shared" si="305"/>
        <v>41865.875</v>
      </c>
    </row>
    <row r="3214" spans="1:20" ht="28.5" x14ac:dyDescent="0.4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t="str">
        <f t="shared" si="302"/>
        <v>theater</v>
      </c>
      <c r="R3214" t="str">
        <f t="shared" si="303"/>
        <v>plays</v>
      </c>
      <c r="S3214" s="12">
        <f t="shared" si="304"/>
        <v>41829.587395833332</v>
      </c>
      <c r="T3214" s="12">
        <f t="shared" si="305"/>
        <v>41859.587395833332</v>
      </c>
    </row>
    <row r="3215" spans="1:20" ht="42.75" x14ac:dyDescent="0.4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t="str">
        <f t="shared" si="302"/>
        <v>theater</v>
      </c>
      <c r="R3215" t="str">
        <f t="shared" si="303"/>
        <v>plays</v>
      </c>
      <c r="S3215" s="12">
        <f t="shared" si="304"/>
        <v>42171.555081018516</v>
      </c>
      <c r="T3215" s="12">
        <f t="shared" si="305"/>
        <v>42211.555081018516</v>
      </c>
    </row>
    <row r="3216" spans="1:20" ht="42.75" x14ac:dyDescent="0.4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t="str">
        <f t="shared" si="302"/>
        <v>theater</v>
      </c>
      <c r="R3216" t="str">
        <f t="shared" si="303"/>
        <v>plays</v>
      </c>
      <c r="S3216" s="12">
        <f t="shared" si="304"/>
        <v>42337.584178240737</v>
      </c>
      <c r="T3216" s="12">
        <f t="shared" si="305"/>
        <v>42374.788194444445</v>
      </c>
    </row>
    <row r="3217" spans="1:20" ht="57" x14ac:dyDescent="0.4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t="str">
        <f t="shared" si="302"/>
        <v>theater</v>
      </c>
      <c r="R3217" t="str">
        <f t="shared" si="303"/>
        <v>plays</v>
      </c>
      <c r="S3217" s="12">
        <f t="shared" si="304"/>
        <v>42219.456840277773</v>
      </c>
      <c r="T3217" s="12">
        <f t="shared" si="305"/>
        <v>42256.957638888889</v>
      </c>
    </row>
    <row r="3218" spans="1:20" ht="42.75" x14ac:dyDescent="0.4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t="str">
        <f t="shared" si="302"/>
        <v>theater</v>
      </c>
      <c r="R3218" t="str">
        <f t="shared" si="303"/>
        <v>plays</v>
      </c>
      <c r="S3218" s="12">
        <f t="shared" si="304"/>
        <v>42165.254293981481</v>
      </c>
      <c r="T3218" s="12">
        <f t="shared" si="305"/>
        <v>42196.395833333336</v>
      </c>
    </row>
    <row r="3219" spans="1:20" ht="28.5" x14ac:dyDescent="0.4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t="str">
        <f t="shared" si="302"/>
        <v>theater</v>
      </c>
      <c r="R3219" t="str">
        <f t="shared" si="303"/>
        <v>plays</v>
      </c>
      <c r="S3219" s="12">
        <f t="shared" si="304"/>
        <v>42648.337777777771</v>
      </c>
      <c r="T3219" s="12">
        <f t="shared" si="305"/>
        <v>42678.337777777771</v>
      </c>
    </row>
    <row r="3220" spans="1:20" ht="42.75" x14ac:dyDescent="0.4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t="str">
        <f t="shared" si="302"/>
        <v>theater</v>
      </c>
      <c r="R3220" t="str">
        <f t="shared" si="303"/>
        <v>plays</v>
      </c>
      <c r="S3220" s="12">
        <f t="shared" si="304"/>
        <v>41970.793819444443</v>
      </c>
      <c r="T3220" s="12">
        <f t="shared" si="305"/>
        <v>42003.791666666664</v>
      </c>
    </row>
    <row r="3221" spans="1:20" ht="28.5" x14ac:dyDescent="0.4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t="str">
        <f t="shared" si="302"/>
        <v>theater</v>
      </c>
      <c r="R3221" t="str">
        <f t="shared" si="303"/>
        <v>plays</v>
      </c>
      <c r="S3221" s="12">
        <f t="shared" si="304"/>
        <v>42050.77484953704</v>
      </c>
      <c r="T3221" s="12">
        <f t="shared" si="305"/>
        <v>42085.733182870368</v>
      </c>
    </row>
    <row r="3222" spans="1:20" ht="28.5" x14ac:dyDescent="0.4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t="str">
        <f t="shared" si="302"/>
        <v>theater</v>
      </c>
      <c r="R3222" t="str">
        <f t="shared" si="303"/>
        <v>plays</v>
      </c>
      <c r="S3222" s="12">
        <f t="shared" si="304"/>
        <v>42772.625046296293</v>
      </c>
      <c r="T3222" s="12">
        <f t="shared" si="305"/>
        <v>42806.666666666664</v>
      </c>
    </row>
    <row r="3223" spans="1:20" ht="57" x14ac:dyDescent="0.4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t="str">
        <f t="shared" si="302"/>
        <v>theater</v>
      </c>
      <c r="R3223" t="str">
        <f t="shared" si="303"/>
        <v>plays</v>
      </c>
      <c r="S3223" s="12">
        <f t="shared" si="304"/>
        <v>42155.488460648143</v>
      </c>
      <c r="T3223" s="12">
        <f t="shared" si="305"/>
        <v>42190.488460648143</v>
      </c>
    </row>
    <row r="3224" spans="1:20" ht="42.75" x14ac:dyDescent="0.4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t="str">
        <f t="shared" si="302"/>
        <v>theater</v>
      </c>
      <c r="R3224" t="str">
        <f t="shared" si="303"/>
        <v>plays</v>
      </c>
      <c r="S3224" s="12">
        <f t="shared" si="304"/>
        <v>42270.373807870368</v>
      </c>
      <c r="T3224" s="12">
        <f t="shared" si="305"/>
        <v>42301.686805555553</v>
      </c>
    </row>
    <row r="3225" spans="1:20" ht="28.5" x14ac:dyDescent="0.4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t="str">
        <f t="shared" si="302"/>
        <v>theater</v>
      </c>
      <c r="R3225" t="str">
        <f t="shared" si="303"/>
        <v>plays</v>
      </c>
      <c r="S3225" s="12">
        <f t="shared" si="304"/>
        <v>42206.627037037033</v>
      </c>
      <c r="T3225" s="12">
        <f t="shared" si="305"/>
        <v>42236.627037037033</v>
      </c>
    </row>
    <row r="3226" spans="1:20" ht="42.75" x14ac:dyDescent="0.4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t="str">
        <f t="shared" si="302"/>
        <v>theater</v>
      </c>
      <c r="R3226" t="str">
        <f t="shared" si="303"/>
        <v>plays</v>
      </c>
      <c r="S3226" s="12">
        <f t="shared" si="304"/>
        <v>42697.642511574071</v>
      </c>
      <c r="T3226" s="12">
        <f t="shared" si="305"/>
        <v>42744.999999999993</v>
      </c>
    </row>
    <row r="3227" spans="1:20" ht="42.75" x14ac:dyDescent="0.4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t="str">
        <f t="shared" si="302"/>
        <v>theater</v>
      </c>
      <c r="R3227" t="str">
        <f t="shared" si="303"/>
        <v>plays</v>
      </c>
      <c r="S3227" s="12">
        <f t="shared" si="304"/>
        <v>42503.351134259261</v>
      </c>
      <c r="T3227" s="12">
        <f t="shared" si="305"/>
        <v>42524.666666666664</v>
      </c>
    </row>
    <row r="3228" spans="1:20" ht="42.75" x14ac:dyDescent="0.4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t="str">
        <f t="shared" si="302"/>
        <v>theater</v>
      </c>
      <c r="R3228" t="str">
        <f t="shared" si="303"/>
        <v>plays</v>
      </c>
      <c r="S3228" s="12">
        <f t="shared" si="304"/>
        <v>42277.375138888885</v>
      </c>
      <c r="T3228" s="12">
        <f t="shared" si="305"/>
        <v>42307.375138888885</v>
      </c>
    </row>
    <row r="3229" spans="1:20" ht="42.75" x14ac:dyDescent="0.4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t="str">
        <f t="shared" si="302"/>
        <v>theater</v>
      </c>
      <c r="R3229" t="str">
        <f t="shared" si="303"/>
        <v>plays</v>
      </c>
      <c r="S3229" s="12">
        <f t="shared" si="304"/>
        <v>42722.674027777779</v>
      </c>
      <c r="T3229" s="12">
        <f t="shared" si="305"/>
        <v>42752.674027777779</v>
      </c>
    </row>
    <row r="3230" spans="1:20" ht="28.5" x14ac:dyDescent="0.4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t="str">
        <f t="shared" si="302"/>
        <v>theater</v>
      </c>
      <c r="R3230" t="str">
        <f t="shared" si="303"/>
        <v>plays</v>
      </c>
      <c r="S3230" s="12">
        <f t="shared" si="304"/>
        <v>42323.500972222224</v>
      </c>
      <c r="T3230" s="12">
        <f t="shared" si="305"/>
        <v>42354.999305555553</v>
      </c>
    </row>
    <row r="3231" spans="1:20" ht="42.75" x14ac:dyDescent="0.4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t="str">
        <f t="shared" si="302"/>
        <v>theater</v>
      </c>
      <c r="R3231" t="str">
        <f t="shared" si="303"/>
        <v>plays</v>
      </c>
      <c r="S3231" s="12">
        <f t="shared" si="304"/>
        <v>41933.083310185182</v>
      </c>
      <c r="T3231" s="12">
        <f t="shared" si="305"/>
        <v>41963.124976851854</v>
      </c>
    </row>
    <row r="3232" spans="1:20" ht="42.75" x14ac:dyDescent="0.4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t="str">
        <f t="shared" si="302"/>
        <v>theater</v>
      </c>
      <c r="R3232" t="str">
        <f t="shared" si="303"/>
        <v>plays</v>
      </c>
      <c r="S3232" s="12">
        <f t="shared" si="304"/>
        <v>41897.959791666661</v>
      </c>
      <c r="T3232" s="12">
        <f t="shared" si="305"/>
        <v>41912.957638888889</v>
      </c>
    </row>
    <row r="3233" spans="1:20" ht="42.75" x14ac:dyDescent="0.4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t="str">
        <f t="shared" si="302"/>
        <v>theater</v>
      </c>
      <c r="R3233" t="str">
        <f t="shared" si="303"/>
        <v>plays</v>
      </c>
      <c r="S3233" s="12">
        <f t="shared" si="304"/>
        <v>42446.735497685186</v>
      </c>
      <c r="T3233" s="12">
        <f t="shared" si="305"/>
        <v>42476.735497685186</v>
      </c>
    </row>
    <row r="3234" spans="1:20" ht="42.75" x14ac:dyDescent="0.4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t="str">
        <f t="shared" si="302"/>
        <v>theater</v>
      </c>
      <c r="R3234" t="str">
        <f t="shared" si="303"/>
        <v>plays</v>
      </c>
      <c r="S3234" s="12">
        <f t="shared" si="304"/>
        <v>42463.605520833335</v>
      </c>
      <c r="T3234" s="12">
        <f t="shared" si="305"/>
        <v>42493.957638888889</v>
      </c>
    </row>
    <row r="3235" spans="1:20" ht="42.75" x14ac:dyDescent="0.4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t="str">
        <f t="shared" si="302"/>
        <v>theater</v>
      </c>
      <c r="R3235" t="str">
        <f t="shared" si="303"/>
        <v>plays</v>
      </c>
      <c r="S3235" s="12">
        <f t="shared" si="304"/>
        <v>42766.596701388888</v>
      </c>
      <c r="T3235" s="12">
        <f t="shared" si="305"/>
        <v>42796.596701388888</v>
      </c>
    </row>
    <row r="3236" spans="1:20" ht="42.75" x14ac:dyDescent="0.4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t="str">
        <f t="shared" si="302"/>
        <v>theater</v>
      </c>
      <c r="R3236" t="str">
        <f t="shared" si="303"/>
        <v>plays</v>
      </c>
      <c r="S3236" s="12">
        <f t="shared" si="304"/>
        <v>42734.581111111103</v>
      </c>
      <c r="T3236" s="12">
        <f t="shared" si="305"/>
        <v>42767.771527777775</v>
      </c>
    </row>
    <row r="3237" spans="1:20" ht="42.75" x14ac:dyDescent="0.4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t="str">
        <f t="shared" si="302"/>
        <v>theater</v>
      </c>
      <c r="R3237" t="str">
        <f t="shared" si="303"/>
        <v>plays</v>
      </c>
      <c r="S3237" s="12">
        <f t="shared" si="304"/>
        <v>42522.139479166661</v>
      </c>
      <c r="T3237" s="12">
        <f t="shared" si="305"/>
        <v>42552.139479166661</v>
      </c>
    </row>
    <row r="3238" spans="1:20" ht="42.75" x14ac:dyDescent="0.4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t="str">
        <f t="shared" si="302"/>
        <v>theater</v>
      </c>
      <c r="R3238" t="str">
        <f t="shared" si="303"/>
        <v>plays</v>
      </c>
      <c r="S3238" s="12">
        <f t="shared" si="304"/>
        <v>42702.708715277775</v>
      </c>
      <c r="T3238" s="12">
        <f t="shared" si="305"/>
        <v>42732.708715277775</v>
      </c>
    </row>
    <row r="3239" spans="1:20" ht="28.5" x14ac:dyDescent="0.4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t="str">
        <f t="shared" si="302"/>
        <v>theater</v>
      </c>
      <c r="R3239" t="str">
        <f t="shared" si="303"/>
        <v>plays</v>
      </c>
      <c r="S3239" s="12">
        <f t="shared" si="304"/>
        <v>42252.266018518516</v>
      </c>
      <c r="T3239" s="12">
        <f t="shared" si="305"/>
        <v>42275.957638888889</v>
      </c>
    </row>
    <row r="3240" spans="1:20" ht="42.75" x14ac:dyDescent="0.4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t="str">
        <f t="shared" si="302"/>
        <v>theater</v>
      </c>
      <c r="R3240" t="str">
        <f t="shared" si="303"/>
        <v>plays</v>
      </c>
      <c r="S3240" s="12">
        <f t="shared" si="304"/>
        <v>42156.302060185182</v>
      </c>
      <c r="T3240" s="12">
        <f t="shared" si="305"/>
        <v>42186.302060185182</v>
      </c>
    </row>
    <row r="3241" spans="1:20" ht="42.75" x14ac:dyDescent="0.4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t="str">
        <f t="shared" si="302"/>
        <v>theater</v>
      </c>
      <c r="R3241" t="str">
        <f t="shared" si="303"/>
        <v>plays</v>
      </c>
      <c r="S3241" s="12">
        <f t="shared" si="304"/>
        <v>42277.880706018514</v>
      </c>
      <c r="T3241" s="12">
        <f t="shared" si="305"/>
        <v>42302.790972222218</v>
      </c>
    </row>
    <row r="3242" spans="1:20" ht="42.75" x14ac:dyDescent="0.4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t="str">
        <f t="shared" si="302"/>
        <v>theater</v>
      </c>
      <c r="R3242" t="str">
        <f t="shared" si="303"/>
        <v>plays</v>
      </c>
      <c r="S3242" s="12">
        <f t="shared" si="304"/>
        <v>42754.485509259255</v>
      </c>
      <c r="T3242" s="12">
        <f t="shared" si="305"/>
        <v>42782.749999999993</v>
      </c>
    </row>
    <row r="3243" spans="1:20" ht="57" x14ac:dyDescent="0.4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t="str">
        <f t="shared" si="302"/>
        <v>theater</v>
      </c>
      <c r="R3243" t="str">
        <f t="shared" si="303"/>
        <v>plays</v>
      </c>
      <c r="S3243" s="12">
        <f t="shared" si="304"/>
        <v>41893.116550925923</v>
      </c>
      <c r="T3243" s="12">
        <f t="shared" si="305"/>
        <v>41926.082638888889</v>
      </c>
    </row>
    <row r="3244" spans="1:20" ht="28.5" x14ac:dyDescent="0.4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t="str">
        <f t="shared" si="302"/>
        <v>theater</v>
      </c>
      <c r="R3244" t="str">
        <f t="shared" si="303"/>
        <v>plays</v>
      </c>
      <c r="S3244" s="12">
        <f t="shared" si="304"/>
        <v>41871.547361111108</v>
      </c>
      <c r="T3244" s="12">
        <f t="shared" si="305"/>
        <v>41901.547361111108</v>
      </c>
    </row>
    <row r="3245" spans="1:20" ht="42.75" x14ac:dyDescent="0.4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t="str">
        <f t="shared" si="302"/>
        <v>theater</v>
      </c>
      <c r="R3245" t="str">
        <f t="shared" si="303"/>
        <v>plays</v>
      </c>
      <c r="S3245" s="12">
        <f t="shared" si="304"/>
        <v>42261.888449074067</v>
      </c>
      <c r="T3245" s="12">
        <f t="shared" si="305"/>
        <v>42285.791666666664</v>
      </c>
    </row>
    <row r="3246" spans="1:20" ht="42.75" x14ac:dyDescent="0.4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t="str">
        <f t="shared" si="302"/>
        <v>theater</v>
      </c>
      <c r="R3246" t="str">
        <f t="shared" si="303"/>
        <v>plays</v>
      </c>
      <c r="S3246" s="12">
        <f t="shared" si="304"/>
        <v>42675.485902777778</v>
      </c>
      <c r="T3246" s="12">
        <f t="shared" si="305"/>
        <v>42705.527569444443</v>
      </c>
    </row>
    <row r="3247" spans="1:20" ht="42.75" x14ac:dyDescent="0.4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t="str">
        <f t="shared" si="302"/>
        <v>theater</v>
      </c>
      <c r="R3247" t="str">
        <f t="shared" si="303"/>
        <v>plays</v>
      </c>
      <c r="S3247" s="12">
        <f t="shared" si="304"/>
        <v>42135.391874999994</v>
      </c>
      <c r="T3247" s="12">
        <f t="shared" si="305"/>
        <v>42166.874999999993</v>
      </c>
    </row>
    <row r="3248" spans="1:20" ht="42.75" x14ac:dyDescent="0.4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t="str">
        <f t="shared" si="302"/>
        <v>theater</v>
      </c>
      <c r="R3248" t="str">
        <f t="shared" si="303"/>
        <v>plays</v>
      </c>
      <c r="S3248" s="12">
        <f t="shared" si="304"/>
        <v>42230.263888888883</v>
      </c>
      <c r="T3248" s="12">
        <f t="shared" si="305"/>
        <v>42258.957638888889</v>
      </c>
    </row>
    <row r="3249" spans="1:20" ht="42.75" x14ac:dyDescent="0.4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t="str">
        <f t="shared" si="302"/>
        <v>theater</v>
      </c>
      <c r="R3249" t="str">
        <f t="shared" si="303"/>
        <v>plays</v>
      </c>
      <c r="S3249" s="12">
        <f t="shared" si="304"/>
        <v>42167.22583333333</v>
      </c>
      <c r="T3249" s="12">
        <f t="shared" si="305"/>
        <v>42197.22583333333</v>
      </c>
    </row>
    <row r="3250" spans="1:20" ht="28.5" x14ac:dyDescent="0.4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t="str">
        <f t="shared" si="302"/>
        <v>theater</v>
      </c>
      <c r="R3250" t="str">
        <f t="shared" si="303"/>
        <v>plays</v>
      </c>
      <c r="S3250" s="12">
        <f t="shared" si="304"/>
        <v>42068.68005787037</v>
      </c>
      <c r="T3250" s="12">
        <f t="shared" si="305"/>
        <v>42098.638391203705</v>
      </c>
    </row>
    <row r="3251" spans="1:20" ht="42.75" x14ac:dyDescent="0.4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t="str">
        <f t="shared" si="302"/>
        <v>theater</v>
      </c>
      <c r="R3251" t="str">
        <f t="shared" si="303"/>
        <v>plays</v>
      </c>
      <c r="S3251" s="12">
        <f t="shared" si="304"/>
        <v>42145.538356481477</v>
      </c>
      <c r="T3251" s="12">
        <f t="shared" si="305"/>
        <v>42175.538356481477</v>
      </c>
    </row>
    <row r="3252" spans="1:20" ht="42.75" x14ac:dyDescent="0.4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t="str">
        <f t="shared" si="302"/>
        <v>theater</v>
      </c>
      <c r="R3252" t="str">
        <f t="shared" si="303"/>
        <v>plays</v>
      </c>
      <c r="S3252" s="12">
        <f t="shared" si="304"/>
        <v>41918.533842592587</v>
      </c>
      <c r="T3252" s="12">
        <f t="shared" si="305"/>
        <v>41948.575509259259</v>
      </c>
    </row>
    <row r="3253" spans="1:20" ht="42.75" x14ac:dyDescent="0.4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t="str">
        <f t="shared" si="302"/>
        <v>theater</v>
      </c>
      <c r="R3253" t="str">
        <f t="shared" si="303"/>
        <v>plays</v>
      </c>
      <c r="S3253" s="12">
        <f t="shared" si="304"/>
        <v>42146.52275462963</v>
      </c>
      <c r="T3253" s="12">
        <f t="shared" si="305"/>
        <v>42176.52275462963</v>
      </c>
    </row>
    <row r="3254" spans="1:20" ht="28.5" x14ac:dyDescent="0.4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t="str">
        <f t="shared" si="302"/>
        <v>theater</v>
      </c>
      <c r="R3254" t="str">
        <f t="shared" si="303"/>
        <v>plays</v>
      </c>
      <c r="S3254" s="12">
        <f t="shared" si="304"/>
        <v>42590.264351851853</v>
      </c>
      <c r="T3254" s="12">
        <f t="shared" si="305"/>
        <v>42620.264351851853</v>
      </c>
    </row>
    <row r="3255" spans="1:20" ht="42.75" x14ac:dyDescent="0.4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t="str">
        <f t="shared" si="302"/>
        <v>theater</v>
      </c>
      <c r="R3255" t="str">
        <f t="shared" si="303"/>
        <v>plays</v>
      </c>
      <c r="S3255" s="12">
        <f t="shared" si="304"/>
        <v>42602.368379629632</v>
      </c>
      <c r="T3255" s="12">
        <f t="shared" si="305"/>
        <v>42620.947916666664</v>
      </c>
    </row>
    <row r="3256" spans="1:20" ht="42.75" x14ac:dyDescent="0.4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t="str">
        <f t="shared" si="302"/>
        <v>theater</v>
      </c>
      <c r="R3256" t="str">
        <f t="shared" si="303"/>
        <v>plays</v>
      </c>
      <c r="S3256" s="12">
        <f t="shared" si="304"/>
        <v>42058.877418981479</v>
      </c>
      <c r="T3256" s="12">
        <f t="shared" si="305"/>
        <v>42088.835752314808</v>
      </c>
    </row>
    <row r="3257" spans="1:20" ht="42.75" x14ac:dyDescent="0.4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t="str">
        <f t="shared" si="302"/>
        <v>theater</v>
      </c>
      <c r="R3257" t="str">
        <f t="shared" si="303"/>
        <v>plays</v>
      </c>
      <c r="S3257" s="12">
        <f t="shared" si="304"/>
        <v>41889.559895833328</v>
      </c>
      <c r="T3257" s="12">
        <f t="shared" si="305"/>
        <v>41919.559895833328</v>
      </c>
    </row>
    <row r="3258" spans="1:20" ht="42.75" x14ac:dyDescent="0.4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t="str">
        <f t="shared" si="302"/>
        <v>theater</v>
      </c>
      <c r="R3258" t="str">
        <f t="shared" si="303"/>
        <v>plays</v>
      </c>
      <c r="S3258" s="12">
        <f t="shared" si="304"/>
        <v>42144.365474537037</v>
      </c>
      <c r="T3258" s="12">
        <f t="shared" si="305"/>
        <v>42165.957638888889</v>
      </c>
    </row>
    <row r="3259" spans="1:20" ht="42.75" x14ac:dyDescent="0.4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t="str">
        <f t="shared" si="302"/>
        <v>theater</v>
      </c>
      <c r="R3259" t="str">
        <f t="shared" si="303"/>
        <v>plays</v>
      </c>
      <c r="S3259" s="12">
        <f t="shared" si="304"/>
        <v>42758.351296296292</v>
      </c>
      <c r="T3259" s="12">
        <f t="shared" si="305"/>
        <v>42788.351296296292</v>
      </c>
    </row>
    <row r="3260" spans="1:20" ht="28.5" x14ac:dyDescent="0.4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t="str">
        <f t="shared" si="302"/>
        <v>theater</v>
      </c>
      <c r="R3260" t="str">
        <f t="shared" si="303"/>
        <v>plays</v>
      </c>
      <c r="S3260" s="12">
        <f t="shared" si="304"/>
        <v>41982.678946759253</v>
      </c>
      <c r="T3260" s="12">
        <f t="shared" si="305"/>
        <v>42012.678946759253</v>
      </c>
    </row>
    <row r="3261" spans="1:20" ht="42.75" x14ac:dyDescent="0.4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t="str">
        <f t="shared" si="302"/>
        <v>theater</v>
      </c>
      <c r="R3261" t="str">
        <f t="shared" si="303"/>
        <v>plays</v>
      </c>
      <c r="S3261" s="12">
        <f t="shared" si="304"/>
        <v>42614.552604166667</v>
      </c>
      <c r="T3261" s="12">
        <f t="shared" si="305"/>
        <v>42643.957638888889</v>
      </c>
    </row>
    <row r="3262" spans="1:20" ht="42.75" x14ac:dyDescent="0.4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t="str">
        <f t="shared" si="302"/>
        <v>theater</v>
      </c>
      <c r="R3262" t="str">
        <f t="shared" si="303"/>
        <v>plays</v>
      </c>
      <c r="S3262" s="12">
        <f t="shared" si="304"/>
        <v>42303.464328703696</v>
      </c>
      <c r="T3262" s="12">
        <f t="shared" si="305"/>
        <v>42338.505995370368</v>
      </c>
    </row>
    <row r="3263" spans="1:20" ht="42.75" x14ac:dyDescent="0.4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t="str">
        <f t="shared" si="302"/>
        <v>theater</v>
      </c>
      <c r="R3263" t="str">
        <f t="shared" si="303"/>
        <v>plays</v>
      </c>
      <c r="S3263" s="12">
        <f t="shared" si="304"/>
        <v>42171.517083333332</v>
      </c>
      <c r="T3263" s="12">
        <f t="shared" si="305"/>
        <v>42201.517083333332</v>
      </c>
    </row>
    <row r="3264" spans="1:20" ht="28.5" x14ac:dyDescent="0.4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t="str">
        <f t="shared" si="302"/>
        <v>theater</v>
      </c>
      <c r="R3264" t="str">
        <f t="shared" si="303"/>
        <v>plays</v>
      </c>
      <c r="S3264" s="12">
        <f t="shared" si="304"/>
        <v>41964.107199074067</v>
      </c>
      <c r="T3264" s="12">
        <f t="shared" si="305"/>
        <v>41994.958333333336</v>
      </c>
    </row>
    <row r="3265" spans="1:20" ht="28.5" x14ac:dyDescent="0.4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t="str">
        <f t="shared" si="302"/>
        <v>theater</v>
      </c>
      <c r="R3265" t="str">
        <f t="shared" si="303"/>
        <v>plays</v>
      </c>
      <c r="S3265" s="12">
        <f t="shared" si="304"/>
        <v>42284.30773148148</v>
      </c>
      <c r="T3265" s="12">
        <f t="shared" si="305"/>
        <v>42307.666666666664</v>
      </c>
    </row>
    <row r="3266" spans="1:20" ht="28.5" x14ac:dyDescent="0.4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6">
        <f t="shared" si="301"/>
        <v>52.551020408163268</v>
      </c>
      <c r="Q3266" t="str">
        <f t="shared" si="302"/>
        <v>theater</v>
      </c>
      <c r="R3266" t="str">
        <f t="shared" si="303"/>
        <v>plays</v>
      </c>
      <c r="S3266" s="12">
        <f t="shared" si="304"/>
        <v>42016.591874999998</v>
      </c>
      <c r="T3266" s="12">
        <f t="shared" si="305"/>
        <v>42032.708333333336</v>
      </c>
    </row>
    <row r="3267" spans="1:20" ht="42.75" x14ac:dyDescent="0.4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s="6">
        <f t="shared" ref="P3267:P3330" si="307">IF(L3267&gt;0,E3267/L3267,0)</f>
        <v>70.285714285714292</v>
      </c>
      <c r="Q3267" t="str">
        <f t="shared" ref="Q3267:Q3330" si="308">LEFT(N3267,SEARCH("/",N3267,1)-1)</f>
        <v>theater</v>
      </c>
      <c r="R3267" t="str">
        <f t="shared" ref="R3267:R3330" si="309">RIGHT(N3267,LEN(N3267)-SEARCH("/",N3267,1))</f>
        <v>plays</v>
      </c>
      <c r="S3267" s="12">
        <f t="shared" ref="S3267:S3330" si="310">(J3267/86400)+25569+(-5/24)</f>
        <v>42311.503645833327</v>
      </c>
      <c r="T3267" s="12">
        <f t="shared" ref="T3267:T3330" si="311">(I3267/86400)+25569+(-5/24)</f>
        <v>42341.499999999993</v>
      </c>
    </row>
    <row r="3268" spans="1:20" ht="42.75" x14ac:dyDescent="0.4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t="str">
        <f t="shared" si="308"/>
        <v>theater</v>
      </c>
      <c r="R3268" t="str">
        <f t="shared" si="309"/>
        <v>plays</v>
      </c>
      <c r="S3268" s="12">
        <f t="shared" si="310"/>
        <v>42136.327800925923</v>
      </c>
      <c r="T3268" s="12">
        <f t="shared" si="311"/>
        <v>42167.666666666664</v>
      </c>
    </row>
    <row r="3269" spans="1:20" ht="42.75" x14ac:dyDescent="0.4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t="str">
        <f t="shared" si="308"/>
        <v>theater</v>
      </c>
      <c r="R3269" t="str">
        <f t="shared" si="309"/>
        <v>plays</v>
      </c>
      <c r="S3269" s="12">
        <f t="shared" si="310"/>
        <v>42172.549305555549</v>
      </c>
      <c r="T3269" s="12">
        <f t="shared" si="311"/>
        <v>42202.549305555549</v>
      </c>
    </row>
    <row r="3270" spans="1:20" ht="42.75" x14ac:dyDescent="0.4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t="str">
        <f t="shared" si="308"/>
        <v>theater</v>
      </c>
      <c r="R3270" t="str">
        <f t="shared" si="309"/>
        <v>plays</v>
      </c>
      <c r="S3270" s="12">
        <f t="shared" si="310"/>
        <v>42590.695925925924</v>
      </c>
      <c r="T3270" s="12">
        <f t="shared" si="311"/>
        <v>42606.695925925924</v>
      </c>
    </row>
    <row r="3271" spans="1:20" ht="42.75" x14ac:dyDescent="0.4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t="str">
        <f t="shared" si="308"/>
        <v>theater</v>
      </c>
      <c r="R3271" t="str">
        <f t="shared" si="309"/>
        <v>plays</v>
      </c>
      <c r="S3271" s="12">
        <f t="shared" si="310"/>
        <v>42137.187465277777</v>
      </c>
      <c r="T3271" s="12">
        <f t="shared" si="311"/>
        <v>42171.249999999993</v>
      </c>
    </row>
    <row r="3272" spans="1:20" ht="42.75" x14ac:dyDescent="0.4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t="str">
        <f t="shared" si="308"/>
        <v>theater</v>
      </c>
      <c r="R3272" t="str">
        <f t="shared" si="309"/>
        <v>plays</v>
      </c>
      <c r="S3272" s="12">
        <f t="shared" si="310"/>
        <v>42167.324826388889</v>
      </c>
      <c r="T3272" s="12">
        <f t="shared" si="311"/>
        <v>42197.324826388889</v>
      </c>
    </row>
    <row r="3273" spans="1:20" x14ac:dyDescent="0.4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t="str">
        <f t="shared" si="308"/>
        <v>theater</v>
      </c>
      <c r="R3273" t="str">
        <f t="shared" si="309"/>
        <v>plays</v>
      </c>
      <c r="S3273" s="12">
        <f t="shared" si="310"/>
        <v>41915.22887731481</v>
      </c>
      <c r="T3273" s="12">
        <f t="shared" si="311"/>
        <v>41945.270543981482</v>
      </c>
    </row>
    <row r="3274" spans="1:20" ht="42.75" x14ac:dyDescent="0.4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t="str">
        <f t="shared" si="308"/>
        <v>theater</v>
      </c>
      <c r="R3274" t="str">
        <f t="shared" si="309"/>
        <v>plays</v>
      </c>
      <c r="S3274" s="12">
        <f t="shared" si="310"/>
        <v>42284.291770833333</v>
      </c>
      <c r="T3274" s="12">
        <f t="shared" si="311"/>
        <v>42314.333437499998</v>
      </c>
    </row>
    <row r="3275" spans="1:20" ht="42.75" x14ac:dyDescent="0.4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t="str">
        <f t="shared" si="308"/>
        <v>theater</v>
      </c>
      <c r="R3275" t="str">
        <f t="shared" si="309"/>
        <v>plays</v>
      </c>
      <c r="S3275" s="12">
        <f t="shared" si="310"/>
        <v>42611.5930787037</v>
      </c>
      <c r="T3275" s="12">
        <f t="shared" si="311"/>
        <v>42627.583333333336</v>
      </c>
    </row>
    <row r="3276" spans="1:20" ht="42.75" x14ac:dyDescent="0.4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t="str">
        <f t="shared" si="308"/>
        <v>theater</v>
      </c>
      <c r="R3276" t="str">
        <f t="shared" si="309"/>
        <v>plays</v>
      </c>
      <c r="S3276" s="12">
        <f t="shared" si="310"/>
        <v>42400.496203703697</v>
      </c>
      <c r="T3276" s="12">
        <f t="shared" si="311"/>
        <v>42444.666666666664</v>
      </c>
    </row>
    <row r="3277" spans="1:20" ht="42.75" x14ac:dyDescent="0.4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t="str">
        <f t="shared" si="308"/>
        <v>theater</v>
      </c>
      <c r="R3277" t="str">
        <f t="shared" si="309"/>
        <v>plays</v>
      </c>
      <c r="S3277" s="12">
        <f t="shared" si="310"/>
        <v>42017.672118055554</v>
      </c>
      <c r="T3277" s="12">
        <f t="shared" si="311"/>
        <v>42043.979166666664</v>
      </c>
    </row>
    <row r="3278" spans="1:20" ht="42.75" x14ac:dyDescent="0.4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t="str">
        <f t="shared" si="308"/>
        <v>theater</v>
      </c>
      <c r="R3278" t="str">
        <f t="shared" si="309"/>
        <v>plays</v>
      </c>
      <c r="S3278" s="12">
        <f t="shared" si="310"/>
        <v>42426.741655092592</v>
      </c>
      <c r="T3278" s="12">
        <f t="shared" si="311"/>
        <v>42460.957638888889</v>
      </c>
    </row>
    <row r="3279" spans="1:20" ht="42.75" x14ac:dyDescent="0.4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t="str">
        <f t="shared" si="308"/>
        <v>theater</v>
      </c>
      <c r="R3279" t="str">
        <f t="shared" si="309"/>
        <v>plays</v>
      </c>
      <c r="S3279" s="12">
        <f t="shared" si="310"/>
        <v>41931.474606481475</v>
      </c>
      <c r="T3279" s="12">
        <f t="shared" si="311"/>
        <v>41961.516273148147</v>
      </c>
    </row>
    <row r="3280" spans="1:20" ht="42.75" x14ac:dyDescent="0.4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t="str">
        <f t="shared" si="308"/>
        <v>theater</v>
      </c>
      <c r="R3280" t="str">
        <f t="shared" si="309"/>
        <v>plays</v>
      </c>
      <c r="S3280" s="12">
        <f t="shared" si="310"/>
        <v>42124.640081018515</v>
      </c>
      <c r="T3280" s="12">
        <f t="shared" si="311"/>
        <v>42154.640081018515</v>
      </c>
    </row>
    <row r="3281" spans="1:20" ht="42.75" x14ac:dyDescent="0.4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t="str">
        <f t="shared" si="308"/>
        <v>theater</v>
      </c>
      <c r="R3281" t="str">
        <f t="shared" si="309"/>
        <v>plays</v>
      </c>
      <c r="S3281" s="12">
        <f t="shared" si="310"/>
        <v>42430.894201388888</v>
      </c>
      <c r="T3281" s="12">
        <f t="shared" si="311"/>
        <v>42460.852534722224</v>
      </c>
    </row>
    <row r="3282" spans="1:20" ht="42.75" x14ac:dyDescent="0.4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t="str">
        <f t="shared" si="308"/>
        <v>theater</v>
      </c>
      <c r="R3282" t="str">
        <f t="shared" si="309"/>
        <v>plays</v>
      </c>
      <c r="S3282" s="12">
        <f t="shared" si="310"/>
        <v>42121.548587962963</v>
      </c>
      <c r="T3282" s="12">
        <f t="shared" si="311"/>
        <v>42155.999999999993</v>
      </c>
    </row>
    <row r="3283" spans="1:20" ht="28.5" x14ac:dyDescent="0.4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t="str">
        <f t="shared" si="308"/>
        <v>theater</v>
      </c>
      <c r="R3283" t="str">
        <f t="shared" si="309"/>
        <v>plays</v>
      </c>
      <c r="S3283" s="12">
        <f t="shared" si="310"/>
        <v>42218.811400462961</v>
      </c>
      <c r="T3283" s="12">
        <f t="shared" si="311"/>
        <v>42248.811400462961</v>
      </c>
    </row>
    <row r="3284" spans="1:20" ht="42.75" x14ac:dyDescent="0.4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t="str">
        <f t="shared" si="308"/>
        <v>theater</v>
      </c>
      <c r="R3284" t="str">
        <f t="shared" si="309"/>
        <v>plays</v>
      </c>
      <c r="S3284" s="12">
        <f t="shared" si="310"/>
        <v>42444.985972222225</v>
      </c>
      <c r="T3284" s="12">
        <f t="shared" si="311"/>
        <v>42488.985972222225</v>
      </c>
    </row>
    <row r="3285" spans="1:20" ht="42.75" x14ac:dyDescent="0.4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t="str">
        <f t="shared" si="308"/>
        <v>theater</v>
      </c>
      <c r="R3285" t="str">
        <f t="shared" si="309"/>
        <v>plays</v>
      </c>
      <c r="S3285" s="12">
        <f t="shared" si="310"/>
        <v>42379.535856481474</v>
      </c>
      <c r="T3285" s="12">
        <f t="shared" si="311"/>
        <v>42410.666666666664</v>
      </c>
    </row>
    <row r="3286" spans="1:20" ht="42.75" x14ac:dyDescent="0.4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t="str">
        <f t="shared" si="308"/>
        <v>theater</v>
      </c>
      <c r="R3286" t="str">
        <f t="shared" si="309"/>
        <v>plays</v>
      </c>
      <c r="S3286" s="12">
        <f t="shared" si="310"/>
        <v>42380.676539351851</v>
      </c>
      <c r="T3286" s="12">
        <f t="shared" si="311"/>
        <v>42398.040972222218</v>
      </c>
    </row>
    <row r="3287" spans="1:20" x14ac:dyDescent="0.4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t="str">
        <f t="shared" si="308"/>
        <v>theater</v>
      </c>
      <c r="R3287" t="str">
        <f t="shared" si="309"/>
        <v>plays</v>
      </c>
      <c r="S3287" s="12">
        <f t="shared" si="310"/>
        <v>42762.734097222223</v>
      </c>
      <c r="T3287" s="12">
        <f t="shared" si="311"/>
        <v>42793.999999999993</v>
      </c>
    </row>
    <row r="3288" spans="1:20" ht="42.75" x14ac:dyDescent="0.4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t="str">
        <f t="shared" si="308"/>
        <v>theater</v>
      </c>
      <c r="R3288" t="str">
        <f t="shared" si="309"/>
        <v>plays</v>
      </c>
      <c r="S3288" s="12">
        <f t="shared" si="310"/>
        <v>42567.631736111107</v>
      </c>
      <c r="T3288" s="12">
        <f t="shared" si="311"/>
        <v>42597.631736111107</v>
      </c>
    </row>
    <row r="3289" spans="1:20" ht="28.5" x14ac:dyDescent="0.4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t="str">
        <f t="shared" si="308"/>
        <v>theater</v>
      </c>
      <c r="R3289" t="str">
        <f t="shared" si="309"/>
        <v>plays</v>
      </c>
      <c r="S3289" s="12">
        <f t="shared" si="310"/>
        <v>42311.541990740741</v>
      </c>
      <c r="T3289" s="12">
        <f t="shared" si="311"/>
        <v>42336.541990740741</v>
      </c>
    </row>
    <row r="3290" spans="1:20" ht="42.75" x14ac:dyDescent="0.4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t="str">
        <f t="shared" si="308"/>
        <v>theater</v>
      </c>
      <c r="R3290" t="str">
        <f t="shared" si="309"/>
        <v>plays</v>
      </c>
      <c r="S3290" s="12">
        <f t="shared" si="310"/>
        <v>42505.566145833327</v>
      </c>
      <c r="T3290" s="12">
        <f t="shared" si="311"/>
        <v>42541.749999999993</v>
      </c>
    </row>
    <row r="3291" spans="1:20" ht="42.75" x14ac:dyDescent="0.4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t="str">
        <f t="shared" si="308"/>
        <v>theater</v>
      </c>
      <c r="R3291" t="str">
        <f t="shared" si="309"/>
        <v>plays</v>
      </c>
      <c r="S3291" s="12">
        <f t="shared" si="310"/>
        <v>42758.159745370365</v>
      </c>
      <c r="T3291" s="12">
        <f t="shared" si="311"/>
        <v>42786.159745370365</v>
      </c>
    </row>
    <row r="3292" spans="1:20" ht="71.25" x14ac:dyDescent="0.4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t="str">
        <f t="shared" si="308"/>
        <v>theater</v>
      </c>
      <c r="R3292" t="str">
        <f t="shared" si="309"/>
        <v>plays</v>
      </c>
      <c r="S3292" s="12">
        <f t="shared" si="310"/>
        <v>42775.306608796294</v>
      </c>
      <c r="T3292" s="12">
        <f t="shared" si="311"/>
        <v>42805.306608796294</v>
      </c>
    </row>
    <row r="3293" spans="1:20" ht="42.75" x14ac:dyDescent="0.4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t="str">
        <f t="shared" si="308"/>
        <v>theater</v>
      </c>
      <c r="R3293" t="str">
        <f t="shared" si="309"/>
        <v>plays</v>
      </c>
      <c r="S3293" s="12">
        <f t="shared" si="310"/>
        <v>42232.494212962956</v>
      </c>
      <c r="T3293" s="12">
        <f t="shared" si="311"/>
        <v>42263.957638888889</v>
      </c>
    </row>
    <row r="3294" spans="1:20" ht="42.75" x14ac:dyDescent="0.4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t="str">
        <f t="shared" si="308"/>
        <v>theater</v>
      </c>
      <c r="R3294" t="str">
        <f t="shared" si="309"/>
        <v>plays</v>
      </c>
      <c r="S3294" s="12">
        <f t="shared" si="310"/>
        <v>42282.561898148146</v>
      </c>
      <c r="T3294" s="12">
        <f t="shared" si="311"/>
        <v>42342.603564814817</v>
      </c>
    </row>
    <row r="3295" spans="1:20" ht="57" x14ac:dyDescent="0.4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t="str">
        <f t="shared" si="308"/>
        <v>theater</v>
      </c>
      <c r="R3295" t="str">
        <f t="shared" si="309"/>
        <v>plays</v>
      </c>
      <c r="S3295" s="12">
        <f t="shared" si="310"/>
        <v>42768.217037037037</v>
      </c>
      <c r="T3295" s="12">
        <f t="shared" si="311"/>
        <v>42798.217037037037</v>
      </c>
    </row>
    <row r="3296" spans="1:20" ht="42.75" x14ac:dyDescent="0.4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t="str">
        <f t="shared" si="308"/>
        <v>theater</v>
      </c>
      <c r="R3296" t="str">
        <f t="shared" si="309"/>
        <v>plays</v>
      </c>
      <c r="S3296" s="12">
        <f t="shared" si="310"/>
        <v>42141.33280092592</v>
      </c>
      <c r="T3296" s="12">
        <f t="shared" si="311"/>
        <v>42171.33280092592</v>
      </c>
    </row>
    <row r="3297" spans="1:20" ht="42.75" x14ac:dyDescent="0.4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t="str">
        <f t="shared" si="308"/>
        <v>theater</v>
      </c>
      <c r="R3297" t="str">
        <f t="shared" si="309"/>
        <v>plays</v>
      </c>
      <c r="S3297" s="12">
        <f t="shared" si="310"/>
        <v>42609.234131944446</v>
      </c>
      <c r="T3297" s="12">
        <f t="shared" si="311"/>
        <v>42639.234131944446</v>
      </c>
    </row>
    <row r="3298" spans="1:20" ht="42.75" x14ac:dyDescent="0.4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t="str">
        <f t="shared" si="308"/>
        <v>theater</v>
      </c>
      <c r="R3298" t="str">
        <f t="shared" si="309"/>
        <v>plays</v>
      </c>
      <c r="S3298" s="12">
        <f t="shared" si="310"/>
        <v>42309.54828703704</v>
      </c>
      <c r="T3298" s="12">
        <f t="shared" si="311"/>
        <v>42330.708333333336</v>
      </c>
    </row>
    <row r="3299" spans="1:20" ht="42.75" x14ac:dyDescent="0.4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t="str">
        <f t="shared" si="308"/>
        <v>theater</v>
      </c>
      <c r="R3299" t="str">
        <f t="shared" si="309"/>
        <v>plays</v>
      </c>
      <c r="S3299" s="12">
        <f t="shared" si="310"/>
        <v>42193.563148148147</v>
      </c>
      <c r="T3299" s="12">
        <f t="shared" si="311"/>
        <v>42212.749305555553</v>
      </c>
    </row>
    <row r="3300" spans="1:20" ht="42.75" x14ac:dyDescent="0.4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t="str">
        <f t="shared" si="308"/>
        <v>theater</v>
      </c>
      <c r="R3300" t="str">
        <f t="shared" si="309"/>
        <v>plays</v>
      </c>
      <c r="S3300" s="12">
        <f t="shared" si="310"/>
        <v>42239.749629629623</v>
      </c>
      <c r="T3300" s="12">
        <f t="shared" si="311"/>
        <v>42259.791666666664</v>
      </c>
    </row>
    <row r="3301" spans="1:20" ht="42.75" x14ac:dyDescent="0.4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t="str">
        <f t="shared" si="308"/>
        <v>theater</v>
      </c>
      <c r="R3301" t="str">
        <f t="shared" si="309"/>
        <v>plays</v>
      </c>
      <c r="S3301" s="12">
        <f t="shared" si="310"/>
        <v>42261.709062499998</v>
      </c>
      <c r="T3301" s="12">
        <f t="shared" si="311"/>
        <v>42291.709062499998</v>
      </c>
    </row>
    <row r="3302" spans="1:20" ht="42.75" x14ac:dyDescent="0.4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t="str">
        <f t="shared" si="308"/>
        <v>theater</v>
      </c>
      <c r="R3302" t="str">
        <f t="shared" si="309"/>
        <v>plays</v>
      </c>
      <c r="S3302" s="12">
        <f t="shared" si="310"/>
        <v>42102.535439814812</v>
      </c>
      <c r="T3302" s="12">
        <f t="shared" si="311"/>
        <v>42123.535439814812</v>
      </c>
    </row>
    <row r="3303" spans="1:20" ht="42.75" x14ac:dyDescent="0.4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t="str">
        <f t="shared" si="308"/>
        <v>theater</v>
      </c>
      <c r="R3303" t="str">
        <f t="shared" si="309"/>
        <v>plays</v>
      </c>
      <c r="S3303" s="12">
        <f t="shared" si="310"/>
        <v>42538.527499999997</v>
      </c>
      <c r="T3303" s="12">
        <f t="shared" si="311"/>
        <v>42583.082638888889</v>
      </c>
    </row>
    <row r="3304" spans="1:20" x14ac:dyDescent="0.4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t="str">
        <f t="shared" si="308"/>
        <v>theater</v>
      </c>
      <c r="R3304" t="str">
        <f t="shared" si="309"/>
        <v>plays</v>
      </c>
      <c r="S3304" s="12">
        <f t="shared" si="310"/>
        <v>42681.143240740734</v>
      </c>
      <c r="T3304" s="12">
        <f t="shared" si="311"/>
        <v>42711.143240740734</v>
      </c>
    </row>
    <row r="3305" spans="1:20" ht="42.75" x14ac:dyDescent="0.4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t="str">
        <f t="shared" si="308"/>
        <v>theater</v>
      </c>
      <c r="R3305" t="str">
        <f t="shared" si="309"/>
        <v>plays</v>
      </c>
      <c r="S3305" s="12">
        <f t="shared" si="310"/>
        <v>42056.443101851844</v>
      </c>
      <c r="T3305" s="12">
        <f t="shared" si="311"/>
        <v>42091.401435185187</v>
      </c>
    </row>
    <row r="3306" spans="1:20" ht="42.75" x14ac:dyDescent="0.4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t="str">
        <f t="shared" si="308"/>
        <v>theater</v>
      </c>
      <c r="R3306" t="str">
        <f t="shared" si="309"/>
        <v>plays</v>
      </c>
      <c r="S3306" s="12">
        <f t="shared" si="310"/>
        <v>42696.41611111111</v>
      </c>
      <c r="T3306" s="12">
        <f t="shared" si="311"/>
        <v>42726.41611111111</v>
      </c>
    </row>
    <row r="3307" spans="1:20" ht="42.75" x14ac:dyDescent="0.4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t="str">
        <f t="shared" si="308"/>
        <v>theater</v>
      </c>
      <c r="R3307" t="str">
        <f t="shared" si="309"/>
        <v>plays</v>
      </c>
      <c r="S3307" s="12">
        <f t="shared" si="310"/>
        <v>42186.647546296292</v>
      </c>
      <c r="T3307" s="12">
        <f t="shared" si="311"/>
        <v>42216.647546296292</v>
      </c>
    </row>
    <row r="3308" spans="1:20" ht="57" x14ac:dyDescent="0.4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t="str">
        <f t="shared" si="308"/>
        <v>theater</v>
      </c>
      <c r="R3308" t="str">
        <f t="shared" si="309"/>
        <v>plays</v>
      </c>
      <c r="S3308" s="12">
        <f t="shared" si="310"/>
        <v>42493.010902777773</v>
      </c>
      <c r="T3308" s="12">
        <f t="shared" si="311"/>
        <v>42530.916666666664</v>
      </c>
    </row>
    <row r="3309" spans="1:20" ht="42.75" x14ac:dyDescent="0.4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t="str">
        <f t="shared" si="308"/>
        <v>theater</v>
      </c>
      <c r="R3309" t="str">
        <f t="shared" si="309"/>
        <v>plays</v>
      </c>
      <c r="S3309" s="12">
        <f t="shared" si="310"/>
        <v>42474.848831018513</v>
      </c>
      <c r="T3309" s="12">
        <f t="shared" si="311"/>
        <v>42504.848831018513</v>
      </c>
    </row>
    <row r="3310" spans="1:20" ht="42.75" x14ac:dyDescent="0.4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t="str">
        <f t="shared" si="308"/>
        <v>theater</v>
      </c>
      <c r="R3310" t="str">
        <f t="shared" si="309"/>
        <v>plays</v>
      </c>
      <c r="S3310" s="12">
        <f t="shared" si="310"/>
        <v>42452.668576388889</v>
      </c>
      <c r="T3310" s="12">
        <f t="shared" si="311"/>
        <v>42473.668576388889</v>
      </c>
    </row>
    <row r="3311" spans="1:20" ht="28.5" x14ac:dyDescent="0.4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t="str">
        <f t="shared" si="308"/>
        <v>theater</v>
      </c>
      <c r="R3311" t="str">
        <f t="shared" si="309"/>
        <v>plays</v>
      </c>
      <c r="S3311" s="12">
        <f t="shared" si="310"/>
        <v>42628.441874999997</v>
      </c>
      <c r="T3311" s="12">
        <f t="shared" si="311"/>
        <v>42659.441874999997</v>
      </c>
    </row>
    <row r="3312" spans="1:20" ht="28.5" x14ac:dyDescent="0.4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t="str">
        <f t="shared" si="308"/>
        <v>theater</v>
      </c>
      <c r="R3312" t="str">
        <f t="shared" si="309"/>
        <v>plays</v>
      </c>
      <c r="S3312" s="12">
        <f t="shared" si="310"/>
        <v>42253.720196759255</v>
      </c>
      <c r="T3312" s="12">
        <f t="shared" si="311"/>
        <v>42283.720196759255</v>
      </c>
    </row>
    <row r="3313" spans="1:20" ht="42.75" x14ac:dyDescent="0.4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t="str">
        <f t="shared" si="308"/>
        <v>theater</v>
      </c>
      <c r="R3313" t="str">
        <f t="shared" si="309"/>
        <v>plays</v>
      </c>
      <c r="S3313" s="12">
        <f t="shared" si="310"/>
        <v>42264.083449074074</v>
      </c>
      <c r="T3313" s="12">
        <f t="shared" si="311"/>
        <v>42294.083449074074</v>
      </c>
    </row>
    <row r="3314" spans="1:20" ht="42.75" x14ac:dyDescent="0.4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t="str">
        <f t="shared" si="308"/>
        <v>theater</v>
      </c>
      <c r="R3314" t="str">
        <f t="shared" si="309"/>
        <v>plays</v>
      </c>
      <c r="S3314" s="12">
        <f t="shared" si="310"/>
        <v>42664.601226851846</v>
      </c>
      <c r="T3314" s="12">
        <f t="shared" si="311"/>
        <v>42685.708333333336</v>
      </c>
    </row>
    <row r="3315" spans="1:20" ht="42.75" x14ac:dyDescent="0.4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t="str">
        <f t="shared" si="308"/>
        <v>theater</v>
      </c>
      <c r="R3315" t="str">
        <f t="shared" si="309"/>
        <v>plays</v>
      </c>
      <c r="S3315" s="12">
        <f t="shared" si="310"/>
        <v>42382.036076388882</v>
      </c>
      <c r="T3315" s="12">
        <f t="shared" si="311"/>
        <v>42395.833333333336</v>
      </c>
    </row>
    <row r="3316" spans="1:20" ht="42.75" x14ac:dyDescent="0.4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t="str">
        <f t="shared" si="308"/>
        <v>theater</v>
      </c>
      <c r="R3316" t="str">
        <f t="shared" si="309"/>
        <v>plays</v>
      </c>
      <c r="S3316" s="12">
        <f t="shared" si="310"/>
        <v>42105.059155092589</v>
      </c>
      <c r="T3316" s="12">
        <f t="shared" si="311"/>
        <v>42132.628472222219</v>
      </c>
    </row>
    <row r="3317" spans="1:20" ht="42.75" x14ac:dyDescent="0.4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t="str">
        <f t="shared" si="308"/>
        <v>theater</v>
      </c>
      <c r="R3317" t="str">
        <f t="shared" si="309"/>
        <v>plays</v>
      </c>
      <c r="S3317" s="12">
        <f t="shared" si="310"/>
        <v>42466.09538194444</v>
      </c>
      <c r="T3317" s="12">
        <f t="shared" si="311"/>
        <v>42496.09538194444</v>
      </c>
    </row>
    <row r="3318" spans="1:20" ht="71.25" x14ac:dyDescent="0.4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t="str">
        <f t="shared" si="308"/>
        <v>theater</v>
      </c>
      <c r="R3318" t="str">
        <f t="shared" si="309"/>
        <v>plays</v>
      </c>
      <c r="S3318" s="12">
        <f t="shared" si="310"/>
        <v>41826.662905092591</v>
      </c>
      <c r="T3318" s="12">
        <f t="shared" si="311"/>
        <v>41859.370833333327</v>
      </c>
    </row>
    <row r="3319" spans="1:20" ht="42.75" x14ac:dyDescent="0.4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t="str">
        <f t="shared" si="308"/>
        <v>theater</v>
      </c>
      <c r="R3319" t="str">
        <f t="shared" si="309"/>
        <v>plays</v>
      </c>
      <c r="S3319" s="12">
        <f t="shared" si="310"/>
        <v>42498.831296296295</v>
      </c>
      <c r="T3319" s="12">
        <f t="shared" si="311"/>
        <v>42528.831296296295</v>
      </c>
    </row>
    <row r="3320" spans="1:20" ht="28.5" x14ac:dyDescent="0.4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t="str">
        <f t="shared" si="308"/>
        <v>theater</v>
      </c>
      <c r="R3320" t="str">
        <f t="shared" si="309"/>
        <v>plays</v>
      </c>
      <c r="S3320" s="12">
        <f t="shared" si="310"/>
        <v>42431.093668981477</v>
      </c>
      <c r="T3320" s="12">
        <f t="shared" si="311"/>
        <v>42470.895833333336</v>
      </c>
    </row>
    <row r="3321" spans="1:20" ht="42.75" x14ac:dyDescent="0.4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t="str">
        <f t="shared" si="308"/>
        <v>theater</v>
      </c>
      <c r="R3321" t="str">
        <f t="shared" si="309"/>
        <v>plays</v>
      </c>
      <c r="S3321" s="12">
        <f t="shared" si="310"/>
        <v>41990.377152777779</v>
      </c>
      <c r="T3321" s="12">
        <f t="shared" si="311"/>
        <v>42035.377152777779</v>
      </c>
    </row>
    <row r="3322" spans="1:20" ht="42.75" x14ac:dyDescent="0.4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t="str">
        <f t="shared" si="308"/>
        <v>theater</v>
      </c>
      <c r="R3322" t="str">
        <f t="shared" si="309"/>
        <v>plays</v>
      </c>
      <c r="S3322" s="12">
        <f t="shared" si="310"/>
        <v>42512.837465277778</v>
      </c>
      <c r="T3322" s="12">
        <f t="shared" si="311"/>
        <v>42542.837465277778</v>
      </c>
    </row>
    <row r="3323" spans="1:20" ht="42.75" x14ac:dyDescent="0.4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t="str">
        <f t="shared" si="308"/>
        <v>theater</v>
      </c>
      <c r="R3323" t="str">
        <f t="shared" si="309"/>
        <v>plays</v>
      </c>
      <c r="S3323" s="12">
        <f t="shared" si="310"/>
        <v>41913.891956018517</v>
      </c>
      <c r="T3323" s="12">
        <f t="shared" si="311"/>
        <v>41927.957638888889</v>
      </c>
    </row>
    <row r="3324" spans="1:20" ht="42.75" x14ac:dyDescent="0.4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t="str">
        <f t="shared" si="308"/>
        <v>theater</v>
      </c>
      <c r="R3324" t="str">
        <f t="shared" si="309"/>
        <v>plays</v>
      </c>
      <c r="S3324" s="12">
        <f t="shared" si="310"/>
        <v>42520.802037037036</v>
      </c>
      <c r="T3324" s="12">
        <f t="shared" si="311"/>
        <v>42542.954861111109</v>
      </c>
    </row>
    <row r="3325" spans="1:20" ht="42.75" x14ac:dyDescent="0.4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t="str">
        <f t="shared" si="308"/>
        <v>theater</v>
      </c>
      <c r="R3325" t="str">
        <f t="shared" si="309"/>
        <v>plays</v>
      </c>
      <c r="S3325" s="12">
        <f t="shared" si="310"/>
        <v>42608.157499999994</v>
      </c>
      <c r="T3325" s="12">
        <f t="shared" si="311"/>
        <v>42638.157499999994</v>
      </c>
    </row>
    <row r="3326" spans="1:20" ht="42.75" x14ac:dyDescent="0.4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t="str">
        <f t="shared" si="308"/>
        <v>theater</v>
      </c>
      <c r="R3326" t="str">
        <f t="shared" si="309"/>
        <v>plays</v>
      </c>
      <c r="S3326" s="12">
        <f t="shared" si="310"/>
        <v>42512.374884259254</v>
      </c>
      <c r="T3326" s="12">
        <f t="shared" si="311"/>
        <v>42526.374884259254</v>
      </c>
    </row>
    <row r="3327" spans="1:20" ht="42.75" x14ac:dyDescent="0.4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t="str">
        <f t="shared" si="308"/>
        <v>theater</v>
      </c>
      <c r="R3327" t="str">
        <f t="shared" si="309"/>
        <v>plays</v>
      </c>
      <c r="S3327" s="12">
        <f t="shared" si="310"/>
        <v>42064.577280092592</v>
      </c>
      <c r="T3327" s="12">
        <f t="shared" si="311"/>
        <v>42099.535613425927</v>
      </c>
    </row>
    <row r="3328" spans="1:20" ht="42.75" x14ac:dyDescent="0.4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t="str">
        <f t="shared" si="308"/>
        <v>theater</v>
      </c>
      <c r="R3328" t="str">
        <f t="shared" si="309"/>
        <v>plays</v>
      </c>
      <c r="S3328" s="12">
        <f t="shared" si="310"/>
        <v>42041.505844907406</v>
      </c>
      <c r="T3328" s="12">
        <f t="shared" si="311"/>
        <v>42071.464178240734</v>
      </c>
    </row>
    <row r="3329" spans="1:20" ht="42.75" x14ac:dyDescent="0.4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t="str">
        <f t="shared" si="308"/>
        <v>theater</v>
      </c>
      <c r="R3329" t="str">
        <f t="shared" si="309"/>
        <v>plays</v>
      </c>
      <c r="S3329" s="12">
        <f t="shared" si="310"/>
        <v>42468.166273148141</v>
      </c>
      <c r="T3329" s="12">
        <f t="shared" si="311"/>
        <v>42498.166273148141</v>
      </c>
    </row>
    <row r="3330" spans="1:20" ht="42.75" x14ac:dyDescent="0.4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s="6">
        <f t="shared" si="307"/>
        <v>292.77777777777777</v>
      </c>
      <c r="Q3330" t="str">
        <f t="shared" si="308"/>
        <v>theater</v>
      </c>
      <c r="R3330" t="str">
        <f t="shared" si="309"/>
        <v>plays</v>
      </c>
      <c r="S3330" s="12">
        <f t="shared" si="310"/>
        <v>41822.366701388884</v>
      </c>
      <c r="T3330" s="12">
        <f t="shared" si="311"/>
        <v>41824.833333333328</v>
      </c>
    </row>
    <row r="3331" spans="1:20" ht="42.75" x14ac:dyDescent="0.4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s="6">
        <f t="shared" ref="P3331:P3394" si="313">IF(L3331&gt;0,E3331/L3331,0)</f>
        <v>44.92307692307692</v>
      </c>
      <c r="Q3331" t="str">
        <f t="shared" ref="Q3331:Q3394" si="314">LEFT(N3331,SEARCH("/",N3331,1)-1)</f>
        <v>theater</v>
      </c>
      <c r="R3331" t="str">
        <f t="shared" ref="R3331:R3394" si="315">RIGHT(N3331,LEN(N3331)-SEARCH("/",N3331,1))</f>
        <v>plays</v>
      </c>
      <c r="S3331" s="12">
        <f t="shared" ref="S3331:S3394" si="316">(J3331/86400)+25569+(-5/24)</f>
        <v>41837.114675925921</v>
      </c>
      <c r="T3331" s="12">
        <f t="shared" ref="T3331:T3394" si="317">(I3331/86400)+25569+(-5/24)</f>
        <v>41847.75</v>
      </c>
    </row>
    <row r="3332" spans="1:20" ht="42.75" x14ac:dyDescent="0.4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t="str">
        <f t="shared" si="314"/>
        <v>theater</v>
      </c>
      <c r="R3332" t="str">
        <f t="shared" si="315"/>
        <v>plays</v>
      </c>
      <c r="S3332" s="12">
        <f t="shared" si="316"/>
        <v>42065.679027777776</v>
      </c>
      <c r="T3332" s="12">
        <f t="shared" si="317"/>
        <v>42095.637361111112</v>
      </c>
    </row>
    <row r="3333" spans="1:20" ht="42.75" x14ac:dyDescent="0.4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t="str">
        <f t="shared" si="314"/>
        <v>theater</v>
      </c>
      <c r="R3333" t="str">
        <f t="shared" si="315"/>
        <v>plays</v>
      </c>
      <c r="S3333" s="12">
        <f t="shared" si="316"/>
        <v>42248.48942129629</v>
      </c>
      <c r="T3333" s="12">
        <f t="shared" si="317"/>
        <v>42283.48942129629</v>
      </c>
    </row>
    <row r="3334" spans="1:20" ht="42.75" x14ac:dyDescent="0.4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t="str">
        <f t="shared" si="314"/>
        <v>theater</v>
      </c>
      <c r="R3334" t="str">
        <f t="shared" si="315"/>
        <v>plays</v>
      </c>
      <c r="S3334" s="12">
        <f t="shared" si="316"/>
        <v>41809.651967592588</v>
      </c>
      <c r="T3334" s="12">
        <f t="shared" si="317"/>
        <v>41839.651967592588</v>
      </c>
    </row>
    <row r="3335" spans="1:20" ht="42.75" x14ac:dyDescent="0.4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t="str">
        <f t="shared" si="314"/>
        <v>theater</v>
      </c>
      <c r="R3335" t="str">
        <f t="shared" si="315"/>
        <v>plays</v>
      </c>
      <c r="S3335" s="12">
        <f t="shared" si="316"/>
        <v>42148.468518518515</v>
      </c>
      <c r="T3335" s="12">
        <f t="shared" si="317"/>
        <v>42170.468518518515</v>
      </c>
    </row>
    <row r="3336" spans="1:20" ht="28.5" x14ac:dyDescent="0.4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t="str">
        <f t="shared" si="314"/>
        <v>theater</v>
      </c>
      <c r="R3336" t="str">
        <f t="shared" si="315"/>
        <v>plays</v>
      </c>
      <c r="S3336" s="12">
        <f t="shared" si="316"/>
        <v>42185.312754629624</v>
      </c>
      <c r="T3336" s="12">
        <f t="shared" si="317"/>
        <v>42215.312754629624</v>
      </c>
    </row>
    <row r="3337" spans="1:20" ht="42.75" x14ac:dyDescent="0.4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t="str">
        <f t="shared" si="314"/>
        <v>theater</v>
      </c>
      <c r="R3337" t="str">
        <f t="shared" si="315"/>
        <v>plays</v>
      </c>
      <c r="S3337" s="12">
        <f t="shared" si="316"/>
        <v>41827.465810185182</v>
      </c>
      <c r="T3337" s="12">
        <f t="shared" si="317"/>
        <v>41854.75</v>
      </c>
    </row>
    <row r="3338" spans="1:20" ht="42.75" x14ac:dyDescent="0.4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t="str">
        <f t="shared" si="314"/>
        <v>theater</v>
      </c>
      <c r="R3338" t="str">
        <f t="shared" si="315"/>
        <v>plays</v>
      </c>
      <c r="S3338" s="12">
        <f t="shared" si="316"/>
        <v>42437.190347222218</v>
      </c>
      <c r="T3338" s="12">
        <f t="shared" si="317"/>
        <v>42465.148680555554</v>
      </c>
    </row>
    <row r="3339" spans="1:20" ht="42.75" x14ac:dyDescent="0.4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t="str">
        <f t="shared" si="314"/>
        <v>theater</v>
      </c>
      <c r="R3339" t="str">
        <f t="shared" si="315"/>
        <v>plays</v>
      </c>
      <c r="S3339" s="12">
        <f t="shared" si="316"/>
        <v>41901.073692129627</v>
      </c>
      <c r="T3339" s="12">
        <f t="shared" si="317"/>
        <v>41922.666666666664</v>
      </c>
    </row>
    <row r="3340" spans="1:20" ht="28.5" x14ac:dyDescent="0.4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t="str">
        <f t="shared" si="314"/>
        <v>theater</v>
      </c>
      <c r="R3340" t="str">
        <f t="shared" si="315"/>
        <v>plays</v>
      </c>
      <c r="S3340" s="12">
        <f t="shared" si="316"/>
        <v>42769.366666666661</v>
      </c>
      <c r="T3340" s="12">
        <f t="shared" si="317"/>
        <v>42790.366666666661</v>
      </c>
    </row>
    <row r="3341" spans="1:20" ht="28.5" x14ac:dyDescent="0.4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t="str">
        <f t="shared" si="314"/>
        <v>theater</v>
      </c>
      <c r="R3341" t="str">
        <f t="shared" si="315"/>
        <v>plays</v>
      </c>
      <c r="S3341" s="12">
        <f t="shared" si="316"/>
        <v>42549.457384259258</v>
      </c>
      <c r="T3341" s="12">
        <f t="shared" si="317"/>
        <v>42579.457384259258</v>
      </c>
    </row>
    <row r="3342" spans="1:20" ht="42.75" x14ac:dyDescent="0.4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t="str">
        <f t="shared" si="314"/>
        <v>theater</v>
      </c>
      <c r="R3342" t="str">
        <f t="shared" si="315"/>
        <v>plays</v>
      </c>
      <c r="S3342" s="12">
        <f t="shared" si="316"/>
        <v>42685.765671296293</v>
      </c>
      <c r="T3342" s="12">
        <f t="shared" si="317"/>
        <v>42710.765671296293</v>
      </c>
    </row>
    <row r="3343" spans="1:20" ht="42.75" x14ac:dyDescent="0.4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t="str">
        <f t="shared" si="314"/>
        <v>theater</v>
      </c>
      <c r="R3343" t="str">
        <f t="shared" si="315"/>
        <v>plays</v>
      </c>
      <c r="S3343" s="12">
        <f t="shared" si="316"/>
        <v>42510.590520833335</v>
      </c>
      <c r="T3343" s="12">
        <f t="shared" si="317"/>
        <v>42533.499999999993</v>
      </c>
    </row>
    <row r="3344" spans="1:20" ht="28.5" x14ac:dyDescent="0.4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t="str">
        <f t="shared" si="314"/>
        <v>theater</v>
      </c>
      <c r="R3344" t="str">
        <f t="shared" si="315"/>
        <v>plays</v>
      </c>
      <c r="S3344" s="12">
        <f t="shared" si="316"/>
        <v>42062.088078703702</v>
      </c>
      <c r="T3344" s="12">
        <f t="shared" si="317"/>
        <v>42094.999305555553</v>
      </c>
    </row>
    <row r="3345" spans="1:20" ht="42.75" x14ac:dyDescent="0.4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t="str">
        <f t="shared" si="314"/>
        <v>theater</v>
      </c>
      <c r="R3345" t="str">
        <f t="shared" si="315"/>
        <v>plays</v>
      </c>
      <c r="S3345" s="12">
        <f t="shared" si="316"/>
        <v>42452.708148148151</v>
      </c>
      <c r="T3345" s="12">
        <f t="shared" si="317"/>
        <v>42473.345833333333</v>
      </c>
    </row>
    <row r="3346" spans="1:20" ht="42.75" x14ac:dyDescent="0.4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t="str">
        <f t="shared" si="314"/>
        <v>theater</v>
      </c>
      <c r="R3346" t="str">
        <f t="shared" si="315"/>
        <v>plays</v>
      </c>
      <c r="S3346" s="12">
        <f t="shared" si="316"/>
        <v>41850.991817129623</v>
      </c>
      <c r="T3346" s="12">
        <f t="shared" si="317"/>
        <v>41880.991817129623</v>
      </c>
    </row>
    <row r="3347" spans="1:20" ht="42.75" x14ac:dyDescent="0.4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6">
        <f t="shared" si="313"/>
        <v>50</v>
      </c>
      <c r="Q3347" t="str">
        <f t="shared" si="314"/>
        <v>theater</v>
      </c>
      <c r="R3347" t="str">
        <f t="shared" si="315"/>
        <v>plays</v>
      </c>
      <c r="S3347" s="12">
        <f t="shared" si="316"/>
        <v>42052.897777777776</v>
      </c>
      <c r="T3347" s="12">
        <f t="shared" si="317"/>
        <v>42111.817361111105</v>
      </c>
    </row>
    <row r="3348" spans="1:20" ht="42.75" x14ac:dyDescent="0.4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t="str">
        <f t="shared" si="314"/>
        <v>theater</v>
      </c>
      <c r="R3348" t="str">
        <f t="shared" si="315"/>
        <v>plays</v>
      </c>
      <c r="S3348" s="12">
        <f t="shared" si="316"/>
        <v>42053.816087962965</v>
      </c>
      <c r="T3348" s="12">
        <f t="shared" si="317"/>
        <v>42060.816087962965</v>
      </c>
    </row>
    <row r="3349" spans="1:20" ht="42.75" x14ac:dyDescent="0.4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t="str">
        <f t="shared" si="314"/>
        <v>theater</v>
      </c>
      <c r="R3349" t="str">
        <f t="shared" si="315"/>
        <v>plays</v>
      </c>
      <c r="S3349" s="12">
        <f t="shared" si="316"/>
        <v>42484.343217592592</v>
      </c>
      <c r="T3349" s="12">
        <f t="shared" si="317"/>
        <v>42498.666666666664</v>
      </c>
    </row>
    <row r="3350" spans="1:20" ht="42.75" x14ac:dyDescent="0.4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t="str">
        <f t="shared" si="314"/>
        <v>theater</v>
      </c>
      <c r="R3350" t="str">
        <f t="shared" si="315"/>
        <v>plays</v>
      </c>
      <c r="S3350" s="12">
        <f t="shared" si="316"/>
        <v>42466.350462962961</v>
      </c>
      <c r="T3350" s="12">
        <f t="shared" si="317"/>
        <v>42489.957638888889</v>
      </c>
    </row>
    <row r="3351" spans="1:20" ht="42.75" x14ac:dyDescent="0.4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t="str">
        <f t="shared" si="314"/>
        <v>theater</v>
      </c>
      <c r="R3351" t="str">
        <f t="shared" si="315"/>
        <v>plays</v>
      </c>
      <c r="S3351" s="12">
        <f t="shared" si="316"/>
        <v>42512.902453703697</v>
      </c>
      <c r="T3351" s="12">
        <f t="shared" si="317"/>
        <v>42534.499999999993</v>
      </c>
    </row>
    <row r="3352" spans="1:20" ht="42.75" x14ac:dyDescent="0.4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t="str">
        <f t="shared" si="314"/>
        <v>theater</v>
      </c>
      <c r="R3352" t="str">
        <f t="shared" si="315"/>
        <v>plays</v>
      </c>
      <c r="S3352" s="12">
        <f t="shared" si="316"/>
        <v>42302.493182870363</v>
      </c>
      <c r="T3352" s="12">
        <f t="shared" si="317"/>
        <v>42337.749999999993</v>
      </c>
    </row>
    <row r="3353" spans="1:20" ht="42.75" x14ac:dyDescent="0.4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t="str">
        <f t="shared" si="314"/>
        <v>theater</v>
      </c>
      <c r="R3353" t="str">
        <f t="shared" si="315"/>
        <v>plays</v>
      </c>
      <c r="S3353" s="12">
        <f t="shared" si="316"/>
        <v>41806.187094907407</v>
      </c>
      <c r="T3353" s="12">
        <f t="shared" si="317"/>
        <v>41843.25</v>
      </c>
    </row>
    <row r="3354" spans="1:20" ht="42.75" x14ac:dyDescent="0.4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t="str">
        <f t="shared" si="314"/>
        <v>theater</v>
      </c>
      <c r="R3354" t="str">
        <f t="shared" si="315"/>
        <v>plays</v>
      </c>
      <c r="S3354" s="12">
        <f t="shared" si="316"/>
        <v>42495.784467592595</v>
      </c>
      <c r="T3354" s="12">
        <f t="shared" si="317"/>
        <v>42552.749999999993</v>
      </c>
    </row>
    <row r="3355" spans="1:20" ht="42.75" x14ac:dyDescent="0.4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t="str">
        <f t="shared" si="314"/>
        <v>theater</v>
      </c>
      <c r="R3355" t="str">
        <f t="shared" si="315"/>
        <v>plays</v>
      </c>
      <c r="S3355" s="12">
        <f t="shared" si="316"/>
        <v>42479.223958333336</v>
      </c>
      <c r="T3355" s="12">
        <f t="shared" si="317"/>
        <v>42492.749999999993</v>
      </c>
    </row>
    <row r="3356" spans="1:20" ht="28.5" x14ac:dyDescent="0.4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t="str">
        <f t="shared" si="314"/>
        <v>theater</v>
      </c>
      <c r="R3356" t="str">
        <f t="shared" si="315"/>
        <v>plays</v>
      </c>
      <c r="S3356" s="12">
        <f t="shared" si="316"/>
        <v>42270.518587962964</v>
      </c>
      <c r="T3356" s="12">
        <f t="shared" si="317"/>
        <v>42305.959027777775</v>
      </c>
    </row>
    <row r="3357" spans="1:20" ht="42.75" x14ac:dyDescent="0.4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t="str">
        <f t="shared" si="314"/>
        <v>theater</v>
      </c>
      <c r="R3357" t="str">
        <f t="shared" si="315"/>
        <v>plays</v>
      </c>
      <c r="S3357" s="12">
        <f t="shared" si="316"/>
        <v>42489.411192129628</v>
      </c>
      <c r="T3357" s="12">
        <f t="shared" si="317"/>
        <v>42500.261805555558</v>
      </c>
    </row>
    <row r="3358" spans="1:20" ht="42.75" x14ac:dyDescent="0.4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t="str">
        <f t="shared" si="314"/>
        <v>theater</v>
      </c>
      <c r="R3358" t="str">
        <f t="shared" si="315"/>
        <v>plays</v>
      </c>
      <c r="S3358" s="12">
        <f t="shared" si="316"/>
        <v>42536.607314814813</v>
      </c>
      <c r="T3358" s="12">
        <f t="shared" si="317"/>
        <v>42566.607314814813</v>
      </c>
    </row>
    <row r="3359" spans="1:20" ht="42.75" x14ac:dyDescent="0.4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t="str">
        <f t="shared" si="314"/>
        <v>theater</v>
      </c>
      <c r="R3359" t="str">
        <f t="shared" si="315"/>
        <v>plays</v>
      </c>
      <c r="S3359" s="12">
        <f t="shared" si="316"/>
        <v>41822.209606481476</v>
      </c>
      <c r="T3359" s="12">
        <f t="shared" si="317"/>
        <v>41852.209606481476</v>
      </c>
    </row>
    <row r="3360" spans="1:20" ht="42.75" x14ac:dyDescent="0.4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t="str">
        <f t="shared" si="314"/>
        <v>theater</v>
      </c>
      <c r="R3360" t="str">
        <f t="shared" si="315"/>
        <v>plays</v>
      </c>
      <c r="S3360" s="12">
        <f t="shared" si="316"/>
        <v>41932.102766203701</v>
      </c>
      <c r="T3360" s="12">
        <f t="shared" si="317"/>
        <v>41962.144432870373</v>
      </c>
    </row>
    <row r="3361" spans="1:20" ht="28.5" x14ac:dyDescent="0.4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t="str">
        <f t="shared" si="314"/>
        <v>theater</v>
      </c>
      <c r="R3361" t="str">
        <f t="shared" si="315"/>
        <v>plays</v>
      </c>
      <c r="S3361" s="12">
        <f t="shared" si="316"/>
        <v>42745.848773148151</v>
      </c>
      <c r="T3361" s="12">
        <f t="shared" si="317"/>
        <v>42790.848773148151</v>
      </c>
    </row>
    <row r="3362" spans="1:20" ht="28.5" x14ac:dyDescent="0.4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t="str">
        <f t="shared" si="314"/>
        <v>theater</v>
      </c>
      <c r="R3362" t="str">
        <f t="shared" si="315"/>
        <v>plays</v>
      </c>
      <c r="S3362" s="12">
        <f t="shared" si="316"/>
        <v>42696.874340277776</v>
      </c>
      <c r="T3362" s="12">
        <f t="shared" si="317"/>
        <v>42718.457638888889</v>
      </c>
    </row>
    <row r="3363" spans="1:20" ht="42.75" x14ac:dyDescent="0.4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t="str">
        <f t="shared" si="314"/>
        <v>theater</v>
      </c>
      <c r="R3363" t="str">
        <f t="shared" si="315"/>
        <v>plays</v>
      </c>
      <c r="S3363" s="12">
        <f t="shared" si="316"/>
        <v>41865.817013888889</v>
      </c>
      <c r="T3363" s="12">
        <f t="shared" si="317"/>
        <v>41883.457638888889</v>
      </c>
    </row>
    <row r="3364" spans="1:20" ht="42.75" x14ac:dyDescent="0.4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t="str">
        <f t="shared" si="314"/>
        <v>theater</v>
      </c>
      <c r="R3364" t="str">
        <f t="shared" si="315"/>
        <v>plays</v>
      </c>
      <c r="S3364" s="12">
        <f t="shared" si="316"/>
        <v>42055.883298611108</v>
      </c>
      <c r="T3364" s="12">
        <f t="shared" si="317"/>
        <v>42069.996527777774</v>
      </c>
    </row>
    <row r="3365" spans="1:20" ht="42.75" x14ac:dyDescent="0.4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t="str">
        <f t="shared" si="314"/>
        <v>theater</v>
      </c>
      <c r="R3365" t="str">
        <f t="shared" si="315"/>
        <v>plays</v>
      </c>
      <c r="S3365" s="12">
        <f t="shared" si="316"/>
        <v>41851.563020833331</v>
      </c>
      <c r="T3365" s="12">
        <f t="shared" si="317"/>
        <v>41870.458333333328</v>
      </c>
    </row>
    <row r="3366" spans="1:20" ht="42.75" x14ac:dyDescent="0.4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t="str">
        <f t="shared" si="314"/>
        <v>theater</v>
      </c>
      <c r="R3366" t="str">
        <f t="shared" si="315"/>
        <v>plays</v>
      </c>
      <c r="S3366" s="12">
        <f t="shared" si="316"/>
        <v>42422.769085648142</v>
      </c>
      <c r="T3366" s="12">
        <f t="shared" si="317"/>
        <v>42444.666666666664</v>
      </c>
    </row>
    <row r="3367" spans="1:20" ht="42.75" x14ac:dyDescent="0.4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t="str">
        <f t="shared" si="314"/>
        <v>theater</v>
      </c>
      <c r="R3367" t="str">
        <f t="shared" si="315"/>
        <v>plays</v>
      </c>
      <c r="S3367" s="12">
        <f t="shared" si="316"/>
        <v>42320.893425925919</v>
      </c>
      <c r="T3367" s="12">
        <f t="shared" si="317"/>
        <v>42350.893425925919</v>
      </c>
    </row>
    <row r="3368" spans="1:20" ht="42.75" x14ac:dyDescent="0.4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t="str">
        <f t="shared" si="314"/>
        <v>theater</v>
      </c>
      <c r="R3368" t="str">
        <f t="shared" si="315"/>
        <v>plays</v>
      </c>
      <c r="S3368" s="12">
        <f t="shared" si="316"/>
        <v>42106.859224537031</v>
      </c>
      <c r="T3368" s="12">
        <f t="shared" si="317"/>
        <v>42136.859224537031</v>
      </c>
    </row>
    <row r="3369" spans="1:20" ht="42.75" x14ac:dyDescent="0.4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t="str">
        <f t="shared" si="314"/>
        <v>theater</v>
      </c>
      <c r="R3369" t="str">
        <f t="shared" si="315"/>
        <v>plays</v>
      </c>
      <c r="S3369" s="12">
        <f t="shared" si="316"/>
        <v>42192.725624999999</v>
      </c>
      <c r="T3369" s="12">
        <f t="shared" si="317"/>
        <v>42217.725624999999</v>
      </c>
    </row>
    <row r="3370" spans="1:20" ht="42.75" x14ac:dyDescent="0.4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t="str">
        <f t="shared" si="314"/>
        <v>theater</v>
      </c>
      <c r="R3370" t="str">
        <f t="shared" si="315"/>
        <v>plays</v>
      </c>
      <c r="S3370" s="12">
        <f t="shared" si="316"/>
        <v>41968.991423611107</v>
      </c>
      <c r="T3370" s="12">
        <f t="shared" si="317"/>
        <v>42004.999999999993</v>
      </c>
    </row>
    <row r="3371" spans="1:20" ht="42.75" x14ac:dyDescent="0.4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t="str">
        <f t="shared" si="314"/>
        <v>theater</v>
      </c>
      <c r="R3371" t="str">
        <f t="shared" si="315"/>
        <v>plays</v>
      </c>
      <c r="S3371" s="12">
        <f t="shared" si="316"/>
        <v>42689.833101851851</v>
      </c>
      <c r="T3371" s="12">
        <f t="shared" si="317"/>
        <v>42749.833101851851</v>
      </c>
    </row>
    <row r="3372" spans="1:20" ht="28.5" x14ac:dyDescent="0.4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t="str">
        <f t="shared" si="314"/>
        <v>theater</v>
      </c>
      <c r="R3372" t="str">
        <f t="shared" si="315"/>
        <v>plays</v>
      </c>
      <c r="S3372" s="12">
        <f t="shared" si="316"/>
        <v>42690.125983796293</v>
      </c>
      <c r="T3372" s="12">
        <f t="shared" si="317"/>
        <v>42721.124999999993</v>
      </c>
    </row>
    <row r="3373" spans="1:20" ht="28.5" x14ac:dyDescent="0.4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t="str">
        <f t="shared" si="314"/>
        <v>theater</v>
      </c>
      <c r="R3373" t="str">
        <f t="shared" si="315"/>
        <v>plays</v>
      </c>
      <c r="S3373" s="12">
        <f t="shared" si="316"/>
        <v>42312.666261574072</v>
      </c>
      <c r="T3373" s="12">
        <f t="shared" si="317"/>
        <v>42340.666261574072</v>
      </c>
    </row>
    <row r="3374" spans="1:20" ht="42.75" x14ac:dyDescent="0.4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t="str">
        <f t="shared" si="314"/>
        <v>theater</v>
      </c>
      <c r="R3374" t="str">
        <f t="shared" si="315"/>
        <v>plays</v>
      </c>
      <c r="S3374" s="12">
        <f t="shared" si="316"/>
        <v>41855.339768518512</v>
      </c>
      <c r="T3374" s="12">
        <f t="shared" si="317"/>
        <v>41875.999305555553</v>
      </c>
    </row>
    <row r="3375" spans="1:20" ht="42.75" x14ac:dyDescent="0.4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t="str">
        <f t="shared" si="314"/>
        <v>theater</v>
      </c>
      <c r="R3375" t="str">
        <f t="shared" si="315"/>
        <v>plays</v>
      </c>
      <c r="S3375" s="12">
        <f t="shared" si="316"/>
        <v>42179.646296296291</v>
      </c>
      <c r="T3375" s="12">
        <f t="shared" si="317"/>
        <v>42203.458333333336</v>
      </c>
    </row>
    <row r="3376" spans="1:20" ht="42.75" x14ac:dyDescent="0.4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t="str">
        <f t="shared" si="314"/>
        <v>theater</v>
      </c>
      <c r="R3376" t="str">
        <f t="shared" si="315"/>
        <v>plays</v>
      </c>
      <c r="S3376" s="12">
        <f t="shared" si="316"/>
        <v>42275.523333333331</v>
      </c>
      <c r="T3376" s="12">
        <f t="shared" si="317"/>
        <v>42305.523333333331</v>
      </c>
    </row>
    <row r="3377" spans="1:20" ht="42.75" x14ac:dyDescent="0.4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t="str">
        <f t="shared" si="314"/>
        <v>theater</v>
      </c>
      <c r="R3377" t="str">
        <f t="shared" si="315"/>
        <v>plays</v>
      </c>
      <c r="S3377" s="12">
        <f t="shared" si="316"/>
        <v>41765.402465277773</v>
      </c>
      <c r="T3377" s="12">
        <f t="shared" si="317"/>
        <v>41777.402465277773</v>
      </c>
    </row>
    <row r="3378" spans="1:20" ht="42.75" x14ac:dyDescent="0.4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t="str">
        <f t="shared" si="314"/>
        <v>theater</v>
      </c>
      <c r="R3378" t="str">
        <f t="shared" si="315"/>
        <v>plays</v>
      </c>
      <c r="S3378" s="12">
        <f t="shared" si="316"/>
        <v>42059.492986111109</v>
      </c>
      <c r="T3378" s="12">
        <f t="shared" si="317"/>
        <v>42119.451319444437</v>
      </c>
    </row>
    <row r="3379" spans="1:20" ht="42.75" x14ac:dyDescent="0.4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t="str">
        <f t="shared" si="314"/>
        <v>theater</v>
      </c>
      <c r="R3379" t="str">
        <f t="shared" si="315"/>
        <v>plays</v>
      </c>
      <c r="S3379" s="12">
        <f t="shared" si="316"/>
        <v>42053.524293981478</v>
      </c>
      <c r="T3379" s="12">
        <f t="shared" si="317"/>
        <v>42083.49722222222</v>
      </c>
    </row>
    <row r="3380" spans="1:20" ht="42.75" x14ac:dyDescent="0.4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t="str">
        <f t="shared" si="314"/>
        <v>theater</v>
      </c>
      <c r="R3380" t="str">
        <f t="shared" si="315"/>
        <v>plays</v>
      </c>
      <c r="S3380" s="12">
        <f t="shared" si="316"/>
        <v>41858.147060185183</v>
      </c>
      <c r="T3380" s="12">
        <f t="shared" si="317"/>
        <v>41882.338888888888</v>
      </c>
    </row>
    <row r="3381" spans="1:20" ht="42.75" x14ac:dyDescent="0.4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t="str">
        <f t="shared" si="314"/>
        <v>theater</v>
      </c>
      <c r="R3381" t="str">
        <f t="shared" si="315"/>
        <v>plays</v>
      </c>
      <c r="S3381" s="12">
        <f t="shared" si="316"/>
        <v>42225.305555555555</v>
      </c>
      <c r="T3381" s="12">
        <f t="shared" si="317"/>
        <v>42242.749999999993</v>
      </c>
    </row>
    <row r="3382" spans="1:20" ht="42.75" x14ac:dyDescent="0.4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t="str">
        <f t="shared" si="314"/>
        <v>theater</v>
      </c>
      <c r="R3382" t="str">
        <f t="shared" si="315"/>
        <v>plays</v>
      </c>
      <c r="S3382" s="12">
        <f t="shared" si="316"/>
        <v>41937.745115740741</v>
      </c>
      <c r="T3382" s="12">
        <f t="shared" si="317"/>
        <v>41972.786782407406</v>
      </c>
    </row>
    <row r="3383" spans="1:20" ht="42.75" x14ac:dyDescent="0.4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t="str">
        <f t="shared" si="314"/>
        <v>theater</v>
      </c>
      <c r="R3383" t="str">
        <f t="shared" si="315"/>
        <v>plays</v>
      </c>
      <c r="S3383" s="12">
        <f t="shared" si="316"/>
        <v>42043.976655092592</v>
      </c>
      <c r="T3383" s="12">
        <f t="shared" si="317"/>
        <v>42073.934988425921</v>
      </c>
    </row>
    <row r="3384" spans="1:20" ht="42.75" x14ac:dyDescent="0.4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t="str">
        <f t="shared" si="314"/>
        <v>theater</v>
      </c>
      <c r="R3384" t="str">
        <f t="shared" si="315"/>
        <v>plays</v>
      </c>
      <c r="S3384" s="12">
        <f t="shared" si="316"/>
        <v>42559.222870370366</v>
      </c>
      <c r="T3384" s="12">
        <f t="shared" si="317"/>
        <v>42583.749305555553</v>
      </c>
    </row>
    <row r="3385" spans="1:20" ht="42.75" x14ac:dyDescent="0.4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t="str">
        <f t="shared" si="314"/>
        <v>theater</v>
      </c>
      <c r="R3385" t="str">
        <f t="shared" si="315"/>
        <v>plays</v>
      </c>
      <c r="S3385" s="12">
        <f t="shared" si="316"/>
        <v>42524.574305555558</v>
      </c>
      <c r="T3385" s="12">
        <f t="shared" si="317"/>
        <v>42544.574305555558</v>
      </c>
    </row>
    <row r="3386" spans="1:20" ht="42.75" x14ac:dyDescent="0.4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t="str">
        <f t="shared" si="314"/>
        <v>theater</v>
      </c>
      <c r="R3386" t="str">
        <f t="shared" si="315"/>
        <v>plays</v>
      </c>
      <c r="S3386" s="12">
        <f t="shared" si="316"/>
        <v>42291.879259259258</v>
      </c>
      <c r="T3386" s="12">
        <f t="shared" si="317"/>
        <v>42328.916666666664</v>
      </c>
    </row>
    <row r="3387" spans="1:20" ht="42.75" x14ac:dyDescent="0.4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t="str">
        <f t="shared" si="314"/>
        <v>theater</v>
      </c>
      <c r="R3387" t="str">
        <f t="shared" si="315"/>
        <v>plays</v>
      </c>
      <c r="S3387" s="12">
        <f t="shared" si="316"/>
        <v>41953.659166666665</v>
      </c>
      <c r="T3387" s="12">
        <f t="shared" si="317"/>
        <v>41983.659166666665</v>
      </c>
    </row>
    <row r="3388" spans="1:20" ht="42.75" x14ac:dyDescent="0.4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t="str">
        <f t="shared" si="314"/>
        <v>theater</v>
      </c>
      <c r="R3388" t="str">
        <f t="shared" si="315"/>
        <v>plays</v>
      </c>
      <c r="S3388" s="12">
        <f t="shared" si="316"/>
        <v>41946.436412037037</v>
      </c>
      <c r="T3388" s="12">
        <f t="shared" si="317"/>
        <v>41976.436412037037</v>
      </c>
    </row>
    <row r="3389" spans="1:20" ht="42.75" x14ac:dyDescent="0.4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t="str">
        <f t="shared" si="314"/>
        <v>theater</v>
      </c>
      <c r="R3389" t="str">
        <f t="shared" si="315"/>
        <v>plays</v>
      </c>
      <c r="S3389" s="12">
        <f t="shared" si="316"/>
        <v>41947.554259259261</v>
      </c>
      <c r="T3389" s="12">
        <f t="shared" si="317"/>
        <v>41987.554259259261</v>
      </c>
    </row>
    <row r="3390" spans="1:20" ht="42.75" x14ac:dyDescent="0.4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t="str">
        <f t="shared" si="314"/>
        <v>theater</v>
      </c>
      <c r="R3390" t="str">
        <f t="shared" si="315"/>
        <v>plays</v>
      </c>
      <c r="S3390" s="12">
        <f t="shared" si="316"/>
        <v>42143.252789351849</v>
      </c>
      <c r="T3390" s="12">
        <f t="shared" si="317"/>
        <v>42173.252789351849</v>
      </c>
    </row>
    <row r="3391" spans="1:20" ht="42.75" x14ac:dyDescent="0.4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t="str">
        <f t="shared" si="314"/>
        <v>theater</v>
      </c>
      <c r="R3391" t="str">
        <f t="shared" si="315"/>
        <v>plays</v>
      </c>
      <c r="S3391" s="12">
        <f t="shared" si="316"/>
        <v>42494.355115740742</v>
      </c>
      <c r="T3391" s="12">
        <f t="shared" si="317"/>
        <v>42524.355115740742</v>
      </c>
    </row>
    <row r="3392" spans="1:20" ht="42.75" x14ac:dyDescent="0.4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t="str">
        <f t="shared" si="314"/>
        <v>theater</v>
      </c>
      <c r="R3392" t="str">
        <f t="shared" si="315"/>
        <v>plays</v>
      </c>
      <c r="S3392" s="12">
        <f t="shared" si="316"/>
        <v>41815.566493055558</v>
      </c>
      <c r="T3392" s="12">
        <f t="shared" si="317"/>
        <v>41830.566493055558</v>
      </c>
    </row>
    <row r="3393" spans="1:20" ht="42.75" x14ac:dyDescent="0.4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t="str">
        <f t="shared" si="314"/>
        <v>theater</v>
      </c>
      <c r="R3393" t="str">
        <f t="shared" si="315"/>
        <v>plays</v>
      </c>
      <c r="S3393" s="12">
        <f t="shared" si="316"/>
        <v>41830.337361111109</v>
      </c>
      <c r="T3393" s="12">
        <f t="shared" si="317"/>
        <v>41859.727777777771</v>
      </c>
    </row>
    <row r="3394" spans="1:20" ht="42.75" x14ac:dyDescent="0.4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6">
        <f t="shared" si="313"/>
        <v>41.666666666666664</v>
      </c>
      <c r="Q3394" t="str">
        <f t="shared" si="314"/>
        <v>theater</v>
      </c>
      <c r="R3394" t="str">
        <f t="shared" si="315"/>
        <v>plays</v>
      </c>
      <c r="S3394" s="12">
        <f t="shared" si="316"/>
        <v>42446.63721064815</v>
      </c>
      <c r="T3394" s="12">
        <f t="shared" si="317"/>
        <v>42496.63721064815</v>
      </c>
    </row>
    <row r="3395" spans="1:20" ht="42.75" x14ac:dyDescent="0.4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s="6">
        <f t="shared" ref="P3395:P3458" si="319">IF(L3395&gt;0,E3395/L3395,0)</f>
        <v>36.06818181818182</v>
      </c>
      <c r="Q3395" t="str">
        <f t="shared" ref="Q3395:Q3458" si="320">LEFT(N3395,SEARCH("/",N3395,1)-1)</f>
        <v>theater</v>
      </c>
      <c r="R3395" t="str">
        <f t="shared" ref="R3395:R3458" si="321">RIGHT(N3395,LEN(N3395)-SEARCH("/",N3395,1))</f>
        <v>plays</v>
      </c>
      <c r="S3395" s="12">
        <f t="shared" ref="S3395:S3458" si="322">(J3395/86400)+25569+(-5/24)</f>
        <v>41923.713310185187</v>
      </c>
      <c r="T3395" s="12">
        <f t="shared" ref="T3395:T3458" si="323">(I3395/86400)+25569+(-5/24)</f>
        <v>41948.823611111111</v>
      </c>
    </row>
    <row r="3396" spans="1:20" ht="42.75" x14ac:dyDescent="0.4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t="str">
        <f t="shared" si="320"/>
        <v>theater</v>
      </c>
      <c r="R3396" t="str">
        <f t="shared" si="321"/>
        <v>plays</v>
      </c>
      <c r="S3396" s="12">
        <f t="shared" si="322"/>
        <v>41817.387094907404</v>
      </c>
      <c r="T3396" s="12">
        <f t="shared" si="323"/>
        <v>41847.387094907404</v>
      </c>
    </row>
    <row r="3397" spans="1:20" ht="28.5" x14ac:dyDescent="0.4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t="str">
        <f t="shared" si="320"/>
        <v>theater</v>
      </c>
      <c r="R3397" t="str">
        <f t="shared" si="321"/>
        <v>plays</v>
      </c>
      <c r="S3397" s="12">
        <f t="shared" si="322"/>
        <v>42140.503981481474</v>
      </c>
      <c r="T3397" s="12">
        <f t="shared" si="323"/>
        <v>42154.548611111109</v>
      </c>
    </row>
    <row r="3398" spans="1:20" ht="42.75" x14ac:dyDescent="0.4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t="str">
        <f t="shared" si="320"/>
        <v>theater</v>
      </c>
      <c r="R3398" t="str">
        <f t="shared" si="321"/>
        <v>plays</v>
      </c>
      <c r="S3398" s="12">
        <f t="shared" si="322"/>
        <v>41764.238298611112</v>
      </c>
      <c r="T3398" s="12">
        <f t="shared" si="323"/>
        <v>41790.957638888889</v>
      </c>
    </row>
    <row r="3399" spans="1:20" ht="28.5" x14ac:dyDescent="0.4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t="str">
        <f t="shared" si="320"/>
        <v>theater</v>
      </c>
      <c r="R3399" t="str">
        <f t="shared" si="321"/>
        <v>plays</v>
      </c>
      <c r="S3399" s="12">
        <f t="shared" si="322"/>
        <v>42378.270011574066</v>
      </c>
      <c r="T3399" s="12">
        <f t="shared" si="323"/>
        <v>42418.708333333336</v>
      </c>
    </row>
    <row r="3400" spans="1:20" ht="42.75" x14ac:dyDescent="0.4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t="str">
        <f t="shared" si="320"/>
        <v>theater</v>
      </c>
      <c r="R3400" t="str">
        <f t="shared" si="321"/>
        <v>plays</v>
      </c>
      <c r="S3400" s="12">
        <f t="shared" si="322"/>
        <v>41941.543703703697</v>
      </c>
      <c r="T3400" s="12">
        <f t="shared" si="323"/>
        <v>41964.499999999993</v>
      </c>
    </row>
    <row r="3401" spans="1:20" ht="42.75" x14ac:dyDescent="0.4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t="str">
        <f t="shared" si="320"/>
        <v>theater</v>
      </c>
      <c r="R3401" t="str">
        <f t="shared" si="321"/>
        <v>plays</v>
      </c>
      <c r="S3401" s="12">
        <f t="shared" si="322"/>
        <v>42026.712094907409</v>
      </c>
      <c r="T3401" s="12">
        <f t="shared" si="323"/>
        <v>42056.712094907409</v>
      </c>
    </row>
    <row r="3402" spans="1:20" ht="42.75" x14ac:dyDescent="0.4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t="str">
        <f t="shared" si="320"/>
        <v>theater</v>
      </c>
      <c r="R3402" t="str">
        <f t="shared" si="321"/>
        <v>plays</v>
      </c>
      <c r="S3402" s="12">
        <f t="shared" si="322"/>
        <v>41834.745532407404</v>
      </c>
      <c r="T3402" s="12">
        <f t="shared" si="323"/>
        <v>41879.745532407404</v>
      </c>
    </row>
    <row r="3403" spans="1:20" ht="42.75" x14ac:dyDescent="0.4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t="str">
        <f t="shared" si="320"/>
        <v>theater</v>
      </c>
      <c r="R3403" t="str">
        <f t="shared" si="321"/>
        <v>plays</v>
      </c>
      <c r="S3403" s="12">
        <f t="shared" si="322"/>
        <v>42193.5155787037</v>
      </c>
      <c r="T3403" s="12">
        <f t="shared" si="323"/>
        <v>42223.5155787037</v>
      </c>
    </row>
    <row r="3404" spans="1:20" ht="42.75" x14ac:dyDescent="0.4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t="str">
        <f t="shared" si="320"/>
        <v>theater</v>
      </c>
      <c r="R3404" t="str">
        <f t="shared" si="321"/>
        <v>plays</v>
      </c>
      <c r="S3404" s="12">
        <f t="shared" si="322"/>
        <v>42290.410219907404</v>
      </c>
      <c r="T3404" s="12">
        <f t="shared" si="323"/>
        <v>42319.896527777775</v>
      </c>
    </row>
    <row r="3405" spans="1:20" ht="42.75" x14ac:dyDescent="0.4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t="str">
        <f t="shared" si="320"/>
        <v>theater</v>
      </c>
      <c r="R3405" t="str">
        <f t="shared" si="321"/>
        <v>plays</v>
      </c>
      <c r="S3405" s="12">
        <f t="shared" si="322"/>
        <v>42150.253749999996</v>
      </c>
      <c r="T3405" s="12">
        <f t="shared" si="323"/>
        <v>42180.253749999996</v>
      </c>
    </row>
    <row r="3406" spans="1:20" ht="42.75" x14ac:dyDescent="0.4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t="str">
        <f t="shared" si="320"/>
        <v>theater</v>
      </c>
      <c r="R3406" t="str">
        <f t="shared" si="321"/>
        <v>plays</v>
      </c>
      <c r="S3406" s="12">
        <f t="shared" si="322"/>
        <v>42152.295162037037</v>
      </c>
      <c r="T3406" s="12">
        <f t="shared" si="323"/>
        <v>42172.295162037037</v>
      </c>
    </row>
    <row r="3407" spans="1:20" ht="42.75" x14ac:dyDescent="0.4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t="str">
        <f t="shared" si="320"/>
        <v>theater</v>
      </c>
      <c r="R3407" t="str">
        <f t="shared" si="321"/>
        <v>plays</v>
      </c>
      <c r="S3407" s="12">
        <f t="shared" si="322"/>
        <v>42409.808865740742</v>
      </c>
      <c r="T3407" s="12">
        <f t="shared" si="323"/>
        <v>42430.790972222218</v>
      </c>
    </row>
    <row r="3408" spans="1:20" ht="28.5" x14ac:dyDescent="0.4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t="str">
        <f t="shared" si="320"/>
        <v>theater</v>
      </c>
      <c r="R3408" t="str">
        <f t="shared" si="321"/>
        <v>plays</v>
      </c>
      <c r="S3408" s="12">
        <f t="shared" si="322"/>
        <v>41791.284444444442</v>
      </c>
      <c r="T3408" s="12">
        <f t="shared" si="323"/>
        <v>41836.284444444442</v>
      </c>
    </row>
    <row r="3409" spans="1:20" ht="57" x14ac:dyDescent="0.4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t="str">
        <f t="shared" si="320"/>
        <v>theater</v>
      </c>
      <c r="R3409" t="str">
        <f t="shared" si="321"/>
        <v>plays</v>
      </c>
      <c r="S3409" s="12">
        <f t="shared" si="322"/>
        <v>41796.21399305555</v>
      </c>
      <c r="T3409" s="12">
        <f t="shared" si="323"/>
        <v>41826.21399305555</v>
      </c>
    </row>
    <row r="3410" spans="1:20" ht="42.75" x14ac:dyDescent="0.4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t="str">
        <f t="shared" si="320"/>
        <v>theater</v>
      </c>
      <c r="R3410" t="str">
        <f t="shared" si="321"/>
        <v>plays</v>
      </c>
      <c r="S3410" s="12">
        <f t="shared" si="322"/>
        <v>41808.78361111111</v>
      </c>
      <c r="T3410" s="12">
        <f t="shared" si="323"/>
        <v>41838.78361111111</v>
      </c>
    </row>
    <row r="3411" spans="1:20" ht="42.75" x14ac:dyDescent="0.4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t="str">
        <f t="shared" si="320"/>
        <v>theater</v>
      </c>
      <c r="R3411" t="str">
        <f t="shared" si="321"/>
        <v>plays</v>
      </c>
      <c r="S3411" s="12">
        <f t="shared" si="322"/>
        <v>42544.605995370366</v>
      </c>
      <c r="T3411" s="12">
        <f t="shared" si="323"/>
        <v>42582.665277777771</v>
      </c>
    </row>
    <row r="3412" spans="1:20" ht="42.75" x14ac:dyDescent="0.4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t="str">
        <f t="shared" si="320"/>
        <v>theater</v>
      </c>
      <c r="R3412" t="str">
        <f t="shared" si="321"/>
        <v>plays</v>
      </c>
      <c r="S3412" s="12">
        <f t="shared" si="322"/>
        <v>42499.83321759259</v>
      </c>
      <c r="T3412" s="12">
        <f t="shared" si="323"/>
        <v>42527.083333333336</v>
      </c>
    </row>
    <row r="3413" spans="1:20" ht="42.75" x14ac:dyDescent="0.4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t="str">
        <f t="shared" si="320"/>
        <v>theater</v>
      </c>
      <c r="R3413" t="str">
        <f t="shared" si="321"/>
        <v>plays</v>
      </c>
      <c r="S3413" s="12">
        <f t="shared" si="322"/>
        <v>42264.814490740733</v>
      </c>
      <c r="T3413" s="12">
        <f t="shared" si="323"/>
        <v>42284.814490740733</v>
      </c>
    </row>
    <row r="3414" spans="1:20" ht="42.75" x14ac:dyDescent="0.4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t="str">
        <f t="shared" si="320"/>
        <v>theater</v>
      </c>
      <c r="R3414" t="str">
        <f t="shared" si="321"/>
        <v>plays</v>
      </c>
      <c r="S3414" s="12">
        <f t="shared" si="322"/>
        <v>41879.750717592593</v>
      </c>
      <c r="T3414" s="12">
        <f t="shared" si="323"/>
        <v>41909.750717592593</v>
      </c>
    </row>
    <row r="3415" spans="1:20" ht="42.75" x14ac:dyDescent="0.4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t="str">
        <f t="shared" si="320"/>
        <v>theater</v>
      </c>
      <c r="R3415" t="str">
        <f t="shared" si="321"/>
        <v>plays</v>
      </c>
      <c r="S3415" s="12">
        <f t="shared" si="322"/>
        <v>42053.524745370371</v>
      </c>
      <c r="T3415" s="12">
        <f t="shared" si="323"/>
        <v>42062.999305555553</v>
      </c>
    </row>
    <row r="3416" spans="1:20" ht="42.75" x14ac:dyDescent="0.4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t="str">
        <f t="shared" si="320"/>
        <v>theater</v>
      </c>
      <c r="R3416" t="str">
        <f t="shared" si="321"/>
        <v>plays</v>
      </c>
      <c r="S3416" s="12">
        <f t="shared" si="322"/>
        <v>42675.624131944445</v>
      </c>
      <c r="T3416" s="12">
        <f t="shared" si="323"/>
        <v>42705.124305555553</v>
      </c>
    </row>
    <row r="3417" spans="1:20" ht="42.75" x14ac:dyDescent="0.4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t="str">
        <f t="shared" si="320"/>
        <v>theater</v>
      </c>
      <c r="R3417" t="str">
        <f t="shared" si="321"/>
        <v>plays</v>
      </c>
      <c r="S3417" s="12">
        <f t="shared" si="322"/>
        <v>42466.935833333329</v>
      </c>
      <c r="T3417" s="12">
        <f t="shared" si="323"/>
        <v>42477.770833333336</v>
      </c>
    </row>
    <row r="3418" spans="1:20" ht="57" x14ac:dyDescent="0.4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t="str">
        <f t="shared" si="320"/>
        <v>theater</v>
      </c>
      <c r="R3418" t="str">
        <f t="shared" si="321"/>
        <v>plays</v>
      </c>
      <c r="S3418" s="12">
        <f t="shared" si="322"/>
        <v>42089.204224537032</v>
      </c>
      <c r="T3418" s="12">
        <f t="shared" si="323"/>
        <v>42117.562499999993</v>
      </c>
    </row>
    <row r="3419" spans="1:20" ht="42.75" x14ac:dyDescent="0.4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t="str">
        <f t="shared" si="320"/>
        <v>theater</v>
      </c>
      <c r="R3419" t="str">
        <f t="shared" si="321"/>
        <v>plays</v>
      </c>
      <c r="S3419" s="12">
        <f t="shared" si="322"/>
        <v>41894.705416666664</v>
      </c>
      <c r="T3419" s="12">
        <f t="shared" si="323"/>
        <v>41937.821527777771</v>
      </c>
    </row>
    <row r="3420" spans="1:20" ht="42.75" x14ac:dyDescent="0.4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t="str">
        <f t="shared" si="320"/>
        <v>theater</v>
      </c>
      <c r="R3420" t="str">
        <f t="shared" si="321"/>
        <v>plays</v>
      </c>
      <c r="S3420" s="12">
        <f t="shared" si="322"/>
        <v>41752.626238425924</v>
      </c>
      <c r="T3420" s="12">
        <f t="shared" si="323"/>
        <v>41782.626238425924</v>
      </c>
    </row>
    <row r="3421" spans="1:20" ht="57" x14ac:dyDescent="0.4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t="str">
        <f t="shared" si="320"/>
        <v>theater</v>
      </c>
      <c r="R3421" t="str">
        <f t="shared" si="321"/>
        <v>plays</v>
      </c>
      <c r="S3421" s="12">
        <f t="shared" si="322"/>
        <v>42448.613252314812</v>
      </c>
      <c r="T3421" s="12">
        <f t="shared" si="323"/>
        <v>42466.687499999993</v>
      </c>
    </row>
    <row r="3422" spans="1:20" ht="42.75" x14ac:dyDescent="0.4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t="str">
        <f t="shared" si="320"/>
        <v>theater</v>
      </c>
      <c r="R3422" t="str">
        <f t="shared" si="321"/>
        <v>plays</v>
      </c>
      <c r="S3422" s="12">
        <f t="shared" si="322"/>
        <v>42404.881967592592</v>
      </c>
      <c r="T3422" s="12">
        <f t="shared" si="323"/>
        <v>42413.791666666664</v>
      </c>
    </row>
    <row r="3423" spans="1:20" ht="42.75" x14ac:dyDescent="0.4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t="str">
        <f t="shared" si="320"/>
        <v>theater</v>
      </c>
      <c r="R3423" t="str">
        <f t="shared" si="321"/>
        <v>plays</v>
      </c>
      <c r="S3423" s="12">
        <f t="shared" si="322"/>
        <v>42037.582905092589</v>
      </c>
      <c r="T3423" s="12">
        <f t="shared" si="323"/>
        <v>42067.582905092589</v>
      </c>
    </row>
    <row r="3424" spans="1:20" ht="42.75" x14ac:dyDescent="0.4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t="str">
        <f t="shared" si="320"/>
        <v>theater</v>
      </c>
      <c r="R3424" t="str">
        <f t="shared" si="321"/>
        <v>plays</v>
      </c>
      <c r="S3424" s="12">
        <f t="shared" si="322"/>
        <v>42323.353888888887</v>
      </c>
      <c r="T3424" s="12">
        <f t="shared" si="323"/>
        <v>42351.791666666664</v>
      </c>
    </row>
    <row r="3425" spans="1:20" ht="42.75" x14ac:dyDescent="0.4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6">
        <f t="shared" si="319"/>
        <v>35</v>
      </c>
      <c r="Q3425" t="str">
        <f t="shared" si="320"/>
        <v>theater</v>
      </c>
      <c r="R3425" t="str">
        <f t="shared" si="321"/>
        <v>plays</v>
      </c>
      <c r="S3425" s="12">
        <f t="shared" si="322"/>
        <v>42088.703020833331</v>
      </c>
      <c r="T3425" s="12">
        <f t="shared" si="323"/>
        <v>42118.703020833331</v>
      </c>
    </row>
    <row r="3426" spans="1:20" ht="42.75" x14ac:dyDescent="0.4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t="str">
        <f t="shared" si="320"/>
        <v>theater</v>
      </c>
      <c r="R3426" t="str">
        <f t="shared" si="321"/>
        <v>plays</v>
      </c>
      <c r="S3426" s="12">
        <f t="shared" si="322"/>
        <v>42018.468564814808</v>
      </c>
      <c r="T3426" s="12">
        <f t="shared" si="323"/>
        <v>42040.082638888889</v>
      </c>
    </row>
    <row r="3427" spans="1:20" ht="42.75" x14ac:dyDescent="0.4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t="str">
        <f t="shared" si="320"/>
        <v>theater</v>
      </c>
      <c r="R3427" t="str">
        <f t="shared" si="321"/>
        <v>plays</v>
      </c>
      <c r="S3427" s="12">
        <f t="shared" si="322"/>
        <v>41884.40898148148</v>
      </c>
      <c r="T3427" s="12">
        <f t="shared" si="323"/>
        <v>41916.40898148148</v>
      </c>
    </row>
    <row r="3428" spans="1:20" ht="42.75" x14ac:dyDescent="0.4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t="str">
        <f t="shared" si="320"/>
        <v>theater</v>
      </c>
      <c r="R3428" t="str">
        <f t="shared" si="321"/>
        <v>plays</v>
      </c>
      <c r="S3428" s="12">
        <f t="shared" si="322"/>
        <v>41883.848414351851</v>
      </c>
      <c r="T3428" s="12">
        <f t="shared" si="323"/>
        <v>41902.875</v>
      </c>
    </row>
    <row r="3429" spans="1:20" ht="42.75" x14ac:dyDescent="0.4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t="str">
        <f t="shared" si="320"/>
        <v>theater</v>
      </c>
      <c r="R3429" t="str">
        <f t="shared" si="321"/>
        <v>plays</v>
      </c>
      <c r="S3429" s="12">
        <f t="shared" si="322"/>
        <v>41792.436944444438</v>
      </c>
      <c r="T3429" s="12">
        <f t="shared" si="323"/>
        <v>41822.436944444438</v>
      </c>
    </row>
    <row r="3430" spans="1:20" ht="42.75" x14ac:dyDescent="0.4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t="str">
        <f t="shared" si="320"/>
        <v>theater</v>
      </c>
      <c r="R3430" t="str">
        <f t="shared" si="321"/>
        <v>plays</v>
      </c>
      <c r="S3430" s="12">
        <f t="shared" si="322"/>
        <v>42038.512118055551</v>
      </c>
      <c r="T3430" s="12">
        <f t="shared" si="323"/>
        <v>42063.499999999993</v>
      </c>
    </row>
    <row r="3431" spans="1:20" ht="42.75" x14ac:dyDescent="0.4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6">
        <f t="shared" si="319"/>
        <v>16.25</v>
      </c>
      <c r="Q3431" t="str">
        <f t="shared" si="320"/>
        <v>theater</v>
      </c>
      <c r="R3431" t="str">
        <f t="shared" si="321"/>
        <v>plays</v>
      </c>
      <c r="S3431" s="12">
        <f t="shared" si="322"/>
        <v>42661.813206018516</v>
      </c>
      <c r="T3431" s="12">
        <f t="shared" si="323"/>
        <v>42675.813206018516</v>
      </c>
    </row>
    <row r="3432" spans="1:20" ht="42.75" x14ac:dyDescent="0.4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t="str">
        <f t="shared" si="320"/>
        <v>theater</v>
      </c>
      <c r="R3432" t="str">
        <f t="shared" si="321"/>
        <v>plays</v>
      </c>
      <c r="S3432" s="12">
        <f t="shared" si="322"/>
        <v>41820.737280092588</v>
      </c>
      <c r="T3432" s="12">
        <f t="shared" si="323"/>
        <v>41850.737280092588</v>
      </c>
    </row>
    <row r="3433" spans="1:20" ht="42.75" x14ac:dyDescent="0.4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t="str">
        <f t="shared" si="320"/>
        <v>theater</v>
      </c>
      <c r="R3433" t="str">
        <f t="shared" si="321"/>
        <v>plays</v>
      </c>
      <c r="S3433" s="12">
        <f t="shared" si="322"/>
        <v>41839.522604166668</v>
      </c>
      <c r="T3433" s="12">
        <f t="shared" si="323"/>
        <v>41869.522604166668</v>
      </c>
    </row>
    <row r="3434" spans="1:20" ht="42.75" x14ac:dyDescent="0.4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t="str">
        <f t="shared" si="320"/>
        <v>theater</v>
      </c>
      <c r="R3434" t="str">
        <f t="shared" si="321"/>
        <v>plays</v>
      </c>
      <c r="S3434" s="12">
        <f t="shared" si="322"/>
        <v>42380.372847222221</v>
      </c>
      <c r="T3434" s="12">
        <f t="shared" si="323"/>
        <v>42405.708333333336</v>
      </c>
    </row>
    <row r="3435" spans="1:20" ht="42.75" x14ac:dyDescent="0.4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t="str">
        <f t="shared" si="320"/>
        <v>theater</v>
      </c>
      <c r="R3435" t="str">
        <f t="shared" si="321"/>
        <v>plays</v>
      </c>
      <c r="S3435" s="12">
        <f t="shared" si="322"/>
        <v>41775.854803240734</v>
      </c>
      <c r="T3435" s="12">
        <f t="shared" si="323"/>
        <v>41806.916666666664</v>
      </c>
    </row>
    <row r="3436" spans="1:20" ht="42.75" x14ac:dyDescent="0.4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t="str">
        <f t="shared" si="320"/>
        <v>theater</v>
      </c>
      <c r="R3436" t="str">
        <f t="shared" si="321"/>
        <v>plays</v>
      </c>
      <c r="S3436" s="12">
        <f t="shared" si="322"/>
        <v>41800.172094907401</v>
      </c>
      <c r="T3436" s="12">
        <f t="shared" si="323"/>
        <v>41830.172094907401</v>
      </c>
    </row>
    <row r="3437" spans="1:20" ht="42.75" x14ac:dyDescent="0.4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t="str">
        <f t="shared" si="320"/>
        <v>theater</v>
      </c>
      <c r="R3437" t="str">
        <f t="shared" si="321"/>
        <v>plays</v>
      </c>
      <c r="S3437" s="12">
        <f t="shared" si="322"/>
        <v>42572.408483796295</v>
      </c>
      <c r="T3437" s="12">
        <f t="shared" si="323"/>
        <v>42588.916666666664</v>
      </c>
    </row>
    <row r="3438" spans="1:20" ht="42.75" x14ac:dyDescent="0.4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t="str">
        <f t="shared" si="320"/>
        <v>theater</v>
      </c>
      <c r="R3438" t="str">
        <f t="shared" si="321"/>
        <v>plays</v>
      </c>
      <c r="S3438" s="12">
        <f t="shared" si="322"/>
        <v>41851.333252314813</v>
      </c>
      <c r="T3438" s="12">
        <f t="shared" si="323"/>
        <v>41872.477777777771</v>
      </c>
    </row>
    <row r="3439" spans="1:20" ht="42.75" x14ac:dyDescent="0.4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t="str">
        <f t="shared" si="320"/>
        <v>theater</v>
      </c>
      <c r="R3439" t="str">
        <f t="shared" si="321"/>
        <v>plays</v>
      </c>
      <c r="S3439" s="12">
        <f t="shared" si="322"/>
        <v>42205.502546296295</v>
      </c>
      <c r="T3439" s="12">
        <f t="shared" si="323"/>
        <v>42235.502546296295</v>
      </c>
    </row>
    <row r="3440" spans="1:20" ht="42.75" x14ac:dyDescent="0.4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t="str">
        <f t="shared" si="320"/>
        <v>theater</v>
      </c>
      <c r="R3440" t="str">
        <f t="shared" si="321"/>
        <v>plays</v>
      </c>
      <c r="S3440" s="12">
        <f t="shared" si="322"/>
        <v>42100.719525462962</v>
      </c>
      <c r="T3440" s="12">
        <f t="shared" si="323"/>
        <v>42126.666666666664</v>
      </c>
    </row>
    <row r="3441" spans="1:20" ht="28.5" x14ac:dyDescent="0.4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t="str">
        <f t="shared" si="320"/>
        <v>theater</v>
      </c>
      <c r="R3441" t="str">
        <f t="shared" si="321"/>
        <v>plays</v>
      </c>
      <c r="S3441" s="12">
        <f t="shared" si="322"/>
        <v>42374.702893518515</v>
      </c>
      <c r="T3441" s="12">
        <f t="shared" si="323"/>
        <v>42387.999305555553</v>
      </c>
    </row>
    <row r="3442" spans="1:20" ht="42.75" x14ac:dyDescent="0.4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t="str">
        <f t="shared" si="320"/>
        <v>theater</v>
      </c>
      <c r="R3442" t="str">
        <f t="shared" si="321"/>
        <v>plays</v>
      </c>
      <c r="S3442" s="12">
        <f t="shared" si="322"/>
        <v>41808.914675925924</v>
      </c>
      <c r="T3442" s="12">
        <f t="shared" si="323"/>
        <v>41831.46875</v>
      </c>
    </row>
    <row r="3443" spans="1:20" ht="42.75" x14ac:dyDescent="0.4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t="str">
        <f t="shared" si="320"/>
        <v>theater</v>
      </c>
      <c r="R3443" t="str">
        <f t="shared" si="321"/>
        <v>plays</v>
      </c>
      <c r="S3443" s="12">
        <f t="shared" si="322"/>
        <v>42294.221307870372</v>
      </c>
      <c r="T3443" s="12">
        <f t="shared" si="323"/>
        <v>42321.636805555558</v>
      </c>
    </row>
    <row r="3444" spans="1:20" ht="42.75" x14ac:dyDescent="0.4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6">
        <f t="shared" si="319"/>
        <v>31.25</v>
      </c>
      <c r="Q3444" t="str">
        <f t="shared" si="320"/>
        <v>theater</v>
      </c>
      <c r="R3444" t="str">
        <f t="shared" si="321"/>
        <v>plays</v>
      </c>
      <c r="S3444" s="12">
        <f t="shared" si="322"/>
        <v>42124.632777777777</v>
      </c>
      <c r="T3444" s="12">
        <f t="shared" si="323"/>
        <v>42154.632777777777</v>
      </c>
    </row>
    <row r="3445" spans="1:20" ht="42.75" x14ac:dyDescent="0.4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t="str">
        <f t="shared" si="320"/>
        <v>theater</v>
      </c>
      <c r="R3445" t="str">
        <f t="shared" si="321"/>
        <v>plays</v>
      </c>
      <c r="S3445" s="12">
        <f t="shared" si="322"/>
        <v>41861.316504629627</v>
      </c>
      <c r="T3445" s="12">
        <f t="shared" si="323"/>
        <v>41891.316504629627</v>
      </c>
    </row>
    <row r="3446" spans="1:20" ht="42.75" x14ac:dyDescent="0.4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t="str">
        <f t="shared" si="320"/>
        <v>theater</v>
      </c>
      <c r="R3446" t="str">
        <f t="shared" si="321"/>
        <v>plays</v>
      </c>
      <c r="S3446" s="12">
        <f t="shared" si="322"/>
        <v>42521.08317129629</v>
      </c>
      <c r="T3446" s="12">
        <f t="shared" si="323"/>
        <v>42529.374305555553</v>
      </c>
    </row>
    <row r="3447" spans="1:20" ht="42.75" x14ac:dyDescent="0.4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t="str">
        <f t="shared" si="320"/>
        <v>theater</v>
      </c>
      <c r="R3447" t="str">
        <f t="shared" si="321"/>
        <v>plays</v>
      </c>
      <c r="S3447" s="12">
        <f t="shared" si="322"/>
        <v>42272.322175925925</v>
      </c>
      <c r="T3447" s="12">
        <f t="shared" si="323"/>
        <v>42300.322175925925</v>
      </c>
    </row>
    <row r="3448" spans="1:20" ht="42.75" x14ac:dyDescent="0.4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t="str">
        <f t="shared" si="320"/>
        <v>theater</v>
      </c>
      <c r="R3448" t="str">
        <f t="shared" si="321"/>
        <v>plays</v>
      </c>
      <c r="S3448" s="12">
        <f t="shared" si="322"/>
        <v>42016.624131944445</v>
      </c>
      <c r="T3448" s="12">
        <f t="shared" si="323"/>
        <v>42040.305555555555</v>
      </c>
    </row>
    <row r="3449" spans="1:20" ht="28.5" x14ac:dyDescent="0.4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t="str">
        <f t="shared" si="320"/>
        <v>theater</v>
      </c>
      <c r="R3449" t="str">
        <f t="shared" si="321"/>
        <v>plays</v>
      </c>
      <c r="S3449" s="12">
        <f t="shared" si="322"/>
        <v>42402.680694444447</v>
      </c>
      <c r="T3449" s="12">
        <f t="shared" si="323"/>
        <v>42447.639027777775</v>
      </c>
    </row>
    <row r="3450" spans="1:20" ht="42.75" x14ac:dyDescent="0.4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t="str">
        <f t="shared" si="320"/>
        <v>theater</v>
      </c>
      <c r="R3450" t="str">
        <f t="shared" si="321"/>
        <v>plays</v>
      </c>
      <c r="S3450" s="12">
        <f t="shared" si="322"/>
        <v>41959.910752314812</v>
      </c>
      <c r="T3450" s="12">
        <f t="shared" si="323"/>
        <v>41989.910752314812</v>
      </c>
    </row>
    <row r="3451" spans="1:20" ht="42.75" x14ac:dyDescent="0.4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t="str">
        <f t="shared" si="320"/>
        <v>theater</v>
      </c>
      <c r="R3451" t="str">
        <f t="shared" si="321"/>
        <v>plays</v>
      </c>
      <c r="S3451" s="12">
        <f t="shared" si="322"/>
        <v>42531.844189814808</v>
      </c>
      <c r="T3451" s="12">
        <f t="shared" si="323"/>
        <v>42559.958333333336</v>
      </c>
    </row>
    <row r="3452" spans="1:20" ht="42.75" x14ac:dyDescent="0.4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t="str">
        <f t="shared" si="320"/>
        <v>theater</v>
      </c>
      <c r="R3452" t="str">
        <f t="shared" si="321"/>
        <v>plays</v>
      </c>
      <c r="S3452" s="12">
        <f t="shared" si="322"/>
        <v>42036.496192129627</v>
      </c>
      <c r="T3452" s="12">
        <f t="shared" si="323"/>
        <v>42096.454525462956</v>
      </c>
    </row>
    <row r="3453" spans="1:20" ht="42.75" x14ac:dyDescent="0.4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t="str">
        <f t="shared" si="320"/>
        <v>theater</v>
      </c>
      <c r="R3453" t="str">
        <f t="shared" si="321"/>
        <v>plays</v>
      </c>
      <c r="S3453" s="12">
        <f t="shared" si="322"/>
        <v>42088.515358796292</v>
      </c>
      <c r="T3453" s="12">
        <f t="shared" si="323"/>
        <v>42115.515358796292</v>
      </c>
    </row>
    <row r="3454" spans="1:20" ht="42.75" x14ac:dyDescent="0.4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t="str">
        <f t="shared" si="320"/>
        <v>theater</v>
      </c>
      <c r="R3454" t="str">
        <f t="shared" si="321"/>
        <v>plays</v>
      </c>
      <c r="S3454" s="12">
        <f t="shared" si="322"/>
        <v>41820.430856481478</v>
      </c>
      <c r="T3454" s="12">
        <f t="shared" si="323"/>
        <v>41842.957638888889</v>
      </c>
    </row>
    <row r="3455" spans="1:20" ht="42.75" x14ac:dyDescent="0.4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t="str">
        <f t="shared" si="320"/>
        <v>theater</v>
      </c>
      <c r="R3455" t="str">
        <f t="shared" si="321"/>
        <v>plays</v>
      </c>
      <c r="S3455" s="12">
        <f t="shared" si="322"/>
        <v>42535.770324074074</v>
      </c>
      <c r="T3455" s="12">
        <f t="shared" si="323"/>
        <v>42595.770324074074</v>
      </c>
    </row>
    <row r="3456" spans="1:20" ht="42.75" x14ac:dyDescent="0.4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t="str">
        <f t="shared" si="320"/>
        <v>theater</v>
      </c>
      <c r="R3456" t="str">
        <f t="shared" si="321"/>
        <v>plays</v>
      </c>
      <c r="S3456" s="12">
        <f t="shared" si="322"/>
        <v>41821.490266203698</v>
      </c>
      <c r="T3456" s="12">
        <f t="shared" si="323"/>
        <v>41851.490266203698</v>
      </c>
    </row>
    <row r="3457" spans="1:20" ht="42.75" x14ac:dyDescent="0.4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t="str">
        <f t="shared" si="320"/>
        <v>theater</v>
      </c>
      <c r="R3457" t="str">
        <f t="shared" si="321"/>
        <v>plays</v>
      </c>
      <c r="S3457" s="12">
        <f t="shared" si="322"/>
        <v>42626.541979166665</v>
      </c>
      <c r="T3457" s="12">
        <f t="shared" si="323"/>
        <v>42656.541979166665</v>
      </c>
    </row>
    <row r="3458" spans="1:20" ht="42.75" x14ac:dyDescent="0.4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6">
        <f t="shared" si="319"/>
        <v>358.6875</v>
      </c>
      <c r="Q3458" t="str">
        <f t="shared" si="320"/>
        <v>theater</v>
      </c>
      <c r="R3458" t="str">
        <f t="shared" si="321"/>
        <v>plays</v>
      </c>
      <c r="S3458" s="12">
        <f t="shared" si="322"/>
        <v>41820.997303240736</v>
      </c>
      <c r="T3458" s="12">
        <f t="shared" si="323"/>
        <v>41852.082638888889</v>
      </c>
    </row>
    <row r="3459" spans="1:20" ht="28.5" x14ac:dyDescent="0.4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s="6">
        <f t="shared" ref="P3459:P3522" si="325">IF(L3459&gt;0,E3459/L3459,0)</f>
        <v>50.981818181818184</v>
      </c>
      <c r="Q3459" t="str">
        <f t="shared" ref="Q3459:Q3522" si="326">LEFT(N3459,SEARCH("/",N3459,1)-1)</f>
        <v>theater</v>
      </c>
      <c r="R3459" t="str">
        <f t="shared" ref="R3459:R3522" si="327">RIGHT(N3459,LEN(N3459)-SEARCH("/",N3459,1))</f>
        <v>plays</v>
      </c>
      <c r="S3459" s="12">
        <f t="shared" ref="S3459:S3522" si="328">(J3459/86400)+25569+(-5/24)</f>
        <v>42016.498344907406</v>
      </c>
      <c r="T3459" s="12">
        <f t="shared" ref="T3459:T3522" si="329">(I3459/86400)+25569+(-5/24)</f>
        <v>42047.040972222218</v>
      </c>
    </row>
    <row r="3460" spans="1:20" ht="42.75" x14ac:dyDescent="0.4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t="str">
        <f t="shared" si="326"/>
        <v>theater</v>
      </c>
      <c r="R3460" t="str">
        <f t="shared" si="327"/>
        <v>plays</v>
      </c>
      <c r="S3460" s="12">
        <f t="shared" si="328"/>
        <v>42010.994247685179</v>
      </c>
      <c r="T3460" s="12">
        <f t="shared" si="329"/>
        <v>42037.977083333331</v>
      </c>
    </row>
    <row r="3461" spans="1:20" ht="42.75" x14ac:dyDescent="0.4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t="str">
        <f t="shared" si="326"/>
        <v>theater</v>
      </c>
      <c r="R3461" t="str">
        <f t="shared" si="327"/>
        <v>plays</v>
      </c>
      <c r="S3461" s="12">
        <f t="shared" si="328"/>
        <v>42480.271527777775</v>
      </c>
      <c r="T3461" s="12">
        <f t="shared" si="329"/>
        <v>42510.271527777775</v>
      </c>
    </row>
    <row r="3462" spans="1:20" ht="42.75" x14ac:dyDescent="0.4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6">
        <f t="shared" si="325"/>
        <v>50</v>
      </c>
      <c r="Q3462" t="str">
        <f t="shared" si="326"/>
        <v>theater</v>
      </c>
      <c r="R3462" t="str">
        <f t="shared" si="327"/>
        <v>plays</v>
      </c>
      <c r="S3462" s="12">
        <f t="shared" si="328"/>
        <v>41852.318888888891</v>
      </c>
      <c r="T3462" s="12">
        <f t="shared" si="329"/>
        <v>41866.318888888891</v>
      </c>
    </row>
    <row r="3463" spans="1:20" ht="42.75" x14ac:dyDescent="0.4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t="str">
        <f t="shared" si="326"/>
        <v>theater</v>
      </c>
      <c r="R3463" t="str">
        <f t="shared" si="327"/>
        <v>plays</v>
      </c>
      <c r="S3463" s="12">
        <f t="shared" si="328"/>
        <v>42643.424525462957</v>
      </c>
      <c r="T3463" s="12">
        <f t="shared" si="329"/>
        <v>42671.916666666664</v>
      </c>
    </row>
    <row r="3464" spans="1:20" ht="42.75" x14ac:dyDescent="0.4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t="str">
        <f t="shared" si="326"/>
        <v>theater</v>
      </c>
      <c r="R3464" t="str">
        <f t="shared" si="327"/>
        <v>plays</v>
      </c>
      <c r="S3464" s="12">
        <f t="shared" si="328"/>
        <v>42179.690138888887</v>
      </c>
      <c r="T3464" s="12">
        <f t="shared" si="329"/>
        <v>42195.541666666664</v>
      </c>
    </row>
    <row r="3465" spans="1:20" ht="42.75" x14ac:dyDescent="0.4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t="str">
        <f t="shared" si="326"/>
        <v>theater</v>
      </c>
      <c r="R3465" t="str">
        <f t="shared" si="327"/>
        <v>plays</v>
      </c>
      <c r="S3465" s="12">
        <f t="shared" si="328"/>
        <v>42612.710474537038</v>
      </c>
      <c r="T3465" s="12">
        <f t="shared" si="329"/>
        <v>42653.957638888889</v>
      </c>
    </row>
    <row r="3466" spans="1:20" ht="42.75" x14ac:dyDescent="0.4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t="str">
        <f t="shared" si="326"/>
        <v>theater</v>
      </c>
      <c r="R3466" t="str">
        <f t="shared" si="327"/>
        <v>plays</v>
      </c>
      <c r="S3466" s="12">
        <f t="shared" si="328"/>
        <v>42574.921724537031</v>
      </c>
      <c r="T3466" s="12">
        <f t="shared" si="329"/>
        <v>42604.921724537031</v>
      </c>
    </row>
    <row r="3467" spans="1:20" ht="42.75" x14ac:dyDescent="0.4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t="str">
        <f t="shared" si="326"/>
        <v>theater</v>
      </c>
      <c r="R3467" t="str">
        <f t="shared" si="327"/>
        <v>plays</v>
      </c>
      <c r="S3467" s="12">
        <f t="shared" si="328"/>
        <v>42200.417499999996</v>
      </c>
      <c r="T3467" s="12">
        <f t="shared" si="329"/>
        <v>42225.458333333336</v>
      </c>
    </row>
    <row r="3468" spans="1:20" ht="28.5" x14ac:dyDescent="0.4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t="str">
        <f t="shared" si="326"/>
        <v>theater</v>
      </c>
      <c r="R3468" t="str">
        <f t="shared" si="327"/>
        <v>plays</v>
      </c>
      <c r="S3468" s="12">
        <f t="shared" si="328"/>
        <v>42419.810763888883</v>
      </c>
      <c r="T3468" s="12">
        <f t="shared" si="329"/>
        <v>42479.769097222219</v>
      </c>
    </row>
    <row r="3469" spans="1:20" x14ac:dyDescent="0.4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t="str">
        <f t="shared" si="326"/>
        <v>theater</v>
      </c>
      <c r="R3469" t="str">
        <f t="shared" si="327"/>
        <v>plays</v>
      </c>
      <c r="S3469" s="12">
        <f t="shared" si="328"/>
        <v>42053.463333333326</v>
      </c>
      <c r="T3469" s="12">
        <f t="shared" si="329"/>
        <v>42083.421666666669</v>
      </c>
    </row>
    <row r="3470" spans="1:20" ht="42.75" x14ac:dyDescent="0.4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t="str">
        <f t="shared" si="326"/>
        <v>theater</v>
      </c>
      <c r="R3470" t="str">
        <f t="shared" si="327"/>
        <v>plays</v>
      </c>
      <c r="S3470" s="12">
        <f t="shared" si="328"/>
        <v>42605.55704861111</v>
      </c>
      <c r="T3470" s="12">
        <f t="shared" si="329"/>
        <v>42633.916666666664</v>
      </c>
    </row>
    <row r="3471" spans="1:20" ht="42.75" x14ac:dyDescent="0.4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t="str">
        <f t="shared" si="326"/>
        <v>theater</v>
      </c>
      <c r="R3471" t="str">
        <f t="shared" si="327"/>
        <v>plays</v>
      </c>
      <c r="S3471" s="12">
        <f t="shared" si="328"/>
        <v>42458.433391203704</v>
      </c>
      <c r="T3471" s="12">
        <f t="shared" si="329"/>
        <v>42488.433391203704</v>
      </c>
    </row>
    <row r="3472" spans="1:20" ht="28.5" x14ac:dyDescent="0.4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t="str">
        <f t="shared" si="326"/>
        <v>theater</v>
      </c>
      <c r="R3472" t="str">
        <f t="shared" si="327"/>
        <v>plays</v>
      </c>
      <c r="S3472" s="12">
        <f t="shared" si="328"/>
        <v>42528.813680555548</v>
      </c>
      <c r="T3472" s="12">
        <f t="shared" si="329"/>
        <v>42566.693055555552</v>
      </c>
    </row>
    <row r="3473" spans="1:20" ht="42.75" x14ac:dyDescent="0.4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t="str">
        <f t="shared" si="326"/>
        <v>theater</v>
      </c>
      <c r="R3473" t="str">
        <f t="shared" si="327"/>
        <v>plays</v>
      </c>
      <c r="S3473" s="12">
        <f t="shared" si="328"/>
        <v>41841.61215277778</v>
      </c>
      <c r="T3473" s="12">
        <f t="shared" si="329"/>
        <v>41882.625</v>
      </c>
    </row>
    <row r="3474" spans="1:20" ht="42.75" x14ac:dyDescent="0.4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t="str">
        <f t="shared" si="326"/>
        <v>theater</v>
      </c>
      <c r="R3474" t="str">
        <f t="shared" si="327"/>
        <v>plays</v>
      </c>
      <c r="S3474" s="12">
        <f t="shared" si="328"/>
        <v>41927.962164351848</v>
      </c>
      <c r="T3474" s="12">
        <f t="shared" si="329"/>
        <v>41949.040972222218</v>
      </c>
    </row>
    <row r="3475" spans="1:20" ht="42.75" x14ac:dyDescent="0.4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t="str">
        <f t="shared" si="326"/>
        <v>theater</v>
      </c>
      <c r="R3475" t="str">
        <f t="shared" si="327"/>
        <v>plays</v>
      </c>
      <c r="S3475" s="12">
        <f t="shared" si="328"/>
        <v>42062.626111111109</v>
      </c>
      <c r="T3475" s="12">
        <f t="shared" si="329"/>
        <v>42083.643749999996</v>
      </c>
    </row>
    <row r="3476" spans="1:20" ht="42.75" x14ac:dyDescent="0.4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t="str">
        <f t="shared" si="326"/>
        <v>theater</v>
      </c>
      <c r="R3476" t="str">
        <f t="shared" si="327"/>
        <v>plays</v>
      </c>
      <c r="S3476" s="12">
        <f t="shared" si="328"/>
        <v>42541.293182870366</v>
      </c>
      <c r="T3476" s="12">
        <f t="shared" si="329"/>
        <v>42571.293182870366</v>
      </c>
    </row>
    <row r="3477" spans="1:20" ht="42.75" x14ac:dyDescent="0.4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t="str">
        <f t="shared" si="326"/>
        <v>theater</v>
      </c>
      <c r="R3477" t="str">
        <f t="shared" si="327"/>
        <v>plays</v>
      </c>
      <c r="S3477" s="12">
        <f t="shared" si="328"/>
        <v>41918.672499999993</v>
      </c>
      <c r="T3477" s="12">
        <f t="shared" si="329"/>
        <v>41945.791666666664</v>
      </c>
    </row>
    <row r="3478" spans="1:20" ht="42.75" x14ac:dyDescent="0.4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t="str">
        <f t="shared" si="326"/>
        <v>theater</v>
      </c>
      <c r="R3478" t="str">
        <f t="shared" si="327"/>
        <v>plays</v>
      </c>
      <c r="S3478" s="12">
        <f t="shared" si="328"/>
        <v>41921.071643518517</v>
      </c>
      <c r="T3478" s="12">
        <f t="shared" si="329"/>
        <v>41938.916666666664</v>
      </c>
    </row>
    <row r="3479" spans="1:20" ht="42.75" x14ac:dyDescent="0.4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t="str">
        <f t="shared" si="326"/>
        <v>theater</v>
      </c>
      <c r="R3479" t="str">
        <f t="shared" si="327"/>
        <v>plays</v>
      </c>
      <c r="S3479" s="12">
        <f t="shared" si="328"/>
        <v>42128.528275462959</v>
      </c>
      <c r="T3479" s="12">
        <f t="shared" si="329"/>
        <v>42140.916666666664</v>
      </c>
    </row>
    <row r="3480" spans="1:20" ht="42.75" x14ac:dyDescent="0.4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t="str">
        <f t="shared" si="326"/>
        <v>theater</v>
      </c>
      <c r="R3480" t="str">
        <f t="shared" si="327"/>
        <v>plays</v>
      </c>
      <c r="S3480" s="12">
        <f t="shared" si="328"/>
        <v>42053.708587962959</v>
      </c>
      <c r="T3480" s="12">
        <f t="shared" si="329"/>
        <v>42079.666666666664</v>
      </c>
    </row>
    <row r="3481" spans="1:20" ht="42.75" x14ac:dyDescent="0.4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t="str">
        <f t="shared" si="326"/>
        <v>theater</v>
      </c>
      <c r="R3481" t="str">
        <f t="shared" si="327"/>
        <v>plays</v>
      </c>
      <c r="S3481" s="12">
        <f t="shared" si="328"/>
        <v>41781.64675925926</v>
      </c>
      <c r="T3481" s="12">
        <f t="shared" si="329"/>
        <v>41811.64675925926</v>
      </c>
    </row>
    <row r="3482" spans="1:20" ht="42.75" x14ac:dyDescent="0.4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t="str">
        <f t="shared" si="326"/>
        <v>theater</v>
      </c>
      <c r="R3482" t="str">
        <f t="shared" si="327"/>
        <v>plays</v>
      </c>
      <c r="S3482" s="12">
        <f t="shared" si="328"/>
        <v>42171.109108796292</v>
      </c>
      <c r="T3482" s="12">
        <f t="shared" si="329"/>
        <v>42195.666666666664</v>
      </c>
    </row>
    <row r="3483" spans="1:20" ht="42.75" x14ac:dyDescent="0.4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t="str">
        <f t="shared" si="326"/>
        <v>theater</v>
      </c>
      <c r="R3483" t="str">
        <f t="shared" si="327"/>
        <v>plays</v>
      </c>
      <c r="S3483" s="12">
        <f t="shared" si="328"/>
        <v>41989.039212962962</v>
      </c>
      <c r="T3483" s="12">
        <f t="shared" si="329"/>
        <v>42006.039212962962</v>
      </c>
    </row>
    <row r="3484" spans="1:20" ht="42.75" x14ac:dyDescent="0.4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t="str">
        <f t="shared" si="326"/>
        <v>theater</v>
      </c>
      <c r="R3484" t="str">
        <f t="shared" si="327"/>
        <v>plays</v>
      </c>
      <c r="S3484" s="12">
        <f t="shared" si="328"/>
        <v>41796.563263888886</v>
      </c>
      <c r="T3484" s="12">
        <f t="shared" si="329"/>
        <v>41826.563263888886</v>
      </c>
    </row>
    <row r="3485" spans="1:20" ht="42.75" x14ac:dyDescent="0.4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t="str">
        <f t="shared" si="326"/>
        <v>theater</v>
      </c>
      <c r="R3485" t="str">
        <f t="shared" si="327"/>
        <v>plays</v>
      </c>
      <c r="S3485" s="12">
        <f t="shared" si="328"/>
        <v>41793.460428240738</v>
      </c>
      <c r="T3485" s="12">
        <f t="shared" si="329"/>
        <v>41823.460428240738</v>
      </c>
    </row>
    <row r="3486" spans="1:20" ht="42.75" x14ac:dyDescent="0.4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t="str">
        <f t="shared" si="326"/>
        <v>theater</v>
      </c>
      <c r="R3486" t="str">
        <f t="shared" si="327"/>
        <v>plays</v>
      </c>
      <c r="S3486" s="12">
        <f t="shared" si="328"/>
        <v>42506.552071759252</v>
      </c>
      <c r="T3486" s="12">
        <f t="shared" si="329"/>
        <v>42536.552071759252</v>
      </c>
    </row>
    <row r="3487" spans="1:20" ht="42.75" x14ac:dyDescent="0.4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t="str">
        <f t="shared" si="326"/>
        <v>theater</v>
      </c>
      <c r="R3487" t="str">
        <f t="shared" si="327"/>
        <v>plays</v>
      </c>
      <c r="S3487" s="12">
        <f t="shared" si="328"/>
        <v>42372.484722222223</v>
      </c>
      <c r="T3487" s="12">
        <f t="shared" si="329"/>
        <v>42402.484722222223</v>
      </c>
    </row>
    <row r="3488" spans="1:20" ht="42.75" x14ac:dyDescent="0.4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t="str">
        <f t="shared" si="326"/>
        <v>theater</v>
      </c>
      <c r="R3488" t="str">
        <f t="shared" si="327"/>
        <v>plays</v>
      </c>
      <c r="S3488" s="12">
        <f t="shared" si="328"/>
        <v>42126.666678240734</v>
      </c>
      <c r="T3488" s="12">
        <f t="shared" si="329"/>
        <v>42158.082638888889</v>
      </c>
    </row>
    <row r="3489" spans="1:20" ht="42.75" x14ac:dyDescent="0.4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t="str">
        <f t="shared" si="326"/>
        <v>theater</v>
      </c>
      <c r="R3489" t="str">
        <f t="shared" si="327"/>
        <v>plays</v>
      </c>
      <c r="S3489" s="12">
        <f t="shared" si="328"/>
        <v>42149.732083333329</v>
      </c>
      <c r="T3489" s="12">
        <f t="shared" si="329"/>
        <v>42179.732083333329</v>
      </c>
    </row>
    <row r="3490" spans="1:20" ht="42.75" x14ac:dyDescent="0.4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t="str">
        <f t="shared" si="326"/>
        <v>theater</v>
      </c>
      <c r="R3490" t="str">
        <f t="shared" si="327"/>
        <v>plays</v>
      </c>
      <c r="S3490" s="12">
        <f t="shared" si="328"/>
        <v>42087.55972222222</v>
      </c>
      <c r="T3490" s="12">
        <f t="shared" si="329"/>
        <v>42111.458333333336</v>
      </c>
    </row>
    <row r="3491" spans="1:20" ht="42.75" x14ac:dyDescent="0.4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t="str">
        <f t="shared" si="326"/>
        <v>theater</v>
      </c>
      <c r="R3491" t="str">
        <f t="shared" si="327"/>
        <v>plays</v>
      </c>
      <c r="S3491" s="12">
        <f t="shared" si="328"/>
        <v>41753.427442129629</v>
      </c>
      <c r="T3491" s="12">
        <f t="shared" si="329"/>
        <v>41783.666666666664</v>
      </c>
    </row>
    <row r="3492" spans="1:20" ht="42.75" x14ac:dyDescent="0.4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t="str">
        <f t="shared" si="326"/>
        <v>theater</v>
      </c>
      <c r="R3492" t="str">
        <f t="shared" si="327"/>
        <v>plays</v>
      </c>
      <c r="S3492" s="12">
        <f t="shared" si="328"/>
        <v>42443.594027777777</v>
      </c>
      <c r="T3492" s="12">
        <f t="shared" si="329"/>
        <v>42473.594027777777</v>
      </c>
    </row>
    <row r="3493" spans="1:20" ht="42.75" x14ac:dyDescent="0.4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t="str">
        <f t="shared" si="326"/>
        <v>theater</v>
      </c>
      <c r="R3493" t="str">
        <f t="shared" si="327"/>
        <v>plays</v>
      </c>
      <c r="S3493" s="12">
        <f t="shared" si="328"/>
        <v>42121.041481481479</v>
      </c>
      <c r="T3493" s="12">
        <f t="shared" si="329"/>
        <v>42142.041481481479</v>
      </c>
    </row>
    <row r="3494" spans="1:20" ht="42.75" x14ac:dyDescent="0.4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t="str">
        <f t="shared" si="326"/>
        <v>theater</v>
      </c>
      <c r="R3494" t="str">
        <f t="shared" si="327"/>
        <v>plays</v>
      </c>
      <c r="S3494" s="12">
        <f t="shared" si="328"/>
        <v>42267.800891203697</v>
      </c>
      <c r="T3494" s="12">
        <f t="shared" si="329"/>
        <v>42302.800891203697</v>
      </c>
    </row>
    <row r="3495" spans="1:20" ht="42.75" x14ac:dyDescent="0.4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t="str">
        <f t="shared" si="326"/>
        <v>theater</v>
      </c>
      <c r="R3495" t="str">
        <f t="shared" si="327"/>
        <v>plays</v>
      </c>
      <c r="S3495" s="12">
        <f t="shared" si="328"/>
        <v>41848.657824074071</v>
      </c>
      <c r="T3495" s="12">
        <f t="shared" si="329"/>
        <v>41868.007638888885</v>
      </c>
    </row>
    <row r="3496" spans="1:20" ht="42.75" x14ac:dyDescent="0.4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t="str">
        <f t="shared" si="326"/>
        <v>theater</v>
      </c>
      <c r="R3496" t="str">
        <f t="shared" si="327"/>
        <v>plays</v>
      </c>
      <c r="S3496" s="12">
        <f t="shared" si="328"/>
        <v>42689.006655092591</v>
      </c>
      <c r="T3496" s="12">
        <f t="shared" si="329"/>
        <v>42700.041666666664</v>
      </c>
    </row>
    <row r="3497" spans="1:20" ht="42.75" x14ac:dyDescent="0.4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t="str">
        <f t="shared" si="326"/>
        <v>theater</v>
      </c>
      <c r="R3497" t="str">
        <f t="shared" si="327"/>
        <v>plays</v>
      </c>
      <c r="S3497" s="12">
        <f t="shared" si="328"/>
        <v>41915.554502314808</v>
      </c>
      <c r="T3497" s="12">
        <f t="shared" si="329"/>
        <v>41944.512499999997</v>
      </c>
    </row>
    <row r="3498" spans="1:20" ht="42.75" x14ac:dyDescent="0.4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t="str">
        <f t="shared" si="326"/>
        <v>theater</v>
      </c>
      <c r="R3498" t="str">
        <f t="shared" si="327"/>
        <v>plays</v>
      </c>
      <c r="S3498" s="12">
        <f t="shared" si="328"/>
        <v>42584.638495370367</v>
      </c>
      <c r="T3498" s="12">
        <f t="shared" si="329"/>
        <v>42624.638495370367</v>
      </c>
    </row>
    <row r="3499" spans="1:20" ht="42.75" x14ac:dyDescent="0.4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t="str">
        <f t="shared" si="326"/>
        <v>theater</v>
      </c>
      <c r="R3499" t="str">
        <f t="shared" si="327"/>
        <v>plays</v>
      </c>
      <c r="S3499" s="12">
        <f t="shared" si="328"/>
        <v>42511.53361111111</v>
      </c>
      <c r="T3499" s="12">
        <f t="shared" si="329"/>
        <v>42523.708333333336</v>
      </c>
    </row>
    <row r="3500" spans="1:20" ht="42.75" x14ac:dyDescent="0.4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t="str">
        <f t="shared" si="326"/>
        <v>theater</v>
      </c>
      <c r="R3500" t="str">
        <f t="shared" si="327"/>
        <v>plays</v>
      </c>
      <c r="S3500" s="12">
        <f t="shared" si="328"/>
        <v>42458.950277777774</v>
      </c>
      <c r="T3500" s="12">
        <f t="shared" si="329"/>
        <v>42518.697222222218</v>
      </c>
    </row>
    <row r="3501" spans="1:20" ht="42.75" x14ac:dyDescent="0.4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t="str">
        <f t="shared" si="326"/>
        <v>theater</v>
      </c>
      <c r="R3501" t="str">
        <f t="shared" si="327"/>
        <v>plays</v>
      </c>
      <c r="S3501" s="12">
        <f t="shared" si="328"/>
        <v>42131.827835648146</v>
      </c>
      <c r="T3501" s="12">
        <f t="shared" si="329"/>
        <v>42186.082638888889</v>
      </c>
    </row>
    <row r="3502" spans="1:20" ht="42.75" x14ac:dyDescent="0.4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t="str">
        <f t="shared" si="326"/>
        <v>theater</v>
      </c>
      <c r="R3502" t="str">
        <f t="shared" si="327"/>
        <v>plays</v>
      </c>
      <c r="S3502" s="12">
        <f t="shared" si="328"/>
        <v>42419.711087962962</v>
      </c>
      <c r="T3502" s="12">
        <f t="shared" si="329"/>
        <v>42435.999305555553</v>
      </c>
    </row>
    <row r="3503" spans="1:20" ht="42.75" x14ac:dyDescent="0.4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t="str">
        <f t="shared" si="326"/>
        <v>theater</v>
      </c>
      <c r="R3503" t="str">
        <f t="shared" si="327"/>
        <v>plays</v>
      </c>
      <c r="S3503" s="12">
        <f t="shared" si="328"/>
        <v>42233.555497685178</v>
      </c>
      <c r="T3503" s="12">
        <f t="shared" si="329"/>
        <v>42258.555497685178</v>
      </c>
    </row>
    <row r="3504" spans="1:20" ht="42.75" x14ac:dyDescent="0.4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t="str">
        <f t="shared" si="326"/>
        <v>theater</v>
      </c>
      <c r="R3504" t="str">
        <f t="shared" si="327"/>
        <v>plays</v>
      </c>
      <c r="S3504" s="12">
        <f t="shared" si="328"/>
        <v>42430.631064814814</v>
      </c>
      <c r="T3504" s="12">
        <f t="shared" si="329"/>
        <v>42444.957638888889</v>
      </c>
    </row>
    <row r="3505" spans="1:20" ht="42.75" x14ac:dyDescent="0.4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t="str">
        <f t="shared" si="326"/>
        <v>theater</v>
      </c>
      <c r="R3505" t="str">
        <f t="shared" si="327"/>
        <v>plays</v>
      </c>
      <c r="S3505" s="12">
        <f t="shared" si="328"/>
        <v>42545.27</v>
      </c>
      <c r="T3505" s="12">
        <f t="shared" si="329"/>
        <v>42575.27</v>
      </c>
    </row>
    <row r="3506" spans="1:20" ht="42.75" x14ac:dyDescent="0.4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6">
        <f t="shared" si="325"/>
        <v>125</v>
      </c>
      <c r="Q3506" t="str">
        <f t="shared" si="326"/>
        <v>theater</v>
      </c>
      <c r="R3506" t="str">
        <f t="shared" si="327"/>
        <v>plays</v>
      </c>
      <c r="S3506" s="12">
        <f t="shared" si="328"/>
        <v>42297.540405092594</v>
      </c>
      <c r="T3506" s="12">
        <f t="shared" si="329"/>
        <v>42327.582071759258</v>
      </c>
    </row>
    <row r="3507" spans="1:20" ht="85.5" x14ac:dyDescent="0.4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t="str">
        <f t="shared" si="326"/>
        <v>theater</v>
      </c>
      <c r="R3507" t="str">
        <f t="shared" si="327"/>
        <v>plays</v>
      </c>
      <c r="S3507" s="12">
        <f t="shared" si="328"/>
        <v>41760.727372685185</v>
      </c>
      <c r="T3507" s="12">
        <f t="shared" si="329"/>
        <v>41771.958333333328</v>
      </c>
    </row>
    <row r="3508" spans="1:20" ht="42.75" x14ac:dyDescent="0.4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t="str">
        <f t="shared" si="326"/>
        <v>theater</v>
      </c>
      <c r="R3508" t="str">
        <f t="shared" si="327"/>
        <v>plays</v>
      </c>
      <c r="S3508" s="12">
        <f t="shared" si="328"/>
        <v>41829.525925925926</v>
      </c>
      <c r="T3508" s="12">
        <f t="shared" si="329"/>
        <v>41874.525925925926</v>
      </c>
    </row>
    <row r="3509" spans="1:20" ht="42.75" x14ac:dyDescent="0.4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t="str">
        <f t="shared" si="326"/>
        <v>theater</v>
      </c>
      <c r="R3509" t="str">
        <f t="shared" si="327"/>
        <v>plays</v>
      </c>
      <c r="S3509" s="12">
        <f t="shared" si="328"/>
        <v>42491.714548611104</v>
      </c>
      <c r="T3509" s="12">
        <f t="shared" si="329"/>
        <v>42521.714548611104</v>
      </c>
    </row>
    <row r="3510" spans="1:20" ht="42.75" x14ac:dyDescent="0.4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6">
        <f t="shared" si="325"/>
        <v>12</v>
      </c>
      <c r="Q3510" t="str">
        <f t="shared" si="326"/>
        <v>theater</v>
      </c>
      <c r="R3510" t="str">
        <f t="shared" si="327"/>
        <v>plays</v>
      </c>
      <c r="S3510" s="12">
        <f t="shared" si="328"/>
        <v>42477.521446759252</v>
      </c>
      <c r="T3510" s="12">
        <f t="shared" si="329"/>
        <v>42500.666666666664</v>
      </c>
    </row>
    <row r="3511" spans="1:20" ht="42.75" x14ac:dyDescent="0.4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t="str">
        <f t="shared" si="326"/>
        <v>theater</v>
      </c>
      <c r="R3511" t="str">
        <f t="shared" si="327"/>
        <v>plays</v>
      </c>
      <c r="S3511" s="12">
        <f t="shared" si="328"/>
        <v>41950.651226851849</v>
      </c>
      <c r="T3511" s="12">
        <f t="shared" si="329"/>
        <v>41963.996527777774</v>
      </c>
    </row>
    <row r="3512" spans="1:20" ht="42.75" x14ac:dyDescent="0.4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t="str">
        <f t="shared" si="326"/>
        <v>theater</v>
      </c>
      <c r="R3512" t="str">
        <f t="shared" si="327"/>
        <v>plays</v>
      </c>
      <c r="S3512" s="12">
        <f t="shared" si="328"/>
        <v>41802.412569444445</v>
      </c>
      <c r="T3512" s="12">
        <f t="shared" si="329"/>
        <v>41822.412569444445</v>
      </c>
    </row>
    <row r="3513" spans="1:20" ht="42.75" x14ac:dyDescent="0.4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t="str">
        <f t="shared" si="326"/>
        <v>theater</v>
      </c>
      <c r="R3513" t="str">
        <f t="shared" si="327"/>
        <v>plays</v>
      </c>
      <c r="S3513" s="12">
        <f t="shared" si="328"/>
        <v>41927.665451388886</v>
      </c>
      <c r="T3513" s="12">
        <f t="shared" si="329"/>
        <v>41950.5625</v>
      </c>
    </row>
    <row r="3514" spans="1:20" ht="42.75" x14ac:dyDescent="0.4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t="str">
        <f t="shared" si="326"/>
        <v>theater</v>
      </c>
      <c r="R3514" t="str">
        <f t="shared" si="327"/>
        <v>plays</v>
      </c>
      <c r="S3514" s="12">
        <f t="shared" si="328"/>
        <v>42057.328611111108</v>
      </c>
      <c r="T3514" s="12">
        <f t="shared" si="329"/>
        <v>42117.286944444444</v>
      </c>
    </row>
    <row r="3515" spans="1:20" ht="42.75" x14ac:dyDescent="0.4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t="str">
        <f t="shared" si="326"/>
        <v>theater</v>
      </c>
      <c r="R3515" t="str">
        <f t="shared" si="327"/>
        <v>plays</v>
      </c>
      <c r="S3515" s="12">
        <f t="shared" si="328"/>
        <v>41780.887870370367</v>
      </c>
      <c r="T3515" s="12">
        <f t="shared" si="329"/>
        <v>41793.999305555553</v>
      </c>
    </row>
    <row r="3516" spans="1:20" ht="42.75" x14ac:dyDescent="0.4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t="str">
        <f t="shared" si="326"/>
        <v>theater</v>
      </c>
      <c r="R3516" t="str">
        <f t="shared" si="327"/>
        <v>plays</v>
      </c>
      <c r="S3516" s="12">
        <f t="shared" si="328"/>
        <v>42020.638333333329</v>
      </c>
      <c r="T3516" s="12">
        <f t="shared" si="329"/>
        <v>42036.999305555553</v>
      </c>
    </row>
    <row r="3517" spans="1:20" ht="42.75" x14ac:dyDescent="0.4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t="str">
        <f t="shared" si="326"/>
        <v>theater</v>
      </c>
      <c r="R3517" t="str">
        <f t="shared" si="327"/>
        <v>plays</v>
      </c>
      <c r="S3517" s="12">
        <f t="shared" si="328"/>
        <v>42125.564479166664</v>
      </c>
      <c r="T3517" s="12">
        <f t="shared" si="329"/>
        <v>42155.564479166664</v>
      </c>
    </row>
    <row r="3518" spans="1:20" ht="42.75" x14ac:dyDescent="0.4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t="str">
        <f t="shared" si="326"/>
        <v>theater</v>
      </c>
      <c r="R3518" t="str">
        <f t="shared" si="327"/>
        <v>plays</v>
      </c>
      <c r="S3518" s="12">
        <f t="shared" si="328"/>
        <v>41855.801736111105</v>
      </c>
      <c r="T3518" s="12">
        <f t="shared" si="329"/>
        <v>41889.916666666664</v>
      </c>
    </row>
    <row r="3519" spans="1:20" ht="42.75" x14ac:dyDescent="0.4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t="str">
        <f t="shared" si="326"/>
        <v>theater</v>
      </c>
      <c r="R3519" t="str">
        <f t="shared" si="327"/>
        <v>plays</v>
      </c>
      <c r="S3519" s="12">
        <f t="shared" si="328"/>
        <v>41794.609189814808</v>
      </c>
      <c r="T3519" s="12">
        <f t="shared" si="329"/>
        <v>41824.25</v>
      </c>
    </row>
    <row r="3520" spans="1:20" ht="42.75" x14ac:dyDescent="0.4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t="str">
        <f t="shared" si="326"/>
        <v>theater</v>
      </c>
      <c r="R3520" t="str">
        <f t="shared" si="327"/>
        <v>plays</v>
      </c>
      <c r="S3520" s="12">
        <f t="shared" si="328"/>
        <v>41893.575219907405</v>
      </c>
      <c r="T3520" s="12">
        <f t="shared" si="329"/>
        <v>41914.38958333333</v>
      </c>
    </row>
    <row r="3521" spans="1:20" ht="42.75" x14ac:dyDescent="0.4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t="str">
        <f t="shared" si="326"/>
        <v>theater</v>
      </c>
      <c r="R3521" t="str">
        <f t="shared" si="327"/>
        <v>plays</v>
      </c>
      <c r="S3521" s="12">
        <f t="shared" si="328"/>
        <v>42037.390624999993</v>
      </c>
      <c r="T3521" s="12">
        <f t="shared" si="329"/>
        <v>42067.390624999993</v>
      </c>
    </row>
    <row r="3522" spans="1:20" ht="28.5" x14ac:dyDescent="0.4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s="6">
        <f t="shared" si="325"/>
        <v>95.952380952380949</v>
      </c>
      <c r="Q3522" t="str">
        <f t="shared" si="326"/>
        <v>theater</v>
      </c>
      <c r="R3522" t="str">
        <f t="shared" si="327"/>
        <v>plays</v>
      </c>
      <c r="S3522" s="12">
        <f t="shared" si="328"/>
        <v>42227.615879629629</v>
      </c>
      <c r="T3522" s="12">
        <f t="shared" si="329"/>
        <v>42253.365972222215</v>
      </c>
    </row>
    <row r="3523" spans="1:20" ht="42.75" x14ac:dyDescent="0.4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s="6">
        <f t="shared" ref="P3523:P3586" si="331">IF(L3523&gt;0,E3523/L3523,0)</f>
        <v>45.615384615384613</v>
      </c>
      <c r="Q3523" t="str">
        <f t="shared" ref="Q3523:Q3586" si="332">LEFT(N3523,SEARCH("/",N3523,1)-1)</f>
        <v>theater</v>
      </c>
      <c r="R3523" t="str">
        <f t="shared" ref="R3523:R3586" si="333">RIGHT(N3523,LEN(N3523)-SEARCH("/",N3523,1))</f>
        <v>plays</v>
      </c>
      <c r="S3523" s="12">
        <f t="shared" ref="S3523:S3586" si="334">(J3523/86400)+25569+(-5/24)</f>
        <v>41881.153009259258</v>
      </c>
      <c r="T3523" s="12">
        <f t="shared" ref="T3523:T3586" si="335">(I3523/86400)+25569+(-5/24)</f>
        <v>41911.153009259258</v>
      </c>
    </row>
    <row r="3524" spans="1:20" ht="42.75" x14ac:dyDescent="0.4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t="str">
        <f t="shared" si="332"/>
        <v>theater</v>
      </c>
      <c r="R3524" t="str">
        <f t="shared" si="333"/>
        <v>plays</v>
      </c>
      <c r="S3524" s="12">
        <f t="shared" si="334"/>
        <v>42234.581550925919</v>
      </c>
      <c r="T3524" s="12">
        <f t="shared" si="335"/>
        <v>42262.212500000001</v>
      </c>
    </row>
    <row r="3525" spans="1:20" ht="42.75" x14ac:dyDescent="0.4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t="str">
        <f t="shared" si="332"/>
        <v>theater</v>
      </c>
      <c r="R3525" t="str">
        <f t="shared" si="333"/>
        <v>plays</v>
      </c>
      <c r="S3525" s="12">
        <f t="shared" si="334"/>
        <v>42581.189212962963</v>
      </c>
      <c r="T3525" s="12">
        <f t="shared" si="335"/>
        <v>42638.749999999993</v>
      </c>
    </row>
    <row r="3526" spans="1:20" ht="42.75" x14ac:dyDescent="0.4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t="str">
        <f t="shared" si="332"/>
        <v>theater</v>
      </c>
      <c r="R3526" t="str">
        <f t="shared" si="333"/>
        <v>plays</v>
      </c>
      <c r="S3526" s="12">
        <f t="shared" si="334"/>
        <v>41880.555243055554</v>
      </c>
      <c r="T3526" s="12">
        <f t="shared" si="335"/>
        <v>41894.958333333328</v>
      </c>
    </row>
    <row r="3527" spans="1:20" ht="42.75" x14ac:dyDescent="0.4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t="str">
        <f t="shared" si="332"/>
        <v>theater</v>
      </c>
      <c r="R3527" t="str">
        <f t="shared" si="333"/>
        <v>plays</v>
      </c>
      <c r="S3527" s="12">
        <f t="shared" si="334"/>
        <v>42214.487337962964</v>
      </c>
      <c r="T3527" s="12">
        <f t="shared" si="335"/>
        <v>42225.458333333336</v>
      </c>
    </row>
    <row r="3528" spans="1:20" ht="42.75" x14ac:dyDescent="0.4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t="str">
        <f t="shared" si="332"/>
        <v>theater</v>
      </c>
      <c r="R3528" t="str">
        <f t="shared" si="333"/>
        <v>plays</v>
      </c>
      <c r="S3528" s="12">
        <f t="shared" si="334"/>
        <v>42460.126979166664</v>
      </c>
      <c r="T3528" s="12">
        <f t="shared" si="335"/>
        <v>42488.040972222218</v>
      </c>
    </row>
    <row r="3529" spans="1:20" ht="42.75" x14ac:dyDescent="0.4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t="str">
        <f t="shared" si="332"/>
        <v>theater</v>
      </c>
      <c r="R3529" t="str">
        <f t="shared" si="333"/>
        <v>plays</v>
      </c>
      <c r="S3529" s="12">
        <f t="shared" si="334"/>
        <v>42166.814872685187</v>
      </c>
      <c r="T3529" s="12">
        <f t="shared" si="335"/>
        <v>42195.957638888889</v>
      </c>
    </row>
    <row r="3530" spans="1:20" ht="42.75" x14ac:dyDescent="0.4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t="str">
        <f t="shared" si="332"/>
        <v>theater</v>
      </c>
      <c r="R3530" t="str">
        <f t="shared" si="333"/>
        <v>plays</v>
      </c>
      <c r="S3530" s="12">
        <f t="shared" si="334"/>
        <v>42733.293032407404</v>
      </c>
      <c r="T3530" s="12">
        <f t="shared" si="335"/>
        <v>42753.293032407404</v>
      </c>
    </row>
    <row r="3531" spans="1:20" ht="42.75" x14ac:dyDescent="0.4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t="str">
        <f t="shared" si="332"/>
        <v>theater</v>
      </c>
      <c r="R3531" t="str">
        <f t="shared" si="333"/>
        <v>plays</v>
      </c>
      <c r="S3531" s="12">
        <f t="shared" si="334"/>
        <v>42177.553449074076</v>
      </c>
      <c r="T3531" s="12">
        <f t="shared" si="335"/>
        <v>42197.833333333336</v>
      </c>
    </row>
    <row r="3532" spans="1:20" ht="42.75" x14ac:dyDescent="0.4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6">
        <f t="shared" si="331"/>
        <v>125</v>
      </c>
      <c r="Q3532" t="str">
        <f t="shared" si="332"/>
        <v>theater</v>
      </c>
      <c r="R3532" t="str">
        <f t="shared" si="333"/>
        <v>plays</v>
      </c>
      <c r="S3532" s="12">
        <f t="shared" si="334"/>
        <v>42442.41501157407</v>
      </c>
      <c r="T3532" s="12">
        <f t="shared" si="335"/>
        <v>42470.624999999993</v>
      </c>
    </row>
    <row r="3533" spans="1:20" x14ac:dyDescent="0.4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t="str">
        <f t="shared" si="332"/>
        <v>theater</v>
      </c>
      <c r="R3533" t="str">
        <f t="shared" si="333"/>
        <v>plays</v>
      </c>
      <c r="S3533" s="12">
        <f t="shared" si="334"/>
        <v>42521.44599537037</v>
      </c>
      <c r="T3533" s="12">
        <f t="shared" si="335"/>
        <v>42551.44599537037</v>
      </c>
    </row>
    <row r="3534" spans="1:20" ht="42.75" x14ac:dyDescent="0.4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t="str">
        <f t="shared" si="332"/>
        <v>theater</v>
      </c>
      <c r="R3534" t="str">
        <f t="shared" si="333"/>
        <v>plays</v>
      </c>
      <c r="S3534" s="12">
        <f t="shared" si="334"/>
        <v>41884.391516203701</v>
      </c>
      <c r="T3534" s="12">
        <f t="shared" si="335"/>
        <v>41899.957638888889</v>
      </c>
    </row>
    <row r="3535" spans="1:20" ht="57" x14ac:dyDescent="0.4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t="str">
        <f t="shared" si="332"/>
        <v>theater</v>
      </c>
      <c r="R3535" t="str">
        <f t="shared" si="333"/>
        <v>plays</v>
      </c>
      <c r="S3535" s="12">
        <f t="shared" si="334"/>
        <v>42289.552858796298</v>
      </c>
      <c r="T3535" s="12">
        <f t="shared" si="335"/>
        <v>42319.594525462962</v>
      </c>
    </row>
    <row r="3536" spans="1:20" ht="28.5" x14ac:dyDescent="0.4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t="str">
        <f t="shared" si="332"/>
        <v>theater</v>
      </c>
      <c r="R3536" t="str">
        <f t="shared" si="333"/>
        <v>plays</v>
      </c>
      <c r="S3536" s="12">
        <f t="shared" si="334"/>
        <v>42243.416932870365</v>
      </c>
      <c r="T3536" s="12">
        <f t="shared" si="335"/>
        <v>42278.416932870365</v>
      </c>
    </row>
    <row r="3537" spans="1:20" ht="42.75" x14ac:dyDescent="0.4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t="str">
        <f t="shared" si="332"/>
        <v>theater</v>
      </c>
      <c r="R3537" t="str">
        <f t="shared" si="333"/>
        <v>plays</v>
      </c>
      <c r="S3537" s="12">
        <f t="shared" si="334"/>
        <v>42248.431828703702</v>
      </c>
      <c r="T3537" s="12">
        <f t="shared" si="335"/>
        <v>42279.541666666664</v>
      </c>
    </row>
    <row r="3538" spans="1:20" ht="42.75" x14ac:dyDescent="0.4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t="str">
        <f t="shared" si="332"/>
        <v>theater</v>
      </c>
      <c r="R3538" t="str">
        <f t="shared" si="333"/>
        <v>plays</v>
      </c>
      <c r="S3538" s="12">
        <f t="shared" si="334"/>
        <v>42328.518807870372</v>
      </c>
      <c r="T3538" s="12">
        <f t="shared" si="335"/>
        <v>42358.290972222218</v>
      </c>
    </row>
    <row r="3539" spans="1:20" ht="42.75" x14ac:dyDescent="0.4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t="str">
        <f t="shared" si="332"/>
        <v>theater</v>
      </c>
      <c r="R3539" t="str">
        <f t="shared" si="333"/>
        <v>plays</v>
      </c>
      <c r="S3539" s="12">
        <f t="shared" si="334"/>
        <v>41923.146018518521</v>
      </c>
      <c r="T3539" s="12">
        <f t="shared" si="335"/>
        <v>41960.124305555553</v>
      </c>
    </row>
    <row r="3540" spans="1:20" ht="42.75" x14ac:dyDescent="0.4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t="str">
        <f t="shared" si="332"/>
        <v>theater</v>
      </c>
      <c r="R3540" t="str">
        <f t="shared" si="333"/>
        <v>plays</v>
      </c>
      <c r="S3540" s="12">
        <f t="shared" si="334"/>
        <v>42571.212268518517</v>
      </c>
      <c r="T3540" s="12">
        <f t="shared" si="335"/>
        <v>42599.212268518517</v>
      </c>
    </row>
    <row r="3541" spans="1:20" ht="42.75" x14ac:dyDescent="0.4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t="str">
        <f t="shared" si="332"/>
        <v>theater</v>
      </c>
      <c r="R3541" t="str">
        <f t="shared" si="333"/>
        <v>plays</v>
      </c>
      <c r="S3541" s="12">
        <f t="shared" si="334"/>
        <v>42600.547708333332</v>
      </c>
      <c r="T3541" s="12">
        <f t="shared" si="335"/>
        <v>42621.547708333332</v>
      </c>
    </row>
    <row r="3542" spans="1:20" ht="57" x14ac:dyDescent="0.4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t="str">
        <f t="shared" si="332"/>
        <v>theater</v>
      </c>
      <c r="R3542" t="str">
        <f t="shared" si="333"/>
        <v>plays</v>
      </c>
      <c r="S3542" s="12">
        <f t="shared" si="334"/>
        <v>42516.795034722221</v>
      </c>
      <c r="T3542" s="12">
        <f t="shared" si="335"/>
        <v>42546.795034722221</v>
      </c>
    </row>
    <row r="3543" spans="1:20" ht="42.75" x14ac:dyDescent="0.4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t="str">
        <f t="shared" si="332"/>
        <v>theater</v>
      </c>
      <c r="R3543" t="str">
        <f t="shared" si="333"/>
        <v>plays</v>
      </c>
      <c r="S3543" s="12">
        <f t="shared" si="334"/>
        <v>42222.521701388883</v>
      </c>
      <c r="T3543" s="12">
        <f t="shared" si="335"/>
        <v>42247.521701388883</v>
      </c>
    </row>
    <row r="3544" spans="1:20" ht="42.75" x14ac:dyDescent="0.4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t="str">
        <f t="shared" si="332"/>
        <v>theater</v>
      </c>
      <c r="R3544" t="str">
        <f t="shared" si="333"/>
        <v>plays</v>
      </c>
      <c r="S3544" s="12">
        <f t="shared" si="334"/>
        <v>41829.391458333332</v>
      </c>
      <c r="T3544" s="12">
        <f t="shared" si="335"/>
        <v>41889.391458333332</v>
      </c>
    </row>
    <row r="3545" spans="1:20" ht="42.75" x14ac:dyDescent="0.4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t="str">
        <f t="shared" si="332"/>
        <v>theater</v>
      </c>
      <c r="R3545" t="str">
        <f t="shared" si="333"/>
        <v>plays</v>
      </c>
      <c r="S3545" s="12">
        <f t="shared" si="334"/>
        <v>42150.546979166662</v>
      </c>
      <c r="T3545" s="12">
        <f t="shared" si="335"/>
        <v>42180.546979166662</v>
      </c>
    </row>
    <row r="3546" spans="1:20" ht="28.5" x14ac:dyDescent="0.4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t="str">
        <f t="shared" si="332"/>
        <v>theater</v>
      </c>
      <c r="R3546" t="str">
        <f t="shared" si="333"/>
        <v>plays</v>
      </c>
      <c r="S3546" s="12">
        <f t="shared" si="334"/>
        <v>42040.623344907406</v>
      </c>
      <c r="T3546" s="12">
        <f t="shared" si="335"/>
        <v>42070.623344907406</v>
      </c>
    </row>
    <row r="3547" spans="1:20" ht="42.75" x14ac:dyDescent="0.4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t="str">
        <f t="shared" si="332"/>
        <v>theater</v>
      </c>
      <c r="R3547" t="str">
        <f t="shared" si="333"/>
        <v>plays</v>
      </c>
      <c r="S3547" s="12">
        <f t="shared" si="334"/>
        <v>42075.599062499998</v>
      </c>
      <c r="T3547" s="12">
        <f t="shared" si="335"/>
        <v>42105.599062499998</v>
      </c>
    </row>
    <row r="3548" spans="1:20" ht="42.75" x14ac:dyDescent="0.4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t="str">
        <f t="shared" si="332"/>
        <v>theater</v>
      </c>
      <c r="R3548" t="str">
        <f t="shared" si="333"/>
        <v>plays</v>
      </c>
      <c r="S3548" s="12">
        <f t="shared" si="334"/>
        <v>42073.452361111107</v>
      </c>
      <c r="T3548" s="12">
        <f t="shared" si="335"/>
        <v>42094.957638888889</v>
      </c>
    </row>
    <row r="3549" spans="1:20" ht="42.75" x14ac:dyDescent="0.4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t="str">
        <f t="shared" si="332"/>
        <v>theater</v>
      </c>
      <c r="R3549" t="str">
        <f t="shared" si="333"/>
        <v>plays</v>
      </c>
      <c r="S3549" s="12">
        <f t="shared" si="334"/>
        <v>42479.870381944442</v>
      </c>
      <c r="T3549" s="12">
        <f t="shared" si="335"/>
        <v>42503.957638888889</v>
      </c>
    </row>
    <row r="3550" spans="1:20" ht="42.75" x14ac:dyDescent="0.4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t="str">
        <f t="shared" si="332"/>
        <v>theater</v>
      </c>
      <c r="R3550" t="str">
        <f t="shared" si="333"/>
        <v>plays</v>
      </c>
      <c r="S3550" s="12">
        <f t="shared" si="334"/>
        <v>42411.733958333331</v>
      </c>
      <c r="T3550" s="12">
        <f t="shared" si="335"/>
        <v>42433.833333333336</v>
      </c>
    </row>
    <row r="3551" spans="1:20" ht="42.75" x14ac:dyDescent="0.4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t="str">
        <f t="shared" si="332"/>
        <v>theater</v>
      </c>
      <c r="R3551" t="str">
        <f t="shared" si="333"/>
        <v>plays</v>
      </c>
      <c r="S3551" s="12">
        <f t="shared" si="334"/>
        <v>42223.186030092591</v>
      </c>
      <c r="T3551" s="12">
        <f t="shared" si="335"/>
        <v>42251.186030092591</v>
      </c>
    </row>
    <row r="3552" spans="1:20" ht="42.75" x14ac:dyDescent="0.4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40.9375</v>
      </c>
      <c r="Q3552" t="str">
        <f t="shared" si="332"/>
        <v>theater</v>
      </c>
      <c r="R3552" t="str">
        <f t="shared" si="333"/>
        <v>plays</v>
      </c>
      <c r="S3552" s="12">
        <f t="shared" si="334"/>
        <v>42462.685162037036</v>
      </c>
      <c r="T3552" s="12">
        <f t="shared" si="335"/>
        <v>42492.685162037036</v>
      </c>
    </row>
    <row r="3553" spans="1:20" ht="42.75" x14ac:dyDescent="0.4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t="str">
        <f t="shared" si="332"/>
        <v>theater</v>
      </c>
      <c r="R3553" t="str">
        <f t="shared" si="333"/>
        <v>plays</v>
      </c>
      <c r="S3553" s="12">
        <f t="shared" si="334"/>
        <v>41753.307523148142</v>
      </c>
      <c r="T3553" s="12">
        <f t="shared" si="335"/>
        <v>41781.713194444441</v>
      </c>
    </row>
    <row r="3554" spans="1:20" ht="42.75" x14ac:dyDescent="0.4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6">
        <f t="shared" si="331"/>
        <v>38.65</v>
      </c>
      <c r="Q3554" t="str">
        <f t="shared" si="332"/>
        <v>theater</v>
      </c>
      <c r="R3554" t="str">
        <f t="shared" si="333"/>
        <v>plays</v>
      </c>
      <c r="S3554" s="12">
        <f t="shared" si="334"/>
        <v>41788.378749999996</v>
      </c>
      <c r="T3554" s="12">
        <f t="shared" si="335"/>
        <v>41818.378749999996</v>
      </c>
    </row>
    <row r="3555" spans="1:20" ht="42.75" x14ac:dyDescent="0.4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t="str">
        <f t="shared" si="332"/>
        <v>theater</v>
      </c>
      <c r="R3555" t="str">
        <f t="shared" si="333"/>
        <v>plays</v>
      </c>
      <c r="S3555" s="12">
        <f t="shared" si="334"/>
        <v>42195.820370370369</v>
      </c>
      <c r="T3555" s="12">
        <f t="shared" si="335"/>
        <v>42227.791666666664</v>
      </c>
    </row>
    <row r="3556" spans="1:20" ht="42.75" x14ac:dyDescent="0.4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t="str">
        <f t="shared" si="332"/>
        <v>theater</v>
      </c>
      <c r="R3556" t="str">
        <f t="shared" si="333"/>
        <v>plays</v>
      </c>
      <c r="S3556" s="12">
        <f t="shared" si="334"/>
        <v>42015.842118055552</v>
      </c>
      <c r="T3556" s="12">
        <f t="shared" si="335"/>
        <v>42046.499999999993</v>
      </c>
    </row>
    <row r="3557" spans="1:20" ht="42.75" x14ac:dyDescent="0.4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t="str">
        <f t="shared" si="332"/>
        <v>theater</v>
      </c>
      <c r="R3557" t="str">
        <f t="shared" si="333"/>
        <v>plays</v>
      </c>
      <c r="S3557" s="12">
        <f t="shared" si="334"/>
        <v>42661.233726851853</v>
      </c>
      <c r="T3557" s="12">
        <f t="shared" si="335"/>
        <v>42691.275393518517</v>
      </c>
    </row>
    <row r="3558" spans="1:20" ht="42.75" x14ac:dyDescent="0.4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t="str">
        <f t="shared" si="332"/>
        <v>theater</v>
      </c>
      <c r="R3558" t="str">
        <f t="shared" si="333"/>
        <v>plays</v>
      </c>
      <c r="S3558" s="12">
        <f t="shared" si="334"/>
        <v>41808.441249999996</v>
      </c>
      <c r="T3558" s="12">
        <f t="shared" si="335"/>
        <v>41868.441249999996</v>
      </c>
    </row>
    <row r="3559" spans="1:20" ht="42.75" x14ac:dyDescent="0.4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t="str">
        <f t="shared" si="332"/>
        <v>theater</v>
      </c>
      <c r="R3559" t="str">
        <f t="shared" si="333"/>
        <v>plays</v>
      </c>
      <c r="S3559" s="12">
        <f t="shared" si="334"/>
        <v>41730.068414351852</v>
      </c>
      <c r="T3559" s="12">
        <f t="shared" si="335"/>
        <v>41764.068414351852</v>
      </c>
    </row>
    <row r="3560" spans="1:20" ht="42.75" x14ac:dyDescent="0.4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t="str">
        <f t="shared" si="332"/>
        <v>theater</v>
      </c>
      <c r="R3560" t="str">
        <f t="shared" si="333"/>
        <v>plays</v>
      </c>
      <c r="S3560" s="12">
        <f t="shared" si="334"/>
        <v>42139.608506944445</v>
      </c>
      <c r="T3560" s="12">
        <f t="shared" si="335"/>
        <v>42181.666666666664</v>
      </c>
    </row>
    <row r="3561" spans="1:20" ht="42.75" x14ac:dyDescent="0.4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t="str">
        <f t="shared" si="332"/>
        <v>theater</v>
      </c>
      <c r="R3561" t="str">
        <f t="shared" si="333"/>
        <v>plays</v>
      </c>
      <c r="S3561" s="12">
        <f t="shared" si="334"/>
        <v>42193.887824074067</v>
      </c>
      <c r="T3561" s="12">
        <f t="shared" si="335"/>
        <v>42216.165277777771</v>
      </c>
    </row>
    <row r="3562" spans="1:20" ht="42.75" x14ac:dyDescent="0.4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t="str">
        <f t="shared" si="332"/>
        <v>theater</v>
      </c>
      <c r="R3562" t="str">
        <f t="shared" si="333"/>
        <v>plays</v>
      </c>
      <c r="S3562" s="12">
        <f t="shared" si="334"/>
        <v>42115.68131944444</v>
      </c>
      <c r="T3562" s="12">
        <f t="shared" si="335"/>
        <v>42150.906249999993</v>
      </c>
    </row>
    <row r="3563" spans="1:20" ht="99.75" x14ac:dyDescent="0.4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t="str">
        <f t="shared" si="332"/>
        <v>theater</v>
      </c>
      <c r="R3563" t="str">
        <f t="shared" si="333"/>
        <v>plays</v>
      </c>
      <c r="S3563" s="12">
        <f t="shared" si="334"/>
        <v>42203.471967592595</v>
      </c>
      <c r="T3563" s="12">
        <f t="shared" si="335"/>
        <v>42221.566666666666</v>
      </c>
    </row>
    <row r="3564" spans="1:20" ht="42.75" x14ac:dyDescent="0.4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t="str">
        <f t="shared" si="332"/>
        <v>theater</v>
      </c>
      <c r="R3564" t="str">
        <f t="shared" si="333"/>
        <v>plays</v>
      </c>
      <c r="S3564" s="12">
        <f t="shared" si="334"/>
        <v>42433.553553240738</v>
      </c>
      <c r="T3564" s="12">
        <f t="shared" si="335"/>
        <v>42442.708333333336</v>
      </c>
    </row>
    <row r="3565" spans="1:20" ht="42.75" x14ac:dyDescent="0.4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t="str">
        <f t="shared" si="332"/>
        <v>theater</v>
      </c>
      <c r="R3565" t="str">
        <f t="shared" si="333"/>
        <v>plays</v>
      </c>
      <c r="S3565" s="12">
        <f t="shared" si="334"/>
        <v>42555.46361111111</v>
      </c>
      <c r="T3565" s="12">
        <f t="shared" si="335"/>
        <v>42583.583333333336</v>
      </c>
    </row>
    <row r="3566" spans="1:20" ht="28.5" x14ac:dyDescent="0.4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t="str">
        <f t="shared" si="332"/>
        <v>theater</v>
      </c>
      <c r="R3566" t="str">
        <f t="shared" si="333"/>
        <v>plays</v>
      </c>
      <c r="S3566" s="12">
        <f t="shared" si="334"/>
        <v>42236.414918981478</v>
      </c>
      <c r="T3566" s="12">
        <f t="shared" si="335"/>
        <v>42282.458333333336</v>
      </c>
    </row>
    <row r="3567" spans="1:20" ht="42.75" x14ac:dyDescent="0.4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t="str">
        <f t="shared" si="332"/>
        <v>theater</v>
      </c>
      <c r="R3567" t="str">
        <f t="shared" si="333"/>
        <v>plays</v>
      </c>
      <c r="S3567" s="12">
        <f t="shared" si="334"/>
        <v>41974.534814814811</v>
      </c>
      <c r="T3567" s="12">
        <f t="shared" si="335"/>
        <v>42004.534814814811</v>
      </c>
    </row>
    <row r="3568" spans="1:20" ht="42.75" x14ac:dyDescent="0.4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t="str">
        <f t="shared" si="332"/>
        <v>theater</v>
      </c>
      <c r="R3568" t="str">
        <f t="shared" si="333"/>
        <v>plays</v>
      </c>
      <c r="S3568" s="12">
        <f t="shared" si="334"/>
        <v>41997.299571759257</v>
      </c>
      <c r="T3568" s="12">
        <f t="shared" si="335"/>
        <v>42027.299571759257</v>
      </c>
    </row>
    <row r="3569" spans="1:20" ht="42.75" x14ac:dyDescent="0.4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t="str">
        <f t="shared" si="332"/>
        <v>theater</v>
      </c>
      <c r="R3569" t="str">
        <f t="shared" si="333"/>
        <v>plays</v>
      </c>
      <c r="S3569" s="12">
        <f t="shared" si="334"/>
        <v>42135.602361111109</v>
      </c>
      <c r="T3569" s="12">
        <f t="shared" si="335"/>
        <v>42165.602361111109</v>
      </c>
    </row>
    <row r="3570" spans="1:20" ht="42.75" x14ac:dyDescent="0.4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t="str">
        <f t="shared" si="332"/>
        <v>theater</v>
      </c>
      <c r="R3570" t="str">
        <f t="shared" si="333"/>
        <v>plays</v>
      </c>
      <c r="S3570" s="12">
        <f t="shared" si="334"/>
        <v>41869.532337962963</v>
      </c>
      <c r="T3570" s="12">
        <f t="shared" si="335"/>
        <v>41899.532337962963</v>
      </c>
    </row>
    <row r="3571" spans="1:20" ht="42.75" x14ac:dyDescent="0.4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t="str">
        <f t="shared" si="332"/>
        <v>theater</v>
      </c>
      <c r="R3571" t="str">
        <f t="shared" si="333"/>
        <v>plays</v>
      </c>
      <c r="S3571" s="12">
        <f t="shared" si="334"/>
        <v>41982.480277777773</v>
      </c>
      <c r="T3571" s="12">
        <f t="shared" si="335"/>
        <v>42012.480277777773</v>
      </c>
    </row>
    <row r="3572" spans="1:20" ht="42.75" x14ac:dyDescent="0.4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t="str">
        <f t="shared" si="332"/>
        <v>theater</v>
      </c>
      <c r="R3572" t="str">
        <f t="shared" si="333"/>
        <v>plays</v>
      </c>
      <c r="S3572" s="12">
        <f t="shared" si="334"/>
        <v>41976.12364583333</v>
      </c>
      <c r="T3572" s="12">
        <f t="shared" si="335"/>
        <v>42004.083333333336</v>
      </c>
    </row>
    <row r="3573" spans="1:20" ht="42.75" x14ac:dyDescent="0.4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t="str">
        <f t="shared" si="332"/>
        <v>theater</v>
      </c>
      <c r="R3573" t="str">
        <f t="shared" si="333"/>
        <v>plays</v>
      </c>
      <c r="S3573" s="12">
        <f t="shared" si="334"/>
        <v>41912.650613425925</v>
      </c>
      <c r="T3573" s="12">
        <f t="shared" si="335"/>
        <v>41942.650613425925</v>
      </c>
    </row>
    <row r="3574" spans="1:20" ht="28.5" x14ac:dyDescent="0.4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t="str">
        <f t="shared" si="332"/>
        <v>theater</v>
      </c>
      <c r="R3574" t="str">
        <f t="shared" si="333"/>
        <v>plays</v>
      </c>
      <c r="S3574" s="12">
        <f t="shared" si="334"/>
        <v>42146.36206018518</v>
      </c>
      <c r="T3574" s="12">
        <f t="shared" si="335"/>
        <v>42176.36206018518</v>
      </c>
    </row>
    <row r="3575" spans="1:20" ht="28.5" x14ac:dyDescent="0.4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t="str">
        <f t="shared" si="332"/>
        <v>theater</v>
      </c>
      <c r="R3575" t="str">
        <f t="shared" si="333"/>
        <v>plays</v>
      </c>
      <c r="S3575" s="12">
        <f t="shared" si="334"/>
        <v>41921.167199074072</v>
      </c>
      <c r="T3575" s="12">
        <f t="shared" si="335"/>
        <v>41951.208865740737</v>
      </c>
    </row>
    <row r="3576" spans="1:20" ht="42.75" x14ac:dyDescent="0.4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t="str">
        <f t="shared" si="332"/>
        <v>theater</v>
      </c>
      <c r="R3576" t="str">
        <f t="shared" si="333"/>
        <v>plays</v>
      </c>
      <c r="S3576" s="12">
        <f t="shared" si="334"/>
        <v>41926.734351851854</v>
      </c>
      <c r="T3576" s="12">
        <f t="shared" si="335"/>
        <v>41956.776018518511</v>
      </c>
    </row>
    <row r="3577" spans="1:20" ht="42.75" x14ac:dyDescent="0.4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t="str">
        <f t="shared" si="332"/>
        <v>theater</v>
      </c>
      <c r="R3577" t="str">
        <f t="shared" si="333"/>
        <v>plays</v>
      </c>
      <c r="S3577" s="12">
        <f t="shared" si="334"/>
        <v>42561.575543981475</v>
      </c>
      <c r="T3577" s="12">
        <f t="shared" si="335"/>
        <v>42592.957638888889</v>
      </c>
    </row>
    <row r="3578" spans="1:20" ht="42.75" x14ac:dyDescent="0.4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6">
        <f t="shared" si="331"/>
        <v>20</v>
      </c>
      <c r="Q3578" t="str">
        <f t="shared" si="332"/>
        <v>theater</v>
      </c>
      <c r="R3578" t="str">
        <f t="shared" si="333"/>
        <v>plays</v>
      </c>
      <c r="S3578" s="12">
        <f t="shared" si="334"/>
        <v>42649.340902777774</v>
      </c>
      <c r="T3578" s="12">
        <f t="shared" si="335"/>
        <v>42709.382569444446</v>
      </c>
    </row>
    <row r="3579" spans="1:20" ht="42.75" x14ac:dyDescent="0.4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t="str">
        <f t="shared" si="332"/>
        <v>theater</v>
      </c>
      <c r="R3579" t="str">
        <f t="shared" si="333"/>
        <v>plays</v>
      </c>
      <c r="S3579" s="12">
        <f t="shared" si="334"/>
        <v>42093.578506944446</v>
      </c>
      <c r="T3579" s="12">
        <f t="shared" si="335"/>
        <v>42120.061111111114</v>
      </c>
    </row>
    <row r="3580" spans="1:20" ht="42.75" x14ac:dyDescent="0.4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t="str">
        <f t="shared" si="332"/>
        <v>theater</v>
      </c>
      <c r="R3580" t="str">
        <f t="shared" si="333"/>
        <v>plays</v>
      </c>
      <c r="S3580" s="12">
        <f t="shared" si="334"/>
        <v>42460.525196759256</v>
      </c>
      <c r="T3580" s="12">
        <f t="shared" si="335"/>
        <v>42490.525196759256</v>
      </c>
    </row>
    <row r="3581" spans="1:20" ht="42.75" x14ac:dyDescent="0.4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t="str">
        <f t="shared" si="332"/>
        <v>theater</v>
      </c>
      <c r="R3581" t="str">
        <f t="shared" si="333"/>
        <v>plays</v>
      </c>
      <c r="S3581" s="12">
        <f t="shared" si="334"/>
        <v>42430.553888888891</v>
      </c>
      <c r="T3581" s="12">
        <f t="shared" si="335"/>
        <v>42460.51222222222</v>
      </c>
    </row>
    <row r="3582" spans="1:20" ht="42.75" x14ac:dyDescent="0.4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t="str">
        <f t="shared" si="332"/>
        <v>theater</v>
      </c>
      <c r="R3582" t="str">
        <f t="shared" si="333"/>
        <v>plays</v>
      </c>
      <c r="S3582" s="12">
        <f t="shared" si="334"/>
        <v>42025.967847222222</v>
      </c>
      <c r="T3582" s="12">
        <f t="shared" si="335"/>
        <v>42063.999305555553</v>
      </c>
    </row>
    <row r="3583" spans="1:20" ht="42.75" x14ac:dyDescent="0.4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t="str">
        <f t="shared" si="332"/>
        <v>theater</v>
      </c>
      <c r="R3583" t="str">
        <f t="shared" si="333"/>
        <v>plays</v>
      </c>
      <c r="S3583" s="12">
        <f t="shared" si="334"/>
        <v>41836.26284722222</v>
      </c>
      <c r="T3583" s="12">
        <f t="shared" si="335"/>
        <v>41850.26284722222</v>
      </c>
    </row>
    <row r="3584" spans="1:20" ht="42.75" x14ac:dyDescent="0.4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t="str">
        <f t="shared" si="332"/>
        <v>theater</v>
      </c>
      <c r="R3584" t="str">
        <f t="shared" si="333"/>
        <v>plays</v>
      </c>
      <c r="S3584" s="12">
        <f t="shared" si="334"/>
        <v>42450.887523148143</v>
      </c>
      <c r="T3584" s="12">
        <f t="shared" si="335"/>
        <v>42464.887523148143</v>
      </c>
    </row>
    <row r="3585" spans="1:20" ht="42.75" x14ac:dyDescent="0.4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t="str">
        <f t="shared" si="332"/>
        <v>theater</v>
      </c>
      <c r="R3585" t="str">
        <f t="shared" si="333"/>
        <v>plays</v>
      </c>
      <c r="S3585" s="12">
        <f t="shared" si="334"/>
        <v>42418.217650462961</v>
      </c>
      <c r="T3585" s="12">
        <f t="shared" si="335"/>
        <v>42478.175983796296</v>
      </c>
    </row>
    <row r="3586" spans="1:20" ht="85.5" x14ac:dyDescent="0.4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6">
        <f t="shared" si="331"/>
        <v>30.9375</v>
      </c>
      <c r="Q3586" t="str">
        <f t="shared" si="332"/>
        <v>theater</v>
      </c>
      <c r="R3586" t="str">
        <f t="shared" si="333"/>
        <v>plays</v>
      </c>
      <c r="S3586" s="12">
        <f t="shared" si="334"/>
        <v>42168.108148148145</v>
      </c>
      <c r="T3586" s="12">
        <f t="shared" si="335"/>
        <v>42198.108148148145</v>
      </c>
    </row>
    <row r="3587" spans="1:20" ht="42.75" x14ac:dyDescent="0.4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s="6">
        <f t="shared" ref="P3587:P3650" si="337">IF(L3587&gt;0,E3587/L3587,0)</f>
        <v>176.08695652173913</v>
      </c>
      <c r="Q3587" t="str">
        <f t="shared" ref="Q3587:Q3650" si="338">LEFT(N3587,SEARCH("/",N3587,1)-1)</f>
        <v>theater</v>
      </c>
      <c r="R3587" t="str">
        <f t="shared" ref="R3587:R3650" si="339">RIGHT(N3587,LEN(N3587)-SEARCH("/",N3587,1))</f>
        <v>plays</v>
      </c>
      <c r="S3587" s="12">
        <f t="shared" ref="S3587:S3650" si="340">(J3587/86400)+25569+(-5/24)</f>
        <v>41964.507986111108</v>
      </c>
      <c r="T3587" s="12">
        <f t="shared" ref="T3587:T3650" si="341">(I3587/86400)+25569+(-5/24)</f>
        <v>41994.507986111108</v>
      </c>
    </row>
    <row r="3588" spans="1:20" x14ac:dyDescent="0.4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t="str">
        <f t="shared" si="338"/>
        <v>theater</v>
      </c>
      <c r="R3588" t="str">
        <f t="shared" si="339"/>
        <v>plays</v>
      </c>
      <c r="S3588" s="12">
        <f t="shared" si="340"/>
        <v>42576.489236111105</v>
      </c>
      <c r="T3588" s="12">
        <f t="shared" si="341"/>
        <v>42636.489236111105</v>
      </c>
    </row>
    <row r="3589" spans="1:20" ht="42.75" x14ac:dyDescent="0.4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t="str">
        <f t="shared" si="338"/>
        <v>theater</v>
      </c>
      <c r="R3589" t="str">
        <f t="shared" si="339"/>
        <v>plays</v>
      </c>
      <c r="S3589" s="12">
        <f t="shared" si="340"/>
        <v>42503.331643518519</v>
      </c>
      <c r="T3589" s="12">
        <f t="shared" si="341"/>
        <v>42548.583333333336</v>
      </c>
    </row>
    <row r="3590" spans="1:20" ht="42.75" x14ac:dyDescent="0.4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t="str">
        <f t="shared" si="338"/>
        <v>theater</v>
      </c>
      <c r="R3590" t="str">
        <f t="shared" si="339"/>
        <v>plays</v>
      </c>
      <c r="S3590" s="12">
        <f t="shared" si="340"/>
        <v>42101.620486111111</v>
      </c>
      <c r="T3590" s="12">
        <f t="shared" si="341"/>
        <v>42123.749999999993</v>
      </c>
    </row>
    <row r="3591" spans="1:20" ht="42.75" x14ac:dyDescent="0.4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t="str">
        <f t="shared" si="338"/>
        <v>theater</v>
      </c>
      <c r="R3591" t="str">
        <f t="shared" si="339"/>
        <v>plays</v>
      </c>
      <c r="S3591" s="12">
        <f t="shared" si="340"/>
        <v>42125.439201388886</v>
      </c>
      <c r="T3591" s="12">
        <f t="shared" si="341"/>
        <v>42150.439201388886</v>
      </c>
    </row>
    <row r="3592" spans="1:20" ht="42.75" x14ac:dyDescent="0.4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t="str">
        <f t="shared" si="338"/>
        <v>theater</v>
      </c>
      <c r="R3592" t="str">
        <f t="shared" si="339"/>
        <v>plays</v>
      </c>
      <c r="S3592" s="12">
        <f t="shared" si="340"/>
        <v>41902.125393518516</v>
      </c>
      <c r="T3592" s="12">
        <f t="shared" si="341"/>
        <v>41932.125393518516</v>
      </c>
    </row>
    <row r="3593" spans="1:20" ht="42.75" x14ac:dyDescent="0.4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t="str">
        <f t="shared" si="338"/>
        <v>theater</v>
      </c>
      <c r="R3593" t="str">
        <f t="shared" si="339"/>
        <v>plays</v>
      </c>
      <c r="S3593" s="12">
        <f t="shared" si="340"/>
        <v>42003.74009259259</v>
      </c>
      <c r="T3593" s="12">
        <f t="shared" si="341"/>
        <v>42027.999305555553</v>
      </c>
    </row>
    <row r="3594" spans="1:20" ht="42.75" x14ac:dyDescent="0.4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t="str">
        <f t="shared" si="338"/>
        <v>theater</v>
      </c>
      <c r="R3594" t="str">
        <f t="shared" si="339"/>
        <v>plays</v>
      </c>
      <c r="S3594" s="12">
        <f t="shared" si="340"/>
        <v>41988.621608796289</v>
      </c>
      <c r="T3594" s="12">
        <f t="shared" si="341"/>
        <v>42045.999305555553</v>
      </c>
    </row>
    <row r="3595" spans="1:20" ht="42.75" x14ac:dyDescent="0.4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t="str">
        <f t="shared" si="338"/>
        <v>theater</v>
      </c>
      <c r="R3595" t="str">
        <f t="shared" si="339"/>
        <v>plays</v>
      </c>
      <c r="S3595" s="12">
        <f t="shared" si="340"/>
        <v>41974.690266203703</v>
      </c>
      <c r="T3595" s="12">
        <f t="shared" si="341"/>
        <v>42009.643055555549</v>
      </c>
    </row>
    <row r="3596" spans="1:20" ht="42.75" x14ac:dyDescent="0.4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t="str">
        <f t="shared" si="338"/>
        <v>theater</v>
      </c>
      <c r="R3596" t="str">
        <f t="shared" si="339"/>
        <v>plays</v>
      </c>
      <c r="S3596" s="12">
        <f t="shared" si="340"/>
        <v>42591.858587962961</v>
      </c>
      <c r="T3596" s="12">
        <f t="shared" si="341"/>
        <v>42616.858587962961</v>
      </c>
    </row>
    <row r="3597" spans="1:20" ht="28.5" x14ac:dyDescent="0.4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t="str">
        <f t="shared" si="338"/>
        <v>theater</v>
      </c>
      <c r="R3597" t="str">
        <f t="shared" si="339"/>
        <v>plays</v>
      </c>
      <c r="S3597" s="12">
        <f t="shared" si="340"/>
        <v>42049.800034722219</v>
      </c>
      <c r="T3597" s="12">
        <f t="shared" si="341"/>
        <v>42076.082638888889</v>
      </c>
    </row>
    <row r="3598" spans="1:20" ht="42.75" x14ac:dyDescent="0.4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t="str">
        <f t="shared" si="338"/>
        <v>theater</v>
      </c>
      <c r="R3598" t="str">
        <f t="shared" si="339"/>
        <v>plays</v>
      </c>
      <c r="S3598" s="12">
        <f t="shared" si="340"/>
        <v>41856.506736111107</v>
      </c>
      <c r="T3598" s="12">
        <f t="shared" si="341"/>
        <v>41877.506736111107</v>
      </c>
    </row>
    <row r="3599" spans="1:20" ht="28.5" x14ac:dyDescent="0.4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t="str">
        <f t="shared" si="338"/>
        <v>theater</v>
      </c>
      <c r="R3599" t="str">
        <f t="shared" si="339"/>
        <v>plays</v>
      </c>
      <c r="S3599" s="12">
        <f t="shared" si="340"/>
        <v>42417.377199074072</v>
      </c>
      <c r="T3599" s="12">
        <f t="shared" si="341"/>
        <v>42432.040972222218</v>
      </c>
    </row>
    <row r="3600" spans="1:20" ht="42.75" x14ac:dyDescent="0.4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t="str">
        <f t="shared" si="338"/>
        <v>theater</v>
      </c>
      <c r="R3600" t="str">
        <f t="shared" si="339"/>
        <v>plays</v>
      </c>
      <c r="S3600" s="12">
        <f t="shared" si="340"/>
        <v>41866.590532407405</v>
      </c>
      <c r="T3600" s="12">
        <f t="shared" si="341"/>
        <v>41884.999305555553</v>
      </c>
    </row>
    <row r="3601" spans="1:20" ht="42.75" x14ac:dyDescent="0.4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t="str">
        <f t="shared" si="338"/>
        <v>theater</v>
      </c>
      <c r="R3601" t="str">
        <f t="shared" si="339"/>
        <v>plays</v>
      </c>
      <c r="S3601" s="12">
        <f t="shared" si="340"/>
        <v>42220.586539351854</v>
      </c>
      <c r="T3601" s="12">
        <f t="shared" si="341"/>
        <v>42245.791666666664</v>
      </c>
    </row>
    <row r="3602" spans="1:20" ht="28.5" x14ac:dyDescent="0.4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6">
        <f t="shared" si="337"/>
        <v>3.25</v>
      </c>
      <c r="Q3602" t="str">
        <f t="shared" si="338"/>
        <v>theater</v>
      </c>
      <c r="R3602" t="str">
        <f t="shared" si="339"/>
        <v>plays</v>
      </c>
      <c r="S3602" s="12">
        <f t="shared" si="340"/>
        <v>42628.640787037039</v>
      </c>
      <c r="T3602" s="12">
        <f t="shared" si="341"/>
        <v>42656.640787037039</v>
      </c>
    </row>
    <row r="3603" spans="1:20" ht="42.75" x14ac:dyDescent="0.4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t="str">
        <f t="shared" si="338"/>
        <v>theater</v>
      </c>
      <c r="R3603" t="str">
        <f t="shared" si="339"/>
        <v>plays</v>
      </c>
      <c r="S3603" s="12">
        <f t="shared" si="340"/>
        <v>41990.790300925924</v>
      </c>
      <c r="T3603" s="12">
        <f t="shared" si="341"/>
        <v>42020.790300925924</v>
      </c>
    </row>
    <row r="3604" spans="1:20" ht="57" x14ac:dyDescent="0.4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t="str">
        <f t="shared" si="338"/>
        <v>theater</v>
      </c>
      <c r="R3604" t="str">
        <f t="shared" si="339"/>
        <v>plays</v>
      </c>
      <c r="S3604" s="12">
        <f t="shared" si="340"/>
        <v>42447.68609953703</v>
      </c>
      <c r="T3604" s="12">
        <f t="shared" si="341"/>
        <v>42507.68609953703</v>
      </c>
    </row>
    <row r="3605" spans="1:20" ht="42.75" x14ac:dyDescent="0.4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t="str">
        <f t="shared" si="338"/>
        <v>theater</v>
      </c>
      <c r="R3605" t="str">
        <f t="shared" si="339"/>
        <v>plays</v>
      </c>
      <c r="S3605" s="12">
        <f t="shared" si="340"/>
        <v>42283.656018518515</v>
      </c>
      <c r="T3605" s="12">
        <f t="shared" si="341"/>
        <v>42313.697685185187</v>
      </c>
    </row>
    <row r="3606" spans="1:20" ht="42.75" x14ac:dyDescent="0.4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t="str">
        <f t="shared" si="338"/>
        <v>theater</v>
      </c>
      <c r="R3606" t="str">
        <f t="shared" si="339"/>
        <v>plays</v>
      </c>
      <c r="S3606" s="12">
        <f t="shared" si="340"/>
        <v>42482.80736111111</v>
      </c>
      <c r="T3606" s="12">
        <f t="shared" si="341"/>
        <v>42489.082638888889</v>
      </c>
    </row>
    <row r="3607" spans="1:20" ht="57" x14ac:dyDescent="0.4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t="str">
        <f t="shared" si="338"/>
        <v>theater</v>
      </c>
      <c r="R3607" t="str">
        <f t="shared" si="339"/>
        <v>plays</v>
      </c>
      <c r="S3607" s="12">
        <f t="shared" si="340"/>
        <v>42383.584791666661</v>
      </c>
      <c r="T3607" s="12">
        <f t="shared" si="341"/>
        <v>42413.584791666661</v>
      </c>
    </row>
    <row r="3608" spans="1:20" ht="42.75" x14ac:dyDescent="0.4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t="str">
        <f t="shared" si="338"/>
        <v>theater</v>
      </c>
      <c r="R3608" t="str">
        <f t="shared" si="339"/>
        <v>plays</v>
      </c>
      <c r="S3608" s="12">
        <f t="shared" si="340"/>
        <v>42566.396493055552</v>
      </c>
      <c r="T3608" s="12">
        <f t="shared" si="341"/>
        <v>42596.396493055552</v>
      </c>
    </row>
    <row r="3609" spans="1:20" ht="28.5" x14ac:dyDescent="0.4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t="str">
        <f t="shared" si="338"/>
        <v>theater</v>
      </c>
      <c r="R3609" t="str">
        <f t="shared" si="339"/>
        <v>plays</v>
      </c>
      <c r="S3609" s="12">
        <f t="shared" si="340"/>
        <v>42338.755578703705</v>
      </c>
      <c r="T3609" s="12">
        <f t="shared" si="341"/>
        <v>42352.791666666664</v>
      </c>
    </row>
    <row r="3610" spans="1:20" ht="42.75" x14ac:dyDescent="0.4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t="str">
        <f t="shared" si="338"/>
        <v>theater</v>
      </c>
      <c r="R3610" t="str">
        <f t="shared" si="339"/>
        <v>plays</v>
      </c>
      <c r="S3610" s="12">
        <f t="shared" si="340"/>
        <v>42506.501041666663</v>
      </c>
      <c r="T3610" s="12">
        <f t="shared" si="341"/>
        <v>42538.374999999993</v>
      </c>
    </row>
    <row r="3611" spans="1:20" ht="42.75" x14ac:dyDescent="0.4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t="str">
        <f t="shared" si="338"/>
        <v>theater</v>
      </c>
      <c r="R3611" t="str">
        <f t="shared" si="339"/>
        <v>plays</v>
      </c>
      <c r="S3611" s="12">
        <f t="shared" si="340"/>
        <v>42429.783391203702</v>
      </c>
      <c r="T3611" s="12">
        <f t="shared" si="341"/>
        <v>42459.741724537038</v>
      </c>
    </row>
    <row r="3612" spans="1:20" ht="42.75" x14ac:dyDescent="0.4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t="str">
        <f t="shared" si="338"/>
        <v>theater</v>
      </c>
      <c r="R3612" t="str">
        <f t="shared" si="339"/>
        <v>plays</v>
      </c>
      <c r="S3612" s="12">
        <f t="shared" si="340"/>
        <v>42203.22379629629</v>
      </c>
      <c r="T3612" s="12">
        <f t="shared" si="341"/>
        <v>42233.22379629629</v>
      </c>
    </row>
    <row r="3613" spans="1:20" ht="42.75" x14ac:dyDescent="0.4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t="str">
        <f t="shared" si="338"/>
        <v>theater</v>
      </c>
      <c r="R3613" t="str">
        <f t="shared" si="339"/>
        <v>plays</v>
      </c>
      <c r="S3613" s="12">
        <f t="shared" si="340"/>
        <v>42072.162048611113</v>
      </c>
      <c r="T3613" s="12">
        <f t="shared" si="341"/>
        <v>42102.162048611113</v>
      </c>
    </row>
    <row r="3614" spans="1:20" ht="42.75" x14ac:dyDescent="0.4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t="str">
        <f t="shared" si="338"/>
        <v>theater</v>
      </c>
      <c r="R3614" t="str">
        <f t="shared" si="339"/>
        <v>plays</v>
      </c>
      <c r="S3614" s="12">
        <f t="shared" si="340"/>
        <v>41789.518645833326</v>
      </c>
      <c r="T3614" s="12">
        <f t="shared" si="341"/>
        <v>41799.518645833326</v>
      </c>
    </row>
    <row r="3615" spans="1:20" ht="28.5" x14ac:dyDescent="0.4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6">
        <f t="shared" si="337"/>
        <v>62.5</v>
      </c>
      <c r="Q3615" t="str">
        <f t="shared" si="338"/>
        <v>theater</v>
      </c>
      <c r="R3615" t="str">
        <f t="shared" si="339"/>
        <v>plays</v>
      </c>
      <c r="S3615" s="12">
        <f t="shared" si="340"/>
        <v>41788.381643518514</v>
      </c>
      <c r="T3615" s="12">
        <f t="shared" si="341"/>
        <v>41818.381643518514</v>
      </c>
    </row>
    <row r="3616" spans="1:20" ht="42.75" x14ac:dyDescent="0.4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t="str">
        <f t="shared" si="338"/>
        <v>theater</v>
      </c>
      <c r="R3616" t="str">
        <f t="shared" si="339"/>
        <v>plays</v>
      </c>
      <c r="S3616" s="12">
        <f t="shared" si="340"/>
        <v>42143.833518518521</v>
      </c>
      <c r="T3616" s="12">
        <f t="shared" si="341"/>
        <v>42173.833518518521</v>
      </c>
    </row>
    <row r="3617" spans="1:20" ht="42.75" x14ac:dyDescent="0.4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t="str">
        <f t="shared" si="338"/>
        <v>theater</v>
      </c>
      <c r="R3617" t="str">
        <f t="shared" si="339"/>
        <v>plays</v>
      </c>
      <c r="S3617" s="12">
        <f t="shared" si="340"/>
        <v>42318.385370370372</v>
      </c>
      <c r="T3617" s="12">
        <f t="shared" si="341"/>
        <v>42348.385370370372</v>
      </c>
    </row>
    <row r="3618" spans="1:20" ht="42.75" x14ac:dyDescent="0.4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t="str">
        <f t="shared" si="338"/>
        <v>theater</v>
      </c>
      <c r="R3618" t="str">
        <f t="shared" si="339"/>
        <v>plays</v>
      </c>
      <c r="S3618" s="12">
        <f t="shared" si="340"/>
        <v>42052.741481481477</v>
      </c>
      <c r="T3618" s="12">
        <f t="shared" si="341"/>
        <v>42082.699814814812</v>
      </c>
    </row>
    <row r="3619" spans="1:20" ht="42.75" x14ac:dyDescent="0.4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t="str">
        <f t="shared" si="338"/>
        <v>theater</v>
      </c>
      <c r="R3619" t="str">
        <f t="shared" si="339"/>
        <v>plays</v>
      </c>
      <c r="S3619" s="12">
        <f t="shared" si="340"/>
        <v>42779.401956018519</v>
      </c>
      <c r="T3619" s="12">
        <f t="shared" si="341"/>
        <v>42793.791666666664</v>
      </c>
    </row>
    <row r="3620" spans="1:20" ht="42.75" x14ac:dyDescent="0.4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t="str">
        <f t="shared" si="338"/>
        <v>theater</v>
      </c>
      <c r="R3620" t="str">
        <f t="shared" si="339"/>
        <v>plays</v>
      </c>
      <c r="S3620" s="12">
        <f t="shared" si="340"/>
        <v>42128.419560185182</v>
      </c>
      <c r="T3620" s="12">
        <f t="shared" si="341"/>
        <v>42158.419560185182</v>
      </c>
    </row>
    <row r="3621" spans="1:20" ht="42.75" x14ac:dyDescent="0.4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t="str">
        <f t="shared" si="338"/>
        <v>theater</v>
      </c>
      <c r="R3621" t="str">
        <f t="shared" si="339"/>
        <v>plays</v>
      </c>
      <c r="S3621" s="12">
        <f t="shared" si="340"/>
        <v>42660.923912037033</v>
      </c>
      <c r="T3621" s="12">
        <f t="shared" si="341"/>
        <v>42693.708333333336</v>
      </c>
    </row>
    <row r="3622" spans="1:20" ht="42.75" x14ac:dyDescent="0.4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t="str">
        <f t="shared" si="338"/>
        <v>theater</v>
      </c>
      <c r="R3622" t="str">
        <f t="shared" si="339"/>
        <v>plays</v>
      </c>
      <c r="S3622" s="12">
        <f t="shared" si="340"/>
        <v>42037.72987268518</v>
      </c>
      <c r="T3622" s="12">
        <f t="shared" si="341"/>
        <v>42067.958333333336</v>
      </c>
    </row>
    <row r="3623" spans="1:20" ht="42.75" x14ac:dyDescent="0.4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t="str">
        <f t="shared" si="338"/>
        <v>theater</v>
      </c>
      <c r="R3623" t="str">
        <f t="shared" si="339"/>
        <v>plays</v>
      </c>
      <c r="S3623" s="12">
        <f t="shared" si="340"/>
        <v>42619.727361111109</v>
      </c>
      <c r="T3623" s="12">
        <f t="shared" si="341"/>
        <v>42643.666666666664</v>
      </c>
    </row>
    <row r="3624" spans="1:20" ht="28.5" x14ac:dyDescent="0.4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t="str">
        <f t="shared" si="338"/>
        <v>theater</v>
      </c>
      <c r="R3624" t="str">
        <f t="shared" si="339"/>
        <v>plays</v>
      </c>
      <c r="S3624" s="12">
        <f t="shared" si="340"/>
        <v>41877.013553240737</v>
      </c>
      <c r="T3624" s="12">
        <f t="shared" si="341"/>
        <v>41909.932638888888</v>
      </c>
    </row>
    <row r="3625" spans="1:20" ht="28.5" x14ac:dyDescent="0.4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t="str">
        <f t="shared" si="338"/>
        <v>theater</v>
      </c>
      <c r="R3625" t="str">
        <f t="shared" si="339"/>
        <v>plays</v>
      </c>
      <c r="S3625" s="12">
        <f t="shared" si="340"/>
        <v>41828.528587962959</v>
      </c>
      <c r="T3625" s="12">
        <f t="shared" si="341"/>
        <v>41846.083333333328</v>
      </c>
    </row>
    <row r="3626" spans="1:20" ht="71.25" x14ac:dyDescent="0.4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t="str">
        <f t="shared" si="338"/>
        <v>theater</v>
      </c>
      <c r="R3626" t="str">
        <f t="shared" si="339"/>
        <v>plays</v>
      </c>
      <c r="S3626" s="12">
        <f t="shared" si="340"/>
        <v>42545.56585648148</v>
      </c>
      <c r="T3626" s="12">
        <f t="shared" si="341"/>
        <v>42605.56585648148</v>
      </c>
    </row>
    <row r="3627" spans="1:20" ht="42.75" x14ac:dyDescent="0.4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t="str">
        <f t="shared" si="338"/>
        <v>theater</v>
      </c>
      <c r="R3627" t="str">
        <f t="shared" si="339"/>
        <v>plays</v>
      </c>
      <c r="S3627" s="12">
        <f t="shared" si="340"/>
        <v>42157.444178240738</v>
      </c>
      <c r="T3627" s="12">
        <f t="shared" si="341"/>
        <v>42187.444178240738</v>
      </c>
    </row>
    <row r="3628" spans="1:20" ht="42.75" x14ac:dyDescent="0.4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t="str">
        <f t="shared" si="338"/>
        <v>theater</v>
      </c>
      <c r="R3628" t="str">
        <f t="shared" si="339"/>
        <v>plays</v>
      </c>
      <c r="S3628" s="12">
        <f t="shared" si="340"/>
        <v>41846.458993055552</v>
      </c>
      <c r="T3628" s="12">
        <f t="shared" si="341"/>
        <v>41867.458993055552</v>
      </c>
    </row>
    <row r="3629" spans="1:20" ht="42.75" x14ac:dyDescent="0.4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t="str">
        <f t="shared" si="338"/>
        <v>theater</v>
      </c>
      <c r="R3629" t="str">
        <f t="shared" si="339"/>
        <v>plays</v>
      </c>
      <c r="S3629" s="12">
        <f t="shared" si="340"/>
        <v>42460.533414351848</v>
      </c>
      <c r="T3629" s="12">
        <f t="shared" si="341"/>
        <v>42510.957638888889</v>
      </c>
    </row>
    <row r="3630" spans="1:20" ht="42.75" x14ac:dyDescent="0.4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f t="shared" si="337"/>
        <v>0</v>
      </c>
      <c r="Q3630" t="str">
        <f t="shared" si="338"/>
        <v>theater</v>
      </c>
      <c r="R3630" t="str">
        <f t="shared" si="339"/>
        <v>musical</v>
      </c>
      <c r="S3630" s="12">
        <f t="shared" si="340"/>
        <v>42291.6249537037</v>
      </c>
      <c r="T3630" s="12">
        <f t="shared" si="341"/>
        <v>42351.666620370372</v>
      </c>
    </row>
    <row r="3631" spans="1:20" ht="42.75" x14ac:dyDescent="0.4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t="str">
        <f t="shared" si="338"/>
        <v>theater</v>
      </c>
      <c r="R3631" t="str">
        <f t="shared" si="339"/>
        <v>musical</v>
      </c>
      <c r="S3631" s="12">
        <f t="shared" si="340"/>
        <v>42436.886157407404</v>
      </c>
      <c r="T3631" s="12">
        <f t="shared" si="341"/>
        <v>42495.499999999993</v>
      </c>
    </row>
    <row r="3632" spans="1:20" ht="42.75" x14ac:dyDescent="0.4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t="str">
        <f t="shared" si="338"/>
        <v>theater</v>
      </c>
      <c r="R3632" t="str">
        <f t="shared" si="339"/>
        <v>musical</v>
      </c>
      <c r="S3632" s="12">
        <f t="shared" si="340"/>
        <v>41942.638773148145</v>
      </c>
      <c r="T3632" s="12">
        <f t="shared" si="341"/>
        <v>41972.680439814816</v>
      </c>
    </row>
    <row r="3633" spans="1:20" ht="42.75" x14ac:dyDescent="0.4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t="str">
        <f t="shared" si="338"/>
        <v>theater</v>
      </c>
      <c r="R3633" t="str">
        <f t="shared" si="339"/>
        <v>musical</v>
      </c>
      <c r="S3633" s="12">
        <f t="shared" si="340"/>
        <v>41880.54510416666</v>
      </c>
      <c r="T3633" s="12">
        <f t="shared" si="341"/>
        <v>41904.957638888889</v>
      </c>
    </row>
    <row r="3634" spans="1:20" ht="42.75" x14ac:dyDescent="0.4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6">
        <f t="shared" si="337"/>
        <v>100</v>
      </c>
      <c r="Q3634" t="str">
        <f t="shared" si="338"/>
        <v>theater</v>
      </c>
      <c r="R3634" t="str">
        <f t="shared" si="339"/>
        <v>musical</v>
      </c>
      <c r="S3634" s="12">
        <f t="shared" si="340"/>
        <v>41946.728576388887</v>
      </c>
      <c r="T3634" s="12">
        <f t="shared" si="341"/>
        <v>41966.728576388887</v>
      </c>
    </row>
    <row r="3635" spans="1:20" ht="42.75" x14ac:dyDescent="0.4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t="str">
        <f t="shared" si="338"/>
        <v>theater</v>
      </c>
      <c r="R3635" t="str">
        <f t="shared" si="339"/>
        <v>musical</v>
      </c>
      <c r="S3635" s="12">
        <f t="shared" si="340"/>
        <v>42649.415127314809</v>
      </c>
      <c r="T3635" s="12">
        <f t="shared" si="341"/>
        <v>42692.833333333336</v>
      </c>
    </row>
    <row r="3636" spans="1:20" ht="42.75" x14ac:dyDescent="0.4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t="str">
        <f t="shared" si="338"/>
        <v>theater</v>
      </c>
      <c r="R3636" t="str">
        <f t="shared" si="339"/>
        <v>musical</v>
      </c>
      <c r="S3636" s="12">
        <f t="shared" si="340"/>
        <v>42700.958032407405</v>
      </c>
      <c r="T3636" s="12">
        <f t="shared" si="341"/>
        <v>42748.957638888889</v>
      </c>
    </row>
    <row r="3637" spans="1:20" ht="28.5" x14ac:dyDescent="0.4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t="str">
        <f t="shared" si="338"/>
        <v>theater</v>
      </c>
      <c r="R3637" t="str">
        <f t="shared" si="339"/>
        <v>musical</v>
      </c>
      <c r="S3637" s="12">
        <f t="shared" si="340"/>
        <v>42450.674490740734</v>
      </c>
      <c r="T3637" s="12">
        <f t="shared" si="341"/>
        <v>42480.674490740734</v>
      </c>
    </row>
    <row r="3638" spans="1:20" ht="42.75" x14ac:dyDescent="0.4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f t="shared" si="337"/>
        <v>0</v>
      </c>
      <c r="Q3638" t="str">
        <f t="shared" si="338"/>
        <v>theater</v>
      </c>
      <c r="R3638" t="str">
        <f t="shared" si="339"/>
        <v>musical</v>
      </c>
      <c r="S3638" s="12">
        <f t="shared" si="340"/>
        <v>42226.486446759256</v>
      </c>
      <c r="T3638" s="12">
        <f t="shared" si="341"/>
        <v>42261.486446759256</v>
      </c>
    </row>
    <row r="3639" spans="1:20" ht="57" x14ac:dyDescent="0.4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t="str">
        <f t="shared" si="338"/>
        <v>theater</v>
      </c>
      <c r="R3639" t="str">
        <f t="shared" si="339"/>
        <v>musical</v>
      </c>
      <c r="S3639" s="12">
        <f t="shared" si="340"/>
        <v>41975.492303240739</v>
      </c>
      <c r="T3639" s="12">
        <f t="shared" si="341"/>
        <v>42005.492303240739</v>
      </c>
    </row>
    <row r="3640" spans="1:20" ht="28.5" x14ac:dyDescent="0.4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t="str">
        <f t="shared" si="338"/>
        <v>theater</v>
      </c>
      <c r="R3640" t="str">
        <f t="shared" si="339"/>
        <v>musical</v>
      </c>
      <c r="S3640" s="12">
        <f t="shared" si="340"/>
        <v>42053.464490740742</v>
      </c>
      <c r="T3640" s="12">
        <f t="shared" si="341"/>
        <v>42113.42282407407</v>
      </c>
    </row>
    <row r="3641" spans="1:20" ht="42.75" x14ac:dyDescent="0.4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t="str">
        <f t="shared" si="338"/>
        <v>theater</v>
      </c>
      <c r="R3641" t="str">
        <f t="shared" si="339"/>
        <v>musical</v>
      </c>
      <c r="S3641" s="12">
        <f t="shared" si="340"/>
        <v>42590.468819444439</v>
      </c>
      <c r="T3641" s="12">
        <f t="shared" si="341"/>
        <v>42650.424305555549</v>
      </c>
    </row>
    <row r="3642" spans="1:20" ht="71.25" x14ac:dyDescent="0.4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t="str">
        <f t="shared" si="338"/>
        <v>theater</v>
      </c>
      <c r="R3642" t="str">
        <f t="shared" si="339"/>
        <v>musical</v>
      </c>
      <c r="S3642" s="12">
        <f t="shared" si="340"/>
        <v>42104.573263888888</v>
      </c>
      <c r="T3642" s="12">
        <f t="shared" si="341"/>
        <v>42134.573263888888</v>
      </c>
    </row>
    <row r="3643" spans="1:20" ht="42.75" x14ac:dyDescent="0.4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f t="shared" si="337"/>
        <v>0</v>
      </c>
      <c r="Q3643" t="str">
        <f t="shared" si="338"/>
        <v>theater</v>
      </c>
      <c r="R3643" t="str">
        <f t="shared" si="339"/>
        <v>musical</v>
      </c>
      <c r="S3643" s="12">
        <f t="shared" si="340"/>
        <v>41899.41873842592</v>
      </c>
      <c r="T3643" s="12">
        <f t="shared" si="341"/>
        <v>41917</v>
      </c>
    </row>
    <row r="3644" spans="1:20" ht="57" x14ac:dyDescent="0.4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t="str">
        <f t="shared" si="338"/>
        <v>theater</v>
      </c>
      <c r="R3644" t="str">
        <f t="shared" si="339"/>
        <v>musical</v>
      </c>
      <c r="S3644" s="12">
        <f t="shared" si="340"/>
        <v>42297.607951388891</v>
      </c>
      <c r="T3644" s="12">
        <f t="shared" si="341"/>
        <v>42338.499999999993</v>
      </c>
    </row>
    <row r="3645" spans="1:20" ht="42.75" x14ac:dyDescent="0.4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f t="shared" si="337"/>
        <v>0</v>
      </c>
      <c r="Q3645" t="str">
        <f t="shared" si="338"/>
        <v>theater</v>
      </c>
      <c r="R3645" t="str">
        <f t="shared" si="339"/>
        <v>musical</v>
      </c>
      <c r="S3645" s="12">
        <f t="shared" si="340"/>
        <v>42284.935636574075</v>
      </c>
      <c r="T3645" s="12">
        <f t="shared" si="341"/>
        <v>42324.977303240739</v>
      </c>
    </row>
    <row r="3646" spans="1:20" ht="42.75" x14ac:dyDescent="0.4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t="str">
        <f t="shared" si="338"/>
        <v>theater</v>
      </c>
      <c r="R3646" t="str">
        <f t="shared" si="339"/>
        <v>musical</v>
      </c>
      <c r="S3646" s="12">
        <f t="shared" si="340"/>
        <v>42409.033414351848</v>
      </c>
      <c r="T3646" s="12">
        <f t="shared" si="341"/>
        <v>42436.999305555553</v>
      </c>
    </row>
    <row r="3647" spans="1:20" ht="42.75" x14ac:dyDescent="0.4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6">
        <f t="shared" si="337"/>
        <v>1</v>
      </c>
      <c r="Q3647" t="str">
        <f t="shared" si="338"/>
        <v>theater</v>
      </c>
      <c r="R3647" t="str">
        <f t="shared" si="339"/>
        <v>musical</v>
      </c>
      <c r="S3647" s="12">
        <f t="shared" si="340"/>
        <v>42665.762013888881</v>
      </c>
      <c r="T3647" s="12">
        <f t="shared" si="341"/>
        <v>42695.803680555553</v>
      </c>
    </row>
    <row r="3648" spans="1:20" ht="42.75" x14ac:dyDescent="0.4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t="str">
        <f t="shared" si="338"/>
        <v>theater</v>
      </c>
      <c r="R3648" t="str">
        <f t="shared" si="339"/>
        <v>musical</v>
      </c>
      <c r="S3648" s="12">
        <f t="shared" si="340"/>
        <v>42140.21298611111</v>
      </c>
      <c r="T3648" s="12">
        <f t="shared" si="341"/>
        <v>42171.770833333336</v>
      </c>
    </row>
    <row r="3649" spans="1:20" ht="42.75" x14ac:dyDescent="0.4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6">
        <f t="shared" si="337"/>
        <v>15</v>
      </c>
      <c r="Q3649" t="str">
        <f t="shared" si="338"/>
        <v>theater</v>
      </c>
      <c r="R3649" t="str">
        <f t="shared" si="339"/>
        <v>musical</v>
      </c>
      <c r="S3649" s="12">
        <f t="shared" si="340"/>
        <v>42598.540821759256</v>
      </c>
      <c r="T3649" s="12">
        <f t="shared" si="341"/>
        <v>42643.540821759256</v>
      </c>
    </row>
    <row r="3650" spans="1:20" ht="28.5" x14ac:dyDescent="0.4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s="6">
        <f t="shared" si="337"/>
        <v>550.04109589041093</v>
      </c>
      <c r="Q3650" t="str">
        <f t="shared" si="338"/>
        <v>theater</v>
      </c>
      <c r="R3650" t="str">
        <f t="shared" si="339"/>
        <v>plays</v>
      </c>
      <c r="S3650" s="12">
        <f t="shared" si="340"/>
        <v>41887.083854166667</v>
      </c>
      <c r="T3650" s="12">
        <f t="shared" si="341"/>
        <v>41917.083854166667</v>
      </c>
    </row>
    <row r="3651" spans="1:20" ht="42.75" x14ac:dyDescent="0.4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s="6">
        <f t="shared" ref="P3651:P3714" si="343">IF(L3651&gt;0,E3651/L3651,0)</f>
        <v>97.5</v>
      </c>
      <c r="Q3651" t="str">
        <f t="shared" ref="Q3651:Q3714" si="344">LEFT(N3651,SEARCH("/",N3651,1)-1)</f>
        <v>theater</v>
      </c>
      <c r="R3651" t="str">
        <f t="shared" ref="R3651:R3714" si="345">RIGHT(N3651,LEN(N3651)-SEARCH("/",N3651,1))</f>
        <v>plays</v>
      </c>
      <c r="S3651" s="12">
        <f t="shared" ref="S3651:S3714" si="346">(J3651/86400)+25569+(-5/24)</f>
        <v>41780.504560185182</v>
      </c>
      <c r="T3651" s="12">
        <f t="shared" ref="T3651:T3714" si="347">(I3651/86400)+25569+(-5/24)</f>
        <v>41806.504560185182</v>
      </c>
    </row>
    <row r="3652" spans="1:20" ht="42.75" x14ac:dyDescent="0.4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t="str">
        <f t="shared" si="344"/>
        <v>theater</v>
      </c>
      <c r="R3652" t="str">
        <f t="shared" si="345"/>
        <v>plays</v>
      </c>
      <c r="S3652" s="12">
        <f t="shared" si="346"/>
        <v>42381.270648148151</v>
      </c>
      <c r="T3652" s="12">
        <f t="shared" si="347"/>
        <v>42402.270648148151</v>
      </c>
    </row>
    <row r="3653" spans="1:20" ht="42.75" x14ac:dyDescent="0.4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t="str">
        <f t="shared" si="344"/>
        <v>theater</v>
      </c>
      <c r="R3653" t="str">
        <f t="shared" si="345"/>
        <v>plays</v>
      </c>
      <c r="S3653" s="12">
        <f t="shared" si="346"/>
        <v>41828.437986111108</v>
      </c>
      <c r="T3653" s="12">
        <f t="shared" si="347"/>
        <v>41861.457638888889</v>
      </c>
    </row>
    <row r="3654" spans="1:20" ht="42.75" x14ac:dyDescent="0.4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t="str">
        <f t="shared" si="344"/>
        <v>theater</v>
      </c>
      <c r="R3654" t="str">
        <f t="shared" si="345"/>
        <v>plays</v>
      </c>
      <c r="S3654" s="12">
        <f t="shared" si="346"/>
        <v>42596.436365740738</v>
      </c>
      <c r="T3654" s="12">
        <f t="shared" si="347"/>
        <v>42606.957638888889</v>
      </c>
    </row>
    <row r="3655" spans="1:20" ht="42.75" x14ac:dyDescent="0.4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t="str">
        <f t="shared" si="344"/>
        <v>theater</v>
      </c>
      <c r="R3655" t="str">
        <f t="shared" si="345"/>
        <v>plays</v>
      </c>
      <c r="S3655" s="12">
        <f t="shared" si="346"/>
        <v>42191.155173611107</v>
      </c>
      <c r="T3655" s="12">
        <f t="shared" si="347"/>
        <v>42221.155173611107</v>
      </c>
    </row>
    <row r="3656" spans="1:20" ht="42.75" x14ac:dyDescent="0.4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t="str">
        <f t="shared" si="344"/>
        <v>theater</v>
      </c>
      <c r="R3656" t="str">
        <f t="shared" si="345"/>
        <v>plays</v>
      </c>
      <c r="S3656" s="12">
        <f t="shared" si="346"/>
        <v>42440.20817129629</v>
      </c>
      <c r="T3656" s="12">
        <f t="shared" si="347"/>
        <v>42463.499999999993</v>
      </c>
    </row>
    <row r="3657" spans="1:20" ht="42.75" x14ac:dyDescent="0.4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t="str">
        <f t="shared" si="344"/>
        <v>theater</v>
      </c>
      <c r="R3657" t="str">
        <f t="shared" si="345"/>
        <v>plays</v>
      </c>
      <c r="S3657" s="12">
        <f t="shared" si="346"/>
        <v>42173.594884259255</v>
      </c>
      <c r="T3657" s="12">
        <f t="shared" si="347"/>
        <v>42203.082638888889</v>
      </c>
    </row>
    <row r="3658" spans="1:20" ht="42.75" x14ac:dyDescent="0.4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t="str">
        <f t="shared" si="344"/>
        <v>theater</v>
      </c>
      <c r="R3658" t="str">
        <f t="shared" si="345"/>
        <v>plays</v>
      </c>
      <c r="S3658" s="12">
        <f t="shared" si="346"/>
        <v>42737.701805555553</v>
      </c>
      <c r="T3658" s="12">
        <f t="shared" si="347"/>
        <v>42767.749305555553</v>
      </c>
    </row>
    <row r="3659" spans="1:20" ht="42.75" x14ac:dyDescent="0.4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t="str">
        <f t="shared" si="344"/>
        <v>theater</v>
      </c>
      <c r="R3659" t="str">
        <f t="shared" si="345"/>
        <v>plays</v>
      </c>
      <c r="S3659" s="12">
        <f t="shared" si="346"/>
        <v>42499.4215162037</v>
      </c>
      <c r="T3659" s="12">
        <f t="shared" si="347"/>
        <v>42522.695833333331</v>
      </c>
    </row>
    <row r="3660" spans="1:20" ht="28.5" x14ac:dyDescent="0.4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t="str">
        <f t="shared" si="344"/>
        <v>theater</v>
      </c>
      <c r="R3660" t="str">
        <f t="shared" si="345"/>
        <v>plays</v>
      </c>
      <c r="S3660" s="12">
        <f t="shared" si="346"/>
        <v>41775.650231481479</v>
      </c>
      <c r="T3660" s="12">
        <f t="shared" si="347"/>
        <v>41821.957638888889</v>
      </c>
    </row>
    <row r="3661" spans="1:20" ht="42.75" x14ac:dyDescent="0.4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t="str">
        <f t="shared" si="344"/>
        <v>theater</v>
      </c>
      <c r="R3661" t="str">
        <f t="shared" si="345"/>
        <v>plays</v>
      </c>
      <c r="S3661" s="12">
        <f t="shared" si="346"/>
        <v>42055.068865740737</v>
      </c>
      <c r="T3661" s="12">
        <f t="shared" si="347"/>
        <v>42082.402083333327</v>
      </c>
    </row>
    <row r="3662" spans="1:20" ht="57" x14ac:dyDescent="0.4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t="str">
        <f t="shared" si="344"/>
        <v>theater</v>
      </c>
      <c r="R3662" t="str">
        <f t="shared" si="345"/>
        <v>plays</v>
      </c>
      <c r="S3662" s="12">
        <f t="shared" si="346"/>
        <v>41971.672743055555</v>
      </c>
      <c r="T3662" s="12">
        <f t="shared" si="347"/>
        <v>41996.672743055555</v>
      </c>
    </row>
    <row r="3663" spans="1:20" ht="42.75" x14ac:dyDescent="0.4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t="str">
        <f t="shared" si="344"/>
        <v>theater</v>
      </c>
      <c r="R3663" t="str">
        <f t="shared" si="345"/>
        <v>plays</v>
      </c>
      <c r="S3663" s="12">
        <f t="shared" si="346"/>
        <v>42447.688333333332</v>
      </c>
      <c r="T3663" s="12">
        <f t="shared" si="347"/>
        <v>42469.958333333336</v>
      </c>
    </row>
    <row r="3664" spans="1:20" ht="42.75" x14ac:dyDescent="0.4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t="str">
        <f t="shared" si="344"/>
        <v>theater</v>
      </c>
      <c r="R3664" t="str">
        <f t="shared" si="345"/>
        <v>plays</v>
      </c>
      <c r="S3664" s="12">
        <f t="shared" si="346"/>
        <v>42064.011736111112</v>
      </c>
      <c r="T3664" s="12">
        <f t="shared" si="347"/>
        <v>42093.97006944444</v>
      </c>
    </row>
    <row r="3665" spans="1:20" ht="42.75" x14ac:dyDescent="0.4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t="str">
        <f t="shared" si="344"/>
        <v>theater</v>
      </c>
      <c r="R3665" t="str">
        <f t="shared" si="345"/>
        <v>plays</v>
      </c>
      <c r="S3665" s="12">
        <f t="shared" si="346"/>
        <v>42665.243402777771</v>
      </c>
      <c r="T3665" s="12">
        <f t="shared" si="347"/>
        <v>42725.285069444442</v>
      </c>
    </row>
    <row r="3666" spans="1:20" ht="42.75" x14ac:dyDescent="0.4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t="str">
        <f t="shared" si="344"/>
        <v>theater</v>
      </c>
      <c r="R3666" t="str">
        <f t="shared" si="345"/>
        <v>plays</v>
      </c>
      <c r="S3666" s="12">
        <f t="shared" si="346"/>
        <v>42523.04038194444</v>
      </c>
      <c r="T3666" s="12">
        <f t="shared" si="347"/>
        <v>42537.04038194444</v>
      </c>
    </row>
    <row r="3667" spans="1:20" ht="42.75" x14ac:dyDescent="0.4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t="str">
        <f t="shared" si="344"/>
        <v>theater</v>
      </c>
      <c r="R3667" t="str">
        <f t="shared" si="345"/>
        <v>plays</v>
      </c>
      <c r="S3667" s="12">
        <f t="shared" si="346"/>
        <v>42294.59979166666</v>
      </c>
      <c r="T3667" s="12">
        <f t="shared" si="347"/>
        <v>42305.620833333327</v>
      </c>
    </row>
    <row r="3668" spans="1:20" x14ac:dyDescent="0.4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t="str">
        <f t="shared" si="344"/>
        <v>theater</v>
      </c>
      <c r="R3668" t="str">
        <f t="shared" si="345"/>
        <v>plays</v>
      </c>
      <c r="S3668" s="12">
        <f t="shared" si="346"/>
        <v>41822.696550925924</v>
      </c>
      <c r="T3668" s="12">
        <f t="shared" si="347"/>
        <v>41844.083333333328</v>
      </c>
    </row>
    <row r="3669" spans="1:20" ht="42.75" x14ac:dyDescent="0.4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t="str">
        <f t="shared" si="344"/>
        <v>theater</v>
      </c>
      <c r="R3669" t="str">
        <f t="shared" si="345"/>
        <v>plays</v>
      </c>
      <c r="S3669" s="12">
        <f t="shared" si="346"/>
        <v>42173.761793981474</v>
      </c>
      <c r="T3669" s="12">
        <f t="shared" si="347"/>
        <v>42203.761793981474</v>
      </c>
    </row>
    <row r="3670" spans="1:20" ht="42.75" x14ac:dyDescent="0.4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t="str">
        <f t="shared" si="344"/>
        <v>theater</v>
      </c>
      <c r="R3670" t="str">
        <f t="shared" si="345"/>
        <v>plays</v>
      </c>
      <c r="S3670" s="12">
        <f t="shared" si="346"/>
        <v>42185.347824074073</v>
      </c>
      <c r="T3670" s="12">
        <f t="shared" si="347"/>
        <v>42208.564583333333</v>
      </c>
    </row>
    <row r="3671" spans="1:20" ht="42.75" x14ac:dyDescent="0.4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t="str">
        <f t="shared" si="344"/>
        <v>theater</v>
      </c>
      <c r="R3671" t="str">
        <f t="shared" si="345"/>
        <v>plays</v>
      </c>
      <c r="S3671" s="12">
        <f t="shared" si="346"/>
        <v>42136.466863425921</v>
      </c>
      <c r="T3671" s="12">
        <f t="shared" si="347"/>
        <v>42166.466863425921</v>
      </c>
    </row>
    <row r="3672" spans="1:20" ht="42.75" x14ac:dyDescent="0.4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t="str">
        <f t="shared" si="344"/>
        <v>theater</v>
      </c>
      <c r="R3672" t="str">
        <f t="shared" si="345"/>
        <v>plays</v>
      </c>
      <c r="S3672" s="12">
        <f t="shared" si="346"/>
        <v>42142.305682870363</v>
      </c>
      <c r="T3672" s="12">
        <f t="shared" si="347"/>
        <v>42155.749999999993</v>
      </c>
    </row>
    <row r="3673" spans="1:20" ht="42.75" x14ac:dyDescent="0.4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t="str">
        <f t="shared" si="344"/>
        <v>theater</v>
      </c>
      <c r="R3673" t="str">
        <f t="shared" si="345"/>
        <v>plays</v>
      </c>
      <c r="S3673" s="12">
        <f t="shared" si="346"/>
        <v>41820.419756944444</v>
      </c>
      <c r="T3673" s="12">
        <f t="shared" si="347"/>
        <v>41840.957638888889</v>
      </c>
    </row>
    <row r="3674" spans="1:20" ht="42.75" x14ac:dyDescent="0.4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t="str">
        <f t="shared" si="344"/>
        <v>theater</v>
      </c>
      <c r="R3674" t="str">
        <f t="shared" si="345"/>
        <v>plays</v>
      </c>
      <c r="S3674" s="12">
        <f t="shared" si="346"/>
        <v>41878.738240740735</v>
      </c>
      <c r="T3674" s="12">
        <f t="shared" si="347"/>
        <v>41908.738240740735</v>
      </c>
    </row>
    <row r="3675" spans="1:20" ht="42.75" x14ac:dyDescent="0.4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t="str">
        <f t="shared" si="344"/>
        <v>theater</v>
      </c>
      <c r="R3675" t="str">
        <f t="shared" si="345"/>
        <v>plays</v>
      </c>
      <c r="S3675" s="12">
        <f t="shared" si="346"/>
        <v>41914.086770833332</v>
      </c>
      <c r="T3675" s="12">
        <f t="shared" si="347"/>
        <v>41948.327777777777</v>
      </c>
    </row>
    <row r="3676" spans="1:20" ht="42.75" x14ac:dyDescent="0.4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t="str">
        <f t="shared" si="344"/>
        <v>theater</v>
      </c>
      <c r="R3676" t="str">
        <f t="shared" si="345"/>
        <v>plays</v>
      </c>
      <c r="S3676" s="12">
        <f t="shared" si="346"/>
        <v>42556.664687499993</v>
      </c>
      <c r="T3676" s="12">
        <f t="shared" si="347"/>
        <v>42616.664687499993</v>
      </c>
    </row>
    <row r="3677" spans="1:20" ht="42.75" x14ac:dyDescent="0.4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t="str">
        <f t="shared" si="344"/>
        <v>theater</v>
      </c>
      <c r="R3677" t="str">
        <f t="shared" si="345"/>
        <v>plays</v>
      </c>
      <c r="S3677" s="12">
        <f t="shared" si="346"/>
        <v>42493.388680555552</v>
      </c>
      <c r="T3677" s="12">
        <f t="shared" si="347"/>
        <v>42505.749999999993</v>
      </c>
    </row>
    <row r="3678" spans="1:20" ht="42.75" x14ac:dyDescent="0.4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t="str">
        <f t="shared" si="344"/>
        <v>theater</v>
      </c>
      <c r="R3678" t="str">
        <f t="shared" si="345"/>
        <v>plays</v>
      </c>
      <c r="S3678" s="12">
        <f t="shared" si="346"/>
        <v>41876.607453703698</v>
      </c>
      <c r="T3678" s="12">
        <f t="shared" si="347"/>
        <v>41894.607453703698</v>
      </c>
    </row>
    <row r="3679" spans="1:20" ht="42.75" x14ac:dyDescent="0.4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t="str">
        <f t="shared" si="344"/>
        <v>theater</v>
      </c>
      <c r="R3679" t="str">
        <f t="shared" si="345"/>
        <v>plays</v>
      </c>
      <c r="S3679" s="12">
        <f t="shared" si="346"/>
        <v>41802.365949074076</v>
      </c>
      <c r="T3679" s="12">
        <f t="shared" si="347"/>
        <v>41822.957638888889</v>
      </c>
    </row>
    <row r="3680" spans="1:20" ht="28.5" x14ac:dyDescent="0.4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t="str">
        <f t="shared" si="344"/>
        <v>theater</v>
      </c>
      <c r="R3680" t="str">
        <f t="shared" si="345"/>
        <v>plays</v>
      </c>
      <c r="S3680" s="12">
        <f t="shared" si="346"/>
        <v>42120.322893518511</v>
      </c>
      <c r="T3680" s="12">
        <f t="shared" si="347"/>
        <v>42155.322893518511</v>
      </c>
    </row>
    <row r="3681" spans="1:20" ht="42.75" x14ac:dyDescent="0.4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t="str">
        <f t="shared" si="344"/>
        <v>theater</v>
      </c>
      <c r="R3681" t="str">
        <f t="shared" si="345"/>
        <v>plays</v>
      </c>
      <c r="S3681" s="12">
        <f t="shared" si="346"/>
        <v>41786.553020833329</v>
      </c>
      <c r="T3681" s="12">
        <f t="shared" si="347"/>
        <v>41820.999305555553</v>
      </c>
    </row>
    <row r="3682" spans="1:20" ht="42.75" x14ac:dyDescent="0.4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t="str">
        <f t="shared" si="344"/>
        <v>theater</v>
      </c>
      <c r="R3682" t="str">
        <f t="shared" si="345"/>
        <v>plays</v>
      </c>
      <c r="S3682" s="12">
        <f t="shared" si="346"/>
        <v>42627.245763888888</v>
      </c>
      <c r="T3682" s="12">
        <f t="shared" si="347"/>
        <v>42648.245763888888</v>
      </c>
    </row>
    <row r="3683" spans="1:20" ht="57" x14ac:dyDescent="0.4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t="str">
        <f t="shared" si="344"/>
        <v>theater</v>
      </c>
      <c r="R3683" t="str">
        <f t="shared" si="345"/>
        <v>plays</v>
      </c>
      <c r="S3683" s="12">
        <f t="shared" si="346"/>
        <v>42374.443171296291</v>
      </c>
      <c r="T3683" s="12">
        <f t="shared" si="347"/>
        <v>42384.443171296291</v>
      </c>
    </row>
    <row r="3684" spans="1:20" ht="42.75" x14ac:dyDescent="0.4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t="str">
        <f t="shared" si="344"/>
        <v>theater</v>
      </c>
      <c r="R3684" t="str">
        <f t="shared" si="345"/>
        <v>plays</v>
      </c>
      <c r="S3684" s="12">
        <f t="shared" si="346"/>
        <v>41772.477060185185</v>
      </c>
      <c r="T3684" s="12">
        <f t="shared" si="347"/>
        <v>41806.082638888889</v>
      </c>
    </row>
    <row r="3685" spans="1:20" ht="42.75" x14ac:dyDescent="0.4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t="str">
        <f t="shared" si="344"/>
        <v>theater</v>
      </c>
      <c r="R3685" t="str">
        <f t="shared" si="345"/>
        <v>plays</v>
      </c>
      <c r="S3685" s="12">
        <f t="shared" si="346"/>
        <v>42632.908518518518</v>
      </c>
      <c r="T3685" s="12">
        <f t="shared" si="347"/>
        <v>42662.908518518518</v>
      </c>
    </row>
    <row r="3686" spans="1:20" ht="42.75" x14ac:dyDescent="0.4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t="str">
        <f t="shared" si="344"/>
        <v>theater</v>
      </c>
      <c r="R3686" t="str">
        <f t="shared" si="345"/>
        <v>plays</v>
      </c>
      <c r="S3686" s="12">
        <f t="shared" si="346"/>
        <v>42218.97206018518</v>
      </c>
      <c r="T3686" s="12">
        <f t="shared" si="347"/>
        <v>42248.97206018518</v>
      </c>
    </row>
    <row r="3687" spans="1:20" ht="42.75" x14ac:dyDescent="0.4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t="str">
        <f t="shared" si="344"/>
        <v>theater</v>
      </c>
      <c r="R3687" t="str">
        <f t="shared" si="345"/>
        <v>plays</v>
      </c>
      <c r="S3687" s="12">
        <f t="shared" si="346"/>
        <v>41753.384942129625</v>
      </c>
      <c r="T3687" s="12">
        <f t="shared" si="347"/>
        <v>41778.666666666664</v>
      </c>
    </row>
    <row r="3688" spans="1:20" ht="42.75" x14ac:dyDescent="0.4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t="str">
        <f t="shared" si="344"/>
        <v>theater</v>
      </c>
      <c r="R3688" t="str">
        <f t="shared" si="345"/>
        <v>plays</v>
      </c>
      <c r="S3688" s="12">
        <f t="shared" si="346"/>
        <v>42230.454398148147</v>
      </c>
      <c r="T3688" s="12">
        <f t="shared" si="347"/>
        <v>42244.957638888889</v>
      </c>
    </row>
    <row r="3689" spans="1:20" ht="42.75" x14ac:dyDescent="0.4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t="str">
        <f t="shared" si="344"/>
        <v>theater</v>
      </c>
      <c r="R3689" t="str">
        <f t="shared" si="345"/>
        <v>plays</v>
      </c>
      <c r="S3689" s="12">
        <f t="shared" si="346"/>
        <v>41787.009895833333</v>
      </c>
      <c r="T3689" s="12">
        <f t="shared" si="347"/>
        <v>41817.009895833333</v>
      </c>
    </row>
    <row r="3690" spans="1:20" ht="42.75" x14ac:dyDescent="0.4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t="str">
        <f t="shared" si="344"/>
        <v>theater</v>
      </c>
      <c r="R3690" t="str">
        <f t="shared" si="345"/>
        <v>plays</v>
      </c>
      <c r="S3690" s="12">
        <f t="shared" si="346"/>
        <v>41829.578749999993</v>
      </c>
      <c r="T3690" s="12">
        <f t="shared" si="347"/>
        <v>41859.578749999993</v>
      </c>
    </row>
    <row r="3691" spans="1:20" ht="42.75" x14ac:dyDescent="0.4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t="str">
        <f t="shared" si="344"/>
        <v>theater</v>
      </c>
      <c r="R3691" t="str">
        <f t="shared" si="345"/>
        <v>plays</v>
      </c>
      <c r="S3691" s="12">
        <f t="shared" si="346"/>
        <v>42147.61850694444</v>
      </c>
      <c r="T3691" s="12">
        <f t="shared" si="347"/>
        <v>42176.725694444445</v>
      </c>
    </row>
    <row r="3692" spans="1:20" ht="42.75" x14ac:dyDescent="0.4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t="str">
        <f t="shared" si="344"/>
        <v>theater</v>
      </c>
      <c r="R3692" t="str">
        <f t="shared" si="345"/>
        <v>plays</v>
      </c>
      <c r="S3692" s="12">
        <f t="shared" si="346"/>
        <v>41940.38984953703</v>
      </c>
      <c r="T3692" s="12">
        <f t="shared" si="347"/>
        <v>41970.431516203702</v>
      </c>
    </row>
    <row r="3693" spans="1:20" ht="28.5" x14ac:dyDescent="0.4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t="str">
        <f t="shared" si="344"/>
        <v>theater</v>
      </c>
      <c r="R3693" t="str">
        <f t="shared" si="345"/>
        <v>plays</v>
      </c>
      <c r="S3693" s="12">
        <f t="shared" si="346"/>
        <v>42020.492233796293</v>
      </c>
      <c r="T3693" s="12">
        <f t="shared" si="347"/>
        <v>42064.999305555553</v>
      </c>
    </row>
    <row r="3694" spans="1:20" ht="28.5" x14ac:dyDescent="0.4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t="str">
        <f t="shared" si="344"/>
        <v>theater</v>
      </c>
      <c r="R3694" t="str">
        <f t="shared" si="345"/>
        <v>plays</v>
      </c>
      <c r="S3694" s="12">
        <f t="shared" si="346"/>
        <v>41891.756701388884</v>
      </c>
      <c r="T3694" s="12">
        <f t="shared" si="347"/>
        <v>41900.791666666664</v>
      </c>
    </row>
    <row r="3695" spans="1:20" ht="42.75" x14ac:dyDescent="0.4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t="str">
        <f t="shared" si="344"/>
        <v>theater</v>
      </c>
      <c r="R3695" t="str">
        <f t="shared" si="345"/>
        <v>plays</v>
      </c>
      <c r="S3695" s="12">
        <f t="shared" si="346"/>
        <v>42308.98297453703</v>
      </c>
      <c r="T3695" s="12">
        <f t="shared" si="347"/>
        <v>42338.729166666664</v>
      </c>
    </row>
    <row r="3696" spans="1:20" ht="42.75" x14ac:dyDescent="0.4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t="str">
        <f t="shared" si="344"/>
        <v>theater</v>
      </c>
      <c r="R3696" t="str">
        <f t="shared" si="345"/>
        <v>plays</v>
      </c>
      <c r="S3696" s="12">
        <f t="shared" si="346"/>
        <v>42489.925543981481</v>
      </c>
      <c r="T3696" s="12">
        <f t="shared" si="347"/>
        <v>42526.874999999993</v>
      </c>
    </row>
    <row r="3697" spans="1:20" ht="57" x14ac:dyDescent="0.4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t="str">
        <f t="shared" si="344"/>
        <v>theater</v>
      </c>
      <c r="R3697" t="str">
        <f t="shared" si="345"/>
        <v>plays</v>
      </c>
      <c r="S3697" s="12">
        <f t="shared" si="346"/>
        <v>41995.662152777775</v>
      </c>
      <c r="T3697" s="12">
        <f t="shared" si="347"/>
        <v>42015.662152777775</v>
      </c>
    </row>
    <row r="3698" spans="1:20" ht="42.75" x14ac:dyDescent="0.4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t="str">
        <f t="shared" si="344"/>
        <v>theater</v>
      </c>
      <c r="R3698" t="str">
        <f t="shared" si="345"/>
        <v>plays</v>
      </c>
      <c r="S3698" s="12">
        <f t="shared" si="346"/>
        <v>41988.408749999995</v>
      </c>
      <c r="T3698" s="12">
        <f t="shared" si="347"/>
        <v>42048.408749999995</v>
      </c>
    </row>
    <row r="3699" spans="1:20" ht="42.75" x14ac:dyDescent="0.4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t="str">
        <f t="shared" si="344"/>
        <v>theater</v>
      </c>
      <c r="R3699" t="str">
        <f t="shared" si="345"/>
        <v>plays</v>
      </c>
      <c r="S3699" s="12">
        <f t="shared" si="346"/>
        <v>42479.2575</v>
      </c>
      <c r="T3699" s="12">
        <f t="shared" si="347"/>
        <v>42500.2575</v>
      </c>
    </row>
    <row r="3700" spans="1:20" ht="42.75" x14ac:dyDescent="0.4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t="str">
        <f t="shared" si="344"/>
        <v>theater</v>
      </c>
      <c r="R3700" t="str">
        <f t="shared" si="345"/>
        <v>plays</v>
      </c>
      <c r="S3700" s="12">
        <f t="shared" si="346"/>
        <v>42401.598229166666</v>
      </c>
      <c r="T3700" s="12">
        <f t="shared" si="347"/>
        <v>42431.598229166666</v>
      </c>
    </row>
    <row r="3701" spans="1:20" ht="42.75" x14ac:dyDescent="0.4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t="str">
        <f t="shared" si="344"/>
        <v>theater</v>
      </c>
      <c r="R3701" t="str">
        <f t="shared" si="345"/>
        <v>plays</v>
      </c>
      <c r="S3701" s="12">
        <f t="shared" si="346"/>
        <v>41897.393703703703</v>
      </c>
      <c r="T3701" s="12">
        <f t="shared" si="347"/>
        <v>41927.393703703703</v>
      </c>
    </row>
    <row r="3702" spans="1:20" ht="28.5" x14ac:dyDescent="0.4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t="str">
        <f t="shared" si="344"/>
        <v>theater</v>
      </c>
      <c r="R3702" t="str">
        <f t="shared" si="345"/>
        <v>plays</v>
      </c>
      <c r="S3702" s="12">
        <f t="shared" si="346"/>
        <v>41882.37731481481</v>
      </c>
      <c r="T3702" s="12">
        <f t="shared" si="347"/>
        <v>41912.458333333328</v>
      </c>
    </row>
    <row r="3703" spans="1:20" ht="42.75" x14ac:dyDescent="0.4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t="str">
        <f t="shared" si="344"/>
        <v>theater</v>
      </c>
      <c r="R3703" t="str">
        <f t="shared" si="345"/>
        <v>plays</v>
      </c>
      <c r="S3703" s="12">
        <f t="shared" si="346"/>
        <v>42129.333252314813</v>
      </c>
      <c r="T3703" s="12">
        <f t="shared" si="347"/>
        <v>42159.333252314813</v>
      </c>
    </row>
    <row r="3704" spans="1:20" ht="42.75" x14ac:dyDescent="0.4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t="str">
        <f t="shared" si="344"/>
        <v>theater</v>
      </c>
      <c r="R3704" t="str">
        <f t="shared" si="345"/>
        <v>plays</v>
      </c>
      <c r="S3704" s="12">
        <f t="shared" si="346"/>
        <v>42524.329675925925</v>
      </c>
      <c r="T3704" s="12">
        <f t="shared" si="347"/>
        <v>42561.749305555553</v>
      </c>
    </row>
    <row r="3705" spans="1:20" ht="42.75" x14ac:dyDescent="0.4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t="str">
        <f t="shared" si="344"/>
        <v>theater</v>
      </c>
      <c r="R3705" t="str">
        <f t="shared" si="345"/>
        <v>plays</v>
      </c>
      <c r="S3705" s="12">
        <f t="shared" si="346"/>
        <v>42556.296157407407</v>
      </c>
      <c r="T3705" s="12">
        <f t="shared" si="347"/>
        <v>42595.082638888889</v>
      </c>
    </row>
    <row r="3706" spans="1:20" ht="42.75" x14ac:dyDescent="0.4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t="str">
        <f t="shared" si="344"/>
        <v>theater</v>
      </c>
      <c r="R3706" t="str">
        <f t="shared" si="345"/>
        <v>plays</v>
      </c>
      <c r="S3706" s="12">
        <f t="shared" si="346"/>
        <v>42461.481412037036</v>
      </c>
      <c r="T3706" s="12">
        <f t="shared" si="347"/>
        <v>42521.481412037036</v>
      </c>
    </row>
    <row r="3707" spans="1:20" ht="42.75" x14ac:dyDescent="0.4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t="str">
        <f t="shared" si="344"/>
        <v>theater</v>
      </c>
      <c r="R3707" t="str">
        <f t="shared" si="345"/>
        <v>plays</v>
      </c>
      <c r="S3707" s="12">
        <f t="shared" si="346"/>
        <v>41792.334652777776</v>
      </c>
      <c r="T3707" s="12">
        <f t="shared" si="347"/>
        <v>41813.541666666664</v>
      </c>
    </row>
    <row r="3708" spans="1:20" ht="42.75" x14ac:dyDescent="0.4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t="str">
        <f t="shared" si="344"/>
        <v>theater</v>
      </c>
      <c r="R3708" t="str">
        <f t="shared" si="345"/>
        <v>plays</v>
      </c>
      <c r="S3708" s="12">
        <f t="shared" si="346"/>
        <v>41879.705428240741</v>
      </c>
      <c r="T3708" s="12">
        <f t="shared" si="347"/>
        <v>41894.705428240741</v>
      </c>
    </row>
    <row r="3709" spans="1:20" ht="42.75" x14ac:dyDescent="0.4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t="str">
        <f t="shared" si="344"/>
        <v>theater</v>
      </c>
      <c r="R3709" t="str">
        <f t="shared" si="345"/>
        <v>plays</v>
      </c>
      <c r="S3709" s="12">
        <f t="shared" si="346"/>
        <v>42551.840023148143</v>
      </c>
      <c r="T3709" s="12">
        <f t="shared" si="347"/>
        <v>42573.018055555549</v>
      </c>
    </row>
    <row r="3710" spans="1:20" ht="42.75" x14ac:dyDescent="0.4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t="str">
        <f t="shared" si="344"/>
        <v>theater</v>
      </c>
      <c r="R3710" t="str">
        <f t="shared" si="345"/>
        <v>plays</v>
      </c>
      <c r="S3710" s="12">
        <f t="shared" si="346"/>
        <v>41809.933865740742</v>
      </c>
      <c r="T3710" s="12">
        <f t="shared" si="347"/>
        <v>41823.933865740742</v>
      </c>
    </row>
    <row r="3711" spans="1:20" ht="42.75" x14ac:dyDescent="0.4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t="str">
        <f t="shared" si="344"/>
        <v>theater</v>
      </c>
      <c r="R3711" t="str">
        <f t="shared" si="345"/>
        <v>plays</v>
      </c>
      <c r="S3711" s="12">
        <f t="shared" si="346"/>
        <v>41785.499374999999</v>
      </c>
      <c r="T3711" s="12">
        <f t="shared" si="347"/>
        <v>41815.499374999999</v>
      </c>
    </row>
    <row r="3712" spans="1:20" ht="28.5" x14ac:dyDescent="0.4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t="str">
        <f t="shared" si="344"/>
        <v>theater</v>
      </c>
      <c r="R3712" t="str">
        <f t="shared" si="345"/>
        <v>plays</v>
      </c>
      <c r="S3712" s="12">
        <f t="shared" si="346"/>
        <v>42072.367916666662</v>
      </c>
      <c r="T3712" s="12">
        <f t="shared" si="347"/>
        <v>42097.367916666662</v>
      </c>
    </row>
    <row r="3713" spans="1:20" ht="28.5" x14ac:dyDescent="0.4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t="str">
        <f t="shared" si="344"/>
        <v>theater</v>
      </c>
      <c r="R3713" t="str">
        <f t="shared" si="345"/>
        <v>plays</v>
      </c>
      <c r="S3713" s="12">
        <f t="shared" si="346"/>
        <v>41779.5158912037</v>
      </c>
      <c r="T3713" s="12">
        <f t="shared" si="347"/>
        <v>41805.458333333328</v>
      </c>
    </row>
    <row r="3714" spans="1:20" ht="42.75" x14ac:dyDescent="0.4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s="6">
        <f t="shared" si="343"/>
        <v>110.86538461538461</v>
      </c>
      <c r="Q3714" t="str">
        <f t="shared" si="344"/>
        <v>theater</v>
      </c>
      <c r="R3714" t="str">
        <f t="shared" si="345"/>
        <v>plays</v>
      </c>
      <c r="S3714" s="12">
        <f t="shared" si="346"/>
        <v>42133.963738425919</v>
      </c>
      <c r="T3714" s="12">
        <f t="shared" si="347"/>
        <v>42155.082638888889</v>
      </c>
    </row>
    <row r="3715" spans="1:20" ht="42.75" x14ac:dyDescent="0.4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s="6">
        <f t="shared" ref="P3715:P3778" si="349">IF(L3715&gt;0,E3715/L3715,0)</f>
        <v>106.84210526315789</v>
      </c>
      <c r="Q3715" t="str">
        <f t="shared" ref="Q3715:Q3778" si="350">LEFT(N3715,SEARCH("/",N3715,1)-1)</f>
        <v>theater</v>
      </c>
      <c r="R3715" t="str">
        <f t="shared" ref="R3715:R3778" si="351">RIGHT(N3715,LEN(N3715)-SEARCH("/",N3715,1))</f>
        <v>plays</v>
      </c>
      <c r="S3715" s="12">
        <f t="shared" ref="S3715:S3778" si="352">(J3715/86400)+25569+(-5/24)</f>
        <v>42505.529699074068</v>
      </c>
      <c r="T3715" s="12">
        <f t="shared" ref="T3715:T3778" si="353">(I3715/86400)+25569+(-5/24)</f>
        <v>42525.529699074068</v>
      </c>
    </row>
    <row r="3716" spans="1:20" ht="42.75" x14ac:dyDescent="0.4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t="str">
        <f t="shared" si="350"/>
        <v>theater</v>
      </c>
      <c r="R3716" t="str">
        <f t="shared" si="351"/>
        <v>plays</v>
      </c>
      <c r="S3716" s="12">
        <f t="shared" si="352"/>
        <v>42118.347997685181</v>
      </c>
      <c r="T3716" s="12">
        <f t="shared" si="353"/>
        <v>42149.957638888889</v>
      </c>
    </row>
    <row r="3717" spans="1:20" ht="42.75" x14ac:dyDescent="0.4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t="str">
        <f t="shared" si="350"/>
        <v>theater</v>
      </c>
      <c r="R3717" t="str">
        <f t="shared" si="351"/>
        <v>plays</v>
      </c>
      <c r="S3717" s="12">
        <f t="shared" si="352"/>
        <v>42036.787256944437</v>
      </c>
      <c r="T3717" s="12">
        <f t="shared" si="353"/>
        <v>42094.327777777777</v>
      </c>
    </row>
    <row r="3718" spans="1:20" ht="42.75" x14ac:dyDescent="0.4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t="str">
        <f t="shared" si="350"/>
        <v>theater</v>
      </c>
      <c r="R3718" t="str">
        <f t="shared" si="351"/>
        <v>plays</v>
      </c>
      <c r="S3718" s="12">
        <f t="shared" si="352"/>
        <v>42360.679502314808</v>
      </c>
      <c r="T3718" s="12">
        <f t="shared" si="353"/>
        <v>42390.679502314808</v>
      </c>
    </row>
    <row r="3719" spans="1:20" ht="42.75" x14ac:dyDescent="0.4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t="str">
        <f t="shared" si="350"/>
        <v>theater</v>
      </c>
      <c r="R3719" t="str">
        <f t="shared" si="351"/>
        <v>plays</v>
      </c>
      <c r="S3719" s="12">
        <f t="shared" si="352"/>
        <v>42102.657974537033</v>
      </c>
      <c r="T3719" s="12">
        <f t="shared" si="353"/>
        <v>42133.657974537033</v>
      </c>
    </row>
    <row r="3720" spans="1:20" ht="42.75" x14ac:dyDescent="0.4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t="str">
        <f t="shared" si="350"/>
        <v>theater</v>
      </c>
      <c r="R3720" t="str">
        <f t="shared" si="351"/>
        <v>plays</v>
      </c>
      <c r="S3720" s="12">
        <f t="shared" si="352"/>
        <v>42032.507812499993</v>
      </c>
      <c r="T3720" s="12">
        <f t="shared" si="353"/>
        <v>42062.507812499993</v>
      </c>
    </row>
    <row r="3721" spans="1:20" ht="28.5" x14ac:dyDescent="0.4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6">
        <f t="shared" si="349"/>
        <v>105</v>
      </c>
      <c r="Q3721" t="str">
        <f t="shared" si="350"/>
        <v>theater</v>
      </c>
      <c r="R3721" t="str">
        <f t="shared" si="351"/>
        <v>plays</v>
      </c>
      <c r="S3721" s="12">
        <f t="shared" si="352"/>
        <v>42147.521597222221</v>
      </c>
      <c r="T3721" s="12">
        <f t="shared" si="353"/>
        <v>42177.521597222221</v>
      </c>
    </row>
    <row r="3722" spans="1:20" ht="28.5" x14ac:dyDescent="0.4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t="str">
        <f t="shared" si="350"/>
        <v>theater</v>
      </c>
      <c r="R3722" t="str">
        <f t="shared" si="351"/>
        <v>plays</v>
      </c>
      <c r="S3722" s="12">
        <f t="shared" si="352"/>
        <v>42165.784791666665</v>
      </c>
      <c r="T3722" s="12">
        <f t="shared" si="353"/>
        <v>42187.784791666665</v>
      </c>
    </row>
    <row r="3723" spans="1:20" ht="42.75" x14ac:dyDescent="0.4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t="str">
        <f t="shared" si="350"/>
        <v>theater</v>
      </c>
      <c r="R3723" t="str">
        <f t="shared" si="351"/>
        <v>plays</v>
      </c>
      <c r="S3723" s="12">
        <f t="shared" si="352"/>
        <v>41927.727824074071</v>
      </c>
      <c r="T3723" s="12">
        <f t="shared" si="353"/>
        <v>41948.769490740735</v>
      </c>
    </row>
    <row r="3724" spans="1:20" ht="57" x14ac:dyDescent="0.4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t="str">
        <f t="shared" si="350"/>
        <v>theater</v>
      </c>
      <c r="R3724" t="str">
        <f t="shared" si="351"/>
        <v>plays</v>
      </c>
      <c r="S3724" s="12">
        <f t="shared" si="352"/>
        <v>42381.463506944441</v>
      </c>
      <c r="T3724" s="12">
        <f t="shared" si="353"/>
        <v>42411.749305555553</v>
      </c>
    </row>
    <row r="3725" spans="1:20" ht="28.5" x14ac:dyDescent="0.4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t="str">
        <f t="shared" si="350"/>
        <v>theater</v>
      </c>
      <c r="R3725" t="str">
        <f t="shared" si="351"/>
        <v>plays</v>
      </c>
      <c r="S3725" s="12">
        <f t="shared" si="352"/>
        <v>41943.544699074067</v>
      </c>
      <c r="T3725" s="12">
        <f t="shared" si="353"/>
        <v>41973.586365740739</v>
      </c>
    </row>
    <row r="3726" spans="1:20" ht="42.75" x14ac:dyDescent="0.4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t="str">
        <f t="shared" si="350"/>
        <v>theater</v>
      </c>
      <c r="R3726" t="str">
        <f t="shared" si="351"/>
        <v>plays</v>
      </c>
      <c r="S3726" s="12">
        <f t="shared" si="352"/>
        <v>42465.283101851848</v>
      </c>
      <c r="T3726" s="12">
        <f t="shared" si="353"/>
        <v>42494.749999999993</v>
      </c>
    </row>
    <row r="3727" spans="1:20" ht="42.75" x14ac:dyDescent="0.4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t="str">
        <f t="shared" si="350"/>
        <v>theater</v>
      </c>
      <c r="R3727" t="str">
        <f t="shared" si="351"/>
        <v>plays</v>
      </c>
      <c r="S3727" s="12">
        <f t="shared" si="352"/>
        <v>42401.736886574072</v>
      </c>
      <c r="T3727" s="12">
        <f t="shared" si="353"/>
        <v>42418.687499999993</v>
      </c>
    </row>
    <row r="3728" spans="1:20" ht="42.75" x14ac:dyDescent="0.4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t="str">
        <f t="shared" si="350"/>
        <v>theater</v>
      </c>
      <c r="R3728" t="str">
        <f t="shared" si="351"/>
        <v>plays</v>
      </c>
      <c r="S3728" s="12">
        <f t="shared" si="352"/>
        <v>42461.932534722218</v>
      </c>
      <c r="T3728" s="12">
        <f t="shared" si="353"/>
        <v>42489.666666666664</v>
      </c>
    </row>
    <row r="3729" spans="1:20" ht="42.75" x14ac:dyDescent="0.4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t="str">
        <f t="shared" si="350"/>
        <v>theater</v>
      </c>
      <c r="R3729" t="str">
        <f t="shared" si="351"/>
        <v>plays</v>
      </c>
      <c r="S3729" s="12">
        <f t="shared" si="352"/>
        <v>42632.139976851853</v>
      </c>
      <c r="T3729" s="12">
        <f t="shared" si="353"/>
        <v>42662.996527777774</v>
      </c>
    </row>
    <row r="3730" spans="1:20" ht="42.75" x14ac:dyDescent="0.4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t="str">
        <f t="shared" si="350"/>
        <v>theater</v>
      </c>
      <c r="R3730" t="str">
        <f t="shared" si="351"/>
        <v>plays</v>
      </c>
      <c r="S3730" s="12">
        <f t="shared" si="352"/>
        <v>42204.962685185186</v>
      </c>
      <c r="T3730" s="12">
        <f t="shared" si="353"/>
        <v>42234.962685185186</v>
      </c>
    </row>
    <row r="3731" spans="1:20" ht="42.75" x14ac:dyDescent="0.4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t="str">
        <f t="shared" si="350"/>
        <v>theater</v>
      </c>
      <c r="R3731" t="str">
        <f t="shared" si="351"/>
        <v>plays</v>
      </c>
      <c r="S3731" s="12">
        <f t="shared" si="352"/>
        <v>42040.996666666666</v>
      </c>
      <c r="T3731" s="12">
        <f t="shared" si="353"/>
        <v>42085.954999999994</v>
      </c>
    </row>
    <row r="3732" spans="1:20" ht="42.75" x14ac:dyDescent="0.4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6">
        <f t="shared" si="349"/>
        <v>100</v>
      </c>
      <c r="Q3732" t="str">
        <f t="shared" si="350"/>
        <v>theater</v>
      </c>
      <c r="R3732" t="str">
        <f t="shared" si="351"/>
        <v>plays</v>
      </c>
      <c r="S3732" s="12">
        <f t="shared" si="352"/>
        <v>42203.46943287037</v>
      </c>
      <c r="T3732" s="12">
        <f t="shared" si="353"/>
        <v>42233.46943287037</v>
      </c>
    </row>
    <row r="3733" spans="1:20" ht="42.75" x14ac:dyDescent="0.4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t="str">
        <f t="shared" si="350"/>
        <v>theater</v>
      </c>
      <c r="R3733" t="str">
        <f t="shared" si="351"/>
        <v>plays</v>
      </c>
      <c r="S3733" s="12">
        <f t="shared" si="352"/>
        <v>41983.544513888883</v>
      </c>
      <c r="T3733" s="12">
        <f t="shared" si="353"/>
        <v>42013.932638888888</v>
      </c>
    </row>
    <row r="3734" spans="1:20" ht="42.75" x14ac:dyDescent="0.4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t="str">
        <f t="shared" si="350"/>
        <v>theater</v>
      </c>
      <c r="R3734" t="str">
        <f t="shared" si="351"/>
        <v>plays</v>
      </c>
      <c r="S3734" s="12">
        <f t="shared" si="352"/>
        <v>41968.469131944446</v>
      </c>
      <c r="T3734" s="12">
        <f t="shared" si="353"/>
        <v>42028.291666666664</v>
      </c>
    </row>
    <row r="3735" spans="1:20" ht="42.75" x14ac:dyDescent="0.4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f t="shared" si="349"/>
        <v>0</v>
      </c>
      <c r="Q3735" t="str">
        <f t="shared" si="350"/>
        <v>theater</v>
      </c>
      <c r="R3735" t="str">
        <f t="shared" si="351"/>
        <v>plays</v>
      </c>
      <c r="S3735" s="12">
        <f t="shared" si="352"/>
        <v>42102.816064814811</v>
      </c>
      <c r="T3735" s="12">
        <f t="shared" si="353"/>
        <v>42112.729166666664</v>
      </c>
    </row>
    <row r="3736" spans="1:20" ht="42.75" x14ac:dyDescent="0.4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t="str">
        <f t="shared" si="350"/>
        <v>theater</v>
      </c>
      <c r="R3736" t="str">
        <f t="shared" si="351"/>
        <v>plays</v>
      </c>
      <c r="S3736" s="12">
        <f t="shared" si="352"/>
        <v>42089.693240740737</v>
      </c>
      <c r="T3736" s="12">
        <f t="shared" si="353"/>
        <v>42149.693240740737</v>
      </c>
    </row>
    <row r="3737" spans="1:20" ht="28.5" x14ac:dyDescent="0.4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t="str">
        <f t="shared" si="350"/>
        <v>theater</v>
      </c>
      <c r="R3737" t="str">
        <f t="shared" si="351"/>
        <v>plays</v>
      </c>
      <c r="S3737" s="12">
        <f t="shared" si="352"/>
        <v>42122.484826388885</v>
      </c>
      <c r="T3737" s="12">
        <f t="shared" si="353"/>
        <v>42152.484826388885</v>
      </c>
    </row>
    <row r="3738" spans="1:20" ht="42.75" x14ac:dyDescent="0.4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t="str">
        <f t="shared" si="350"/>
        <v>theater</v>
      </c>
      <c r="R3738" t="str">
        <f t="shared" si="351"/>
        <v>plays</v>
      </c>
      <c r="S3738" s="12">
        <f t="shared" si="352"/>
        <v>42048.503391203696</v>
      </c>
      <c r="T3738" s="12">
        <f t="shared" si="353"/>
        <v>42086.541666666664</v>
      </c>
    </row>
    <row r="3739" spans="1:20" ht="28.5" x14ac:dyDescent="0.4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t="str">
        <f t="shared" si="350"/>
        <v>theater</v>
      </c>
      <c r="R3739" t="str">
        <f t="shared" si="351"/>
        <v>plays</v>
      </c>
      <c r="S3739" s="12">
        <f t="shared" si="352"/>
        <v>42297.482673611106</v>
      </c>
      <c r="T3739" s="12">
        <f t="shared" si="353"/>
        <v>42320.082638888889</v>
      </c>
    </row>
    <row r="3740" spans="1:20" ht="28.5" x14ac:dyDescent="0.4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6">
        <f t="shared" si="349"/>
        <v>45</v>
      </c>
      <c r="Q3740" t="str">
        <f t="shared" si="350"/>
        <v>theater</v>
      </c>
      <c r="R3740" t="str">
        <f t="shared" si="351"/>
        <v>plays</v>
      </c>
      <c r="S3740" s="12">
        <f t="shared" si="352"/>
        <v>41813.730381944442</v>
      </c>
      <c r="T3740" s="12">
        <f t="shared" si="353"/>
        <v>41835.708333333328</v>
      </c>
    </row>
    <row r="3741" spans="1:20" ht="42.75" x14ac:dyDescent="0.4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t="str">
        <f t="shared" si="350"/>
        <v>theater</v>
      </c>
      <c r="R3741" t="str">
        <f t="shared" si="351"/>
        <v>plays</v>
      </c>
      <c r="S3741" s="12">
        <f t="shared" si="352"/>
        <v>42548.241527777776</v>
      </c>
      <c r="T3741" s="12">
        <f t="shared" si="353"/>
        <v>42568.241527777776</v>
      </c>
    </row>
    <row r="3742" spans="1:20" ht="42.75" x14ac:dyDescent="0.4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t="str">
        <f t="shared" si="350"/>
        <v>theater</v>
      </c>
      <c r="R3742" t="str">
        <f t="shared" si="351"/>
        <v>plays</v>
      </c>
      <c r="S3742" s="12">
        <f t="shared" si="352"/>
        <v>41832.881423611107</v>
      </c>
      <c r="T3742" s="12">
        <f t="shared" si="353"/>
        <v>41862.870810185181</v>
      </c>
    </row>
    <row r="3743" spans="1:20" ht="42.75" x14ac:dyDescent="0.4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f t="shared" si="349"/>
        <v>0</v>
      </c>
      <c r="Q3743" t="str">
        <f t="shared" si="350"/>
        <v>theater</v>
      </c>
      <c r="R3743" t="str">
        <f t="shared" si="351"/>
        <v>plays</v>
      </c>
      <c r="S3743" s="12">
        <f t="shared" si="352"/>
        <v>42325.712384259255</v>
      </c>
      <c r="T3743" s="12">
        <f t="shared" si="353"/>
        <v>42355.712384259255</v>
      </c>
    </row>
    <row r="3744" spans="1:20" ht="42.75" x14ac:dyDescent="0.4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6">
        <f t="shared" si="349"/>
        <v>25</v>
      </c>
      <c r="Q3744" t="str">
        <f t="shared" si="350"/>
        <v>theater</v>
      </c>
      <c r="R3744" t="str">
        <f t="shared" si="351"/>
        <v>plays</v>
      </c>
      <c r="S3744" s="12">
        <f t="shared" si="352"/>
        <v>41858.006296296291</v>
      </c>
      <c r="T3744" s="12">
        <f t="shared" si="353"/>
        <v>41888.006296296291</v>
      </c>
    </row>
    <row r="3745" spans="1:20" ht="28.5" x14ac:dyDescent="0.4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f t="shared" si="349"/>
        <v>0</v>
      </c>
      <c r="Q3745" t="str">
        <f t="shared" si="350"/>
        <v>theater</v>
      </c>
      <c r="R3745" t="str">
        <f t="shared" si="351"/>
        <v>plays</v>
      </c>
      <c r="S3745" s="12">
        <f t="shared" si="352"/>
        <v>41793.501898148148</v>
      </c>
      <c r="T3745" s="12">
        <f t="shared" si="353"/>
        <v>41823.501898148148</v>
      </c>
    </row>
    <row r="3746" spans="1:20" ht="42.75" x14ac:dyDescent="0.4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f t="shared" si="349"/>
        <v>0</v>
      </c>
      <c r="Q3746" t="str">
        <f t="shared" si="350"/>
        <v>theater</v>
      </c>
      <c r="R3746" t="str">
        <f t="shared" si="351"/>
        <v>plays</v>
      </c>
      <c r="S3746" s="12">
        <f t="shared" si="352"/>
        <v>41793.605925925927</v>
      </c>
      <c r="T3746" s="12">
        <f t="shared" si="353"/>
        <v>41824.957638888889</v>
      </c>
    </row>
    <row r="3747" spans="1:20" ht="42.75" x14ac:dyDescent="0.4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6">
        <f t="shared" si="349"/>
        <v>10</v>
      </c>
      <c r="Q3747" t="str">
        <f t="shared" si="350"/>
        <v>theater</v>
      </c>
      <c r="R3747" t="str">
        <f t="shared" si="351"/>
        <v>plays</v>
      </c>
      <c r="S3747" s="12">
        <f t="shared" si="352"/>
        <v>41831.489606481475</v>
      </c>
      <c r="T3747" s="12">
        <f t="shared" si="353"/>
        <v>41861.489606481475</v>
      </c>
    </row>
    <row r="3748" spans="1:20" x14ac:dyDescent="0.4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t="str">
        <f t="shared" si="350"/>
        <v>theater</v>
      </c>
      <c r="R3748" t="str">
        <f t="shared" si="351"/>
        <v>plays</v>
      </c>
      <c r="S3748" s="12">
        <f t="shared" si="352"/>
        <v>42621.18100694444</v>
      </c>
      <c r="T3748" s="12">
        <f t="shared" si="353"/>
        <v>42651.18100694444</v>
      </c>
    </row>
    <row r="3749" spans="1:20" ht="28.5" x14ac:dyDescent="0.4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6">
        <f t="shared" si="349"/>
        <v>25</v>
      </c>
      <c r="Q3749" t="str">
        <f t="shared" si="350"/>
        <v>theater</v>
      </c>
      <c r="R3749" t="str">
        <f t="shared" si="351"/>
        <v>plays</v>
      </c>
      <c r="S3749" s="12">
        <f t="shared" si="352"/>
        <v>42164.091388888883</v>
      </c>
      <c r="T3749" s="12">
        <f t="shared" si="353"/>
        <v>42190.749305555553</v>
      </c>
    </row>
    <row r="3750" spans="1:20" ht="42.75" x14ac:dyDescent="0.4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t="str">
        <f t="shared" si="350"/>
        <v>theater</v>
      </c>
      <c r="R3750" t="str">
        <f t="shared" si="351"/>
        <v>musical</v>
      </c>
      <c r="S3750" s="12">
        <f t="shared" si="352"/>
        <v>42395.498101851852</v>
      </c>
      <c r="T3750" s="12">
        <f t="shared" si="353"/>
        <v>42416.040972222218</v>
      </c>
    </row>
    <row r="3751" spans="1:20" ht="42.75" x14ac:dyDescent="0.4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t="str">
        <f t="shared" si="350"/>
        <v>theater</v>
      </c>
      <c r="R3751" t="str">
        <f t="shared" si="351"/>
        <v>musical</v>
      </c>
      <c r="S3751" s="12">
        <f t="shared" si="352"/>
        <v>42457.918842592589</v>
      </c>
      <c r="T3751" s="12">
        <f t="shared" si="353"/>
        <v>42488.957638888889</v>
      </c>
    </row>
    <row r="3752" spans="1:20" ht="85.5" x14ac:dyDescent="0.4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t="str">
        <f t="shared" si="350"/>
        <v>theater</v>
      </c>
      <c r="R3752" t="str">
        <f t="shared" si="351"/>
        <v>musical</v>
      </c>
      <c r="S3752" s="12">
        <f t="shared" si="352"/>
        <v>42016.773240740738</v>
      </c>
      <c r="T3752" s="12">
        <f t="shared" si="353"/>
        <v>42045.124305555553</v>
      </c>
    </row>
    <row r="3753" spans="1:20" ht="42.75" x14ac:dyDescent="0.4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t="str">
        <f t="shared" si="350"/>
        <v>theater</v>
      </c>
      <c r="R3753" t="str">
        <f t="shared" si="351"/>
        <v>musical</v>
      </c>
      <c r="S3753" s="12">
        <f t="shared" si="352"/>
        <v>42402.827233796292</v>
      </c>
      <c r="T3753" s="12">
        <f t="shared" si="353"/>
        <v>42462.785567129627</v>
      </c>
    </row>
    <row r="3754" spans="1:20" ht="57" x14ac:dyDescent="0.4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t="str">
        <f t="shared" si="350"/>
        <v>theater</v>
      </c>
      <c r="R3754" t="str">
        <f t="shared" si="351"/>
        <v>musical</v>
      </c>
      <c r="S3754" s="12">
        <f t="shared" si="352"/>
        <v>42619.594155092585</v>
      </c>
      <c r="T3754" s="12">
        <f t="shared" si="353"/>
        <v>42659.666666666664</v>
      </c>
    </row>
    <row r="3755" spans="1:20" ht="42.75" x14ac:dyDescent="0.4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t="str">
        <f t="shared" si="350"/>
        <v>theater</v>
      </c>
      <c r="R3755" t="str">
        <f t="shared" si="351"/>
        <v>musical</v>
      </c>
      <c r="S3755" s="12">
        <f t="shared" si="352"/>
        <v>42128.615740740737</v>
      </c>
      <c r="T3755" s="12">
        <f t="shared" si="353"/>
        <v>42157.791666666664</v>
      </c>
    </row>
    <row r="3756" spans="1:20" ht="42.75" x14ac:dyDescent="0.4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t="str">
        <f t="shared" si="350"/>
        <v>theater</v>
      </c>
      <c r="R3756" t="str">
        <f t="shared" si="351"/>
        <v>musical</v>
      </c>
      <c r="S3756" s="12">
        <f t="shared" si="352"/>
        <v>41808.67288194444</v>
      </c>
      <c r="T3756" s="12">
        <f t="shared" si="353"/>
        <v>41845.999305555553</v>
      </c>
    </row>
    <row r="3757" spans="1:20" ht="42.75" x14ac:dyDescent="0.4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t="str">
        <f t="shared" si="350"/>
        <v>theater</v>
      </c>
      <c r="R3757" t="str">
        <f t="shared" si="351"/>
        <v>musical</v>
      </c>
      <c r="S3757" s="12">
        <f t="shared" si="352"/>
        <v>42445.658645833326</v>
      </c>
      <c r="T3757" s="12">
        <f t="shared" si="353"/>
        <v>42475.658645833326</v>
      </c>
    </row>
    <row r="3758" spans="1:20" ht="42.75" x14ac:dyDescent="0.4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t="str">
        <f t="shared" si="350"/>
        <v>theater</v>
      </c>
      <c r="R3758" t="str">
        <f t="shared" si="351"/>
        <v>musical</v>
      </c>
      <c r="S3758" s="12">
        <f t="shared" si="352"/>
        <v>41771.606458333328</v>
      </c>
      <c r="T3758" s="12">
        <f t="shared" si="353"/>
        <v>41801.606458333328</v>
      </c>
    </row>
    <row r="3759" spans="1:20" ht="42.75" x14ac:dyDescent="0.4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t="str">
        <f t="shared" si="350"/>
        <v>theater</v>
      </c>
      <c r="R3759" t="str">
        <f t="shared" si="351"/>
        <v>musical</v>
      </c>
      <c r="S3759" s="12">
        <f t="shared" si="352"/>
        <v>41954.642534722218</v>
      </c>
      <c r="T3759" s="12">
        <f t="shared" si="353"/>
        <v>41974.642534722218</v>
      </c>
    </row>
    <row r="3760" spans="1:20" ht="28.5" x14ac:dyDescent="0.4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t="str">
        <f t="shared" si="350"/>
        <v>theater</v>
      </c>
      <c r="R3760" t="str">
        <f t="shared" si="351"/>
        <v>musical</v>
      </c>
      <c r="S3760" s="12">
        <f t="shared" si="352"/>
        <v>41747.263171296298</v>
      </c>
      <c r="T3760" s="12">
        <f t="shared" si="353"/>
        <v>41778</v>
      </c>
    </row>
    <row r="3761" spans="1:20" ht="28.5" x14ac:dyDescent="0.4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t="str">
        <f t="shared" si="350"/>
        <v>theater</v>
      </c>
      <c r="R3761" t="str">
        <f t="shared" si="351"/>
        <v>musical</v>
      </c>
      <c r="S3761" s="12">
        <f t="shared" si="352"/>
        <v>42181.899918981479</v>
      </c>
      <c r="T3761" s="12">
        <f t="shared" si="353"/>
        <v>42241.899918981479</v>
      </c>
    </row>
    <row r="3762" spans="1:20" ht="42.75" x14ac:dyDescent="0.4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t="str">
        <f t="shared" si="350"/>
        <v>theater</v>
      </c>
      <c r="R3762" t="str">
        <f t="shared" si="351"/>
        <v>musical</v>
      </c>
      <c r="S3762" s="12">
        <f t="shared" si="352"/>
        <v>41739.316967592589</v>
      </c>
      <c r="T3762" s="12">
        <f t="shared" si="353"/>
        <v>41764.316967592589</v>
      </c>
    </row>
    <row r="3763" spans="1:20" ht="42.75" x14ac:dyDescent="0.4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t="str">
        <f t="shared" si="350"/>
        <v>theater</v>
      </c>
      <c r="R3763" t="str">
        <f t="shared" si="351"/>
        <v>musical</v>
      </c>
      <c r="S3763" s="12">
        <f t="shared" si="352"/>
        <v>42173.258530092593</v>
      </c>
      <c r="T3763" s="12">
        <f t="shared" si="353"/>
        <v>42226.749999999993</v>
      </c>
    </row>
    <row r="3764" spans="1:20" ht="42.75" x14ac:dyDescent="0.4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t="str">
        <f t="shared" si="350"/>
        <v>theater</v>
      </c>
      <c r="R3764" t="str">
        <f t="shared" si="351"/>
        <v>musical</v>
      </c>
      <c r="S3764" s="12">
        <f t="shared" si="352"/>
        <v>42193.605196759258</v>
      </c>
      <c r="T3764" s="12">
        <f t="shared" si="353"/>
        <v>42218.605196759258</v>
      </c>
    </row>
    <row r="3765" spans="1:20" ht="28.5" x14ac:dyDescent="0.4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t="str">
        <f t="shared" si="350"/>
        <v>theater</v>
      </c>
      <c r="R3765" t="str">
        <f t="shared" si="351"/>
        <v>musical</v>
      </c>
      <c r="S3765" s="12">
        <f t="shared" si="352"/>
        <v>42065.541967592588</v>
      </c>
      <c r="T3765" s="12">
        <f t="shared" si="353"/>
        <v>42095.500300925924</v>
      </c>
    </row>
    <row r="3766" spans="1:20" ht="42.75" x14ac:dyDescent="0.4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t="str">
        <f t="shared" si="350"/>
        <v>theater</v>
      </c>
      <c r="R3766" t="str">
        <f t="shared" si="351"/>
        <v>musical</v>
      </c>
      <c r="S3766" s="12">
        <f t="shared" si="352"/>
        <v>42499.634629629632</v>
      </c>
      <c r="T3766" s="12">
        <f t="shared" si="353"/>
        <v>42518.816666666666</v>
      </c>
    </row>
    <row r="3767" spans="1:20" ht="42.75" x14ac:dyDescent="0.4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t="str">
        <f t="shared" si="350"/>
        <v>theater</v>
      </c>
      <c r="R3767" t="str">
        <f t="shared" si="351"/>
        <v>musical</v>
      </c>
      <c r="S3767" s="12">
        <f t="shared" si="352"/>
        <v>41820.568078703705</v>
      </c>
      <c r="T3767" s="12">
        <f t="shared" si="353"/>
        <v>41850.568078703705</v>
      </c>
    </row>
    <row r="3768" spans="1:20" ht="42.75" x14ac:dyDescent="0.4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t="str">
        <f t="shared" si="350"/>
        <v>theater</v>
      </c>
      <c r="R3768" t="str">
        <f t="shared" si="351"/>
        <v>musical</v>
      </c>
      <c r="S3768" s="12">
        <f t="shared" si="352"/>
        <v>41787.958854166667</v>
      </c>
      <c r="T3768" s="12">
        <f t="shared" si="353"/>
        <v>41822.958854166667</v>
      </c>
    </row>
    <row r="3769" spans="1:20" ht="42.75" x14ac:dyDescent="0.4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t="str">
        <f t="shared" si="350"/>
        <v>theater</v>
      </c>
      <c r="R3769" t="str">
        <f t="shared" si="351"/>
        <v>musical</v>
      </c>
      <c r="S3769" s="12">
        <f t="shared" si="352"/>
        <v>42049.811307870368</v>
      </c>
      <c r="T3769" s="12">
        <f t="shared" si="353"/>
        <v>42063.999305555553</v>
      </c>
    </row>
    <row r="3770" spans="1:20" ht="42.75" x14ac:dyDescent="0.4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t="str">
        <f t="shared" si="350"/>
        <v>theater</v>
      </c>
      <c r="R3770" t="str">
        <f t="shared" si="351"/>
        <v>musical</v>
      </c>
      <c r="S3770" s="12">
        <f t="shared" si="352"/>
        <v>41772.519560185181</v>
      </c>
      <c r="T3770" s="12">
        <f t="shared" si="353"/>
        <v>41802.519560185181</v>
      </c>
    </row>
    <row r="3771" spans="1:20" ht="42.75" x14ac:dyDescent="0.4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t="str">
        <f t="shared" si="350"/>
        <v>theater</v>
      </c>
      <c r="R3771" t="str">
        <f t="shared" si="351"/>
        <v>musical</v>
      </c>
      <c r="S3771" s="12">
        <f t="shared" si="352"/>
        <v>42445.389803240738</v>
      </c>
      <c r="T3771" s="12">
        <f t="shared" si="353"/>
        <v>42475.389803240738</v>
      </c>
    </row>
    <row r="3772" spans="1:20" ht="42.75" x14ac:dyDescent="0.4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6">
        <f t="shared" si="349"/>
        <v>100</v>
      </c>
      <c r="Q3772" t="str">
        <f t="shared" si="350"/>
        <v>theater</v>
      </c>
      <c r="R3772" t="str">
        <f t="shared" si="351"/>
        <v>musical</v>
      </c>
      <c r="S3772" s="12">
        <f t="shared" si="352"/>
        <v>42138.722337962965</v>
      </c>
      <c r="T3772" s="12">
        <f t="shared" si="353"/>
        <v>42168.722337962965</v>
      </c>
    </row>
    <row r="3773" spans="1:20" ht="28.5" x14ac:dyDescent="0.4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t="str">
        <f t="shared" si="350"/>
        <v>theater</v>
      </c>
      <c r="R3773" t="str">
        <f t="shared" si="351"/>
        <v>musical</v>
      </c>
      <c r="S3773" s="12">
        <f t="shared" si="352"/>
        <v>42493.64875</v>
      </c>
      <c r="T3773" s="12">
        <f t="shared" si="353"/>
        <v>42507.791666666664</v>
      </c>
    </row>
    <row r="3774" spans="1:20" ht="42.75" x14ac:dyDescent="0.4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t="str">
        <f t="shared" si="350"/>
        <v>theater</v>
      </c>
      <c r="R3774" t="str">
        <f t="shared" si="351"/>
        <v>musical</v>
      </c>
      <c r="S3774" s="12">
        <f t="shared" si="352"/>
        <v>42682.408634259256</v>
      </c>
      <c r="T3774" s="12">
        <f t="shared" si="353"/>
        <v>42703.041666666664</v>
      </c>
    </row>
    <row r="3775" spans="1:20" ht="28.5" x14ac:dyDescent="0.4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t="str">
        <f t="shared" si="350"/>
        <v>theater</v>
      </c>
      <c r="R3775" t="str">
        <f t="shared" si="351"/>
        <v>musical</v>
      </c>
      <c r="S3775" s="12">
        <f t="shared" si="352"/>
        <v>42655.796840277777</v>
      </c>
      <c r="T3775" s="12">
        <f t="shared" si="353"/>
        <v>42688.880555555552</v>
      </c>
    </row>
    <row r="3776" spans="1:20" ht="42.75" x14ac:dyDescent="0.4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6">
        <f t="shared" si="349"/>
        <v>100</v>
      </c>
      <c r="Q3776" t="str">
        <f t="shared" si="350"/>
        <v>theater</v>
      </c>
      <c r="R3776" t="str">
        <f t="shared" si="351"/>
        <v>musical</v>
      </c>
      <c r="S3776" s="12">
        <f t="shared" si="352"/>
        <v>42087.583969907406</v>
      </c>
      <c r="T3776" s="12">
        <f t="shared" si="353"/>
        <v>42103.583969907406</v>
      </c>
    </row>
    <row r="3777" spans="1:20" ht="42.75" x14ac:dyDescent="0.4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t="str">
        <f t="shared" si="350"/>
        <v>theater</v>
      </c>
      <c r="R3777" t="str">
        <f t="shared" si="351"/>
        <v>musical</v>
      </c>
      <c r="S3777" s="12">
        <f t="shared" si="352"/>
        <v>42075.734293981477</v>
      </c>
      <c r="T3777" s="12">
        <f t="shared" si="353"/>
        <v>42102.958333333336</v>
      </c>
    </row>
    <row r="3778" spans="1:20" ht="57" x14ac:dyDescent="0.4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6">
        <f t="shared" si="349"/>
        <v>90.819148936170208</v>
      </c>
      <c r="Q3778" t="str">
        <f t="shared" si="350"/>
        <v>theater</v>
      </c>
      <c r="R3778" t="str">
        <f t="shared" si="351"/>
        <v>musical</v>
      </c>
      <c r="S3778" s="12">
        <f t="shared" si="352"/>
        <v>41814.159467592588</v>
      </c>
      <c r="T3778" s="12">
        <f t="shared" si="353"/>
        <v>41851.833333333328</v>
      </c>
    </row>
    <row r="3779" spans="1:20" ht="42.75" x14ac:dyDescent="0.4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s="6">
        <f t="shared" ref="P3779:P3842" si="355">IF(L3779&gt;0,E3779/L3779,0)</f>
        <v>48.542372881355931</v>
      </c>
      <c r="Q3779" t="str">
        <f t="shared" ref="Q3779:Q3842" si="356">LEFT(N3779,SEARCH("/",N3779,1)-1)</f>
        <v>theater</v>
      </c>
      <c r="R3779" t="str">
        <f t="shared" ref="R3779:R3842" si="357">RIGHT(N3779,LEN(N3779)-SEARCH("/",N3779,1))</f>
        <v>musical</v>
      </c>
      <c r="S3779" s="12">
        <f t="shared" ref="S3779:S3842" si="358">(J3779/86400)+25569+(-5/24)</f>
        <v>41886.903020833335</v>
      </c>
      <c r="T3779" s="12">
        <f t="shared" ref="T3779:T3842" si="359">(I3779/86400)+25569+(-5/24)</f>
        <v>41908.958333333328</v>
      </c>
    </row>
    <row r="3780" spans="1:20" ht="28.5" x14ac:dyDescent="0.4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t="str">
        <f t="shared" si="356"/>
        <v>theater</v>
      </c>
      <c r="R3780" t="str">
        <f t="shared" si="357"/>
        <v>musical</v>
      </c>
      <c r="S3780" s="12">
        <f t="shared" si="358"/>
        <v>41989.610879629625</v>
      </c>
      <c r="T3780" s="12">
        <f t="shared" si="359"/>
        <v>42049.610879629625</v>
      </c>
    </row>
    <row r="3781" spans="1:20" ht="28.5" x14ac:dyDescent="0.4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t="str">
        <f t="shared" si="356"/>
        <v>theater</v>
      </c>
      <c r="R3781" t="str">
        <f t="shared" si="357"/>
        <v>musical</v>
      </c>
      <c r="S3781" s="12">
        <f t="shared" si="358"/>
        <v>42425.527083333327</v>
      </c>
      <c r="T3781" s="12">
        <f t="shared" si="359"/>
        <v>42455.485416666663</v>
      </c>
    </row>
    <row r="3782" spans="1:20" ht="42.75" x14ac:dyDescent="0.4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6">
        <f t="shared" si="355"/>
        <v>100</v>
      </c>
      <c r="Q3782" t="str">
        <f t="shared" si="356"/>
        <v>theater</v>
      </c>
      <c r="R3782" t="str">
        <f t="shared" si="357"/>
        <v>musical</v>
      </c>
      <c r="S3782" s="12">
        <f t="shared" si="358"/>
        <v>42166.011400462965</v>
      </c>
      <c r="T3782" s="12">
        <f t="shared" si="359"/>
        <v>42198.629166666666</v>
      </c>
    </row>
    <row r="3783" spans="1:20" ht="42.75" x14ac:dyDescent="0.4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t="str">
        <f t="shared" si="356"/>
        <v>theater</v>
      </c>
      <c r="R3783" t="str">
        <f t="shared" si="357"/>
        <v>musical</v>
      </c>
      <c r="S3783" s="12">
        <f t="shared" si="358"/>
        <v>41865.674594907403</v>
      </c>
      <c r="T3783" s="12">
        <f t="shared" si="359"/>
        <v>41890.674594907403</v>
      </c>
    </row>
    <row r="3784" spans="1:20" ht="42.75" x14ac:dyDescent="0.4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t="str">
        <f t="shared" si="356"/>
        <v>theater</v>
      </c>
      <c r="R3784" t="str">
        <f t="shared" si="357"/>
        <v>musical</v>
      </c>
      <c r="S3784" s="12">
        <f t="shared" si="358"/>
        <v>42546.653900462959</v>
      </c>
      <c r="T3784" s="12">
        <f t="shared" si="359"/>
        <v>42575.749999999993</v>
      </c>
    </row>
    <row r="3785" spans="1:20" ht="42.75" x14ac:dyDescent="0.4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t="str">
        <f t="shared" si="356"/>
        <v>theater</v>
      </c>
      <c r="R3785" t="str">
        <f t="shared" si="357"/>
        <v>musical</v>
      </c>
      <c r="S3785" s="12">
        <f t="shared" si="358"/>
        <v>42419.931944444441</v>
      </c>
      <c r="T3785" s="12">
        <f t="shared" si="359"/>
        <v>42444.458333333336</v>
      </c>
    </row>
    <row r="3786" spans="1:20" ht="42.75" x14ac:dyDescent="0.4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t="str">
        <f t="shared" si="356"/>
        <v>theater</v>
      </c>
      <c r="R3786" t="str">
        <f t="shared" si="357"/>
        <v>musical</v>
      </c>
      <c r="S3786" s="12">
        <f t="shared" si="358"/>
        <v>42531.772361111107</v>
      </c>
      <c r="T3786" s="12">
        <f t="shared" si="359"/>
        <v>42561.772361111107</v>
      </c>
    </row>
    <row r="3787" spans="1:20" ht="42.75" x14ac:dyDescent="0.4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t="str">
        <f t="shared" si="356"/>
        <v>theater</v>
      </c>
      <c r="R3787" t="str">
        <f t="shared" si="357"/>
        <v>musical</v>
      </c>
      <c r="S3787" s="12">
        <f t="shared" si="358"/>
        <v>42548.430196759255</v>
      </c>
      <c r="T3787" s="12">
        <f t="shared" si="359"/>
        <v>42584.210416666661</v>
      </c>
    </row>
    <row r="3788" spans="1:20" ht="42.75" x14ac:dyDescent="0.4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t="str">
        <f t="shared" si="356"/>
        <v>theater</v>
      </c>
      <c r="R3788" t="str">
        <f t="shared" si="357"/>
        <v>musical</v>
      </c>
      <c r="S3788" s="12">
        <f t="shared" si="358"/>
        <v>42486.829571759255</v>
      </c>
      <c r="T3788" s="12">
        <f t="shared" si="359"/>
        <v>42516.829571759255</v>
      </c>
    </row>
    <row r="3789" spans="1:20" ht="42.75" x14ac:dyDescent="0.4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t="str">
        <f t="shared" si="356"/>
        <v>theater</v>
      </c>
      <c r="R3789" t="str">
        <f t="shared" si="357"/>
        <v>musical</v>
      </c>
      <c r="S3789" s="12">
        <f t="shared" si="358"/>
        <v>42167.326458333329</v>
      </c>
      <c r="T3789" s="12">
        <f t="shared" si="359"/>
        <v>42195.957638888889</v>
      </c>
    </row>
    <row r="3790" spans="1:20" ht="71.25" x14ac:dyDescent="0.4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t="str">
        <f t="shared" si="356"/>
        <v>theater</v>
      </c>
      <c r="R3790" t="str">
        <f t="shared" si="357"/>
        <v>musical</v>
      </c>
      <c r="S3790" s="12">
        <f t="shared" si="358"/>
        <v>42333.487488425926</v>
      </c>
      <c r="T3790" s="12">
        <f t="shared" si="359"/>
        <v>42361.470833333333</v>
      </c>
    </row>
    <row r="3791" spans="1:20" ht="42.75" x14ac:dyDescent="0.4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t="str">
        <f t="shared" si="356"/>
        <v>theater</v>
      </c>
      <c r="R3791" t="str">
        <f t="shared" si="357"/>
        <v>musical</v>
      </c>
      <c r="S3791" s="12">
        <f t="shared" si="358"/>
        <v>42138.590486111112</v>
      </c>
      <c r="T3791" s="12">
        <f t="shared" si="359"/>
        <v>42170.590486111112</v>
      </c>
    </row>
    <row r="3792" spans="1:20" ht="42.75" x14ac:dyDescent="0.4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f t="shared" si="355"/>
        <v>0</v>
      </c>
      <c r="Q3792" t="str">
        <f t="shared" si="356"/>
        <v>theater</v>
      </c>
      <c r="R3792" t="str">
        <f t="shared" si="357"/>
        <v>musical</v>
      </c>
      <c r="S3792" s="12">
        <f t="shared" si="358"/>
        <v>42666.458599537036</v>
      </c>
      <c r="T3792" s="12">
        <f t="shared" si="359"/>
        <v>42696.5002662037</v>
      </c>
    </row>
    <row r="3793" spans="1:20" ht="28.5" x14ac:dyDescent="0.4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f t="shared" si="355"/>
        <v>0</v>
      </c>
      <c r="Q3793" t="str">
        <f t="shared" si="356"/>
        <v>theater</v>
      </c>
      <c r="R3793" t="str">
        <f t="shared" si="357"/>
        <v>musical</v>
      </c>
      <c r="S3793" s="12">
        <f t="shared" si="358"/>
        <v>41766.4837037037</v>
      </c>
      <c r="T3793" s="12">
        <f t="shared" si="359"/>
        <v>41826.4837037037</v>
      </c>
    </row>
    <row r="3794" spans="1:20" ht="28.5" x14ac:dyDescent="0.4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6">
        <f t="shared" si="355"/>
        <v>17.5</v>
      </c>
      <c r="Q3794" t="str">
        <f t="shared" si="356"/>
        <v>theater</v>
      </c>
      <c r="R3794" t="str">
        <f t="shared" si="357"/>
        <v>musical</v>
      </c>
      <c r="S3794" s="12">
        <f t="shared" si="358"/>
        <v>42170.238680555551</v>
      </c>
      <c r="T3794" s="12">
        <f t="shared" si="359"/>
        <v>42200.238680555551</v>
      </c>
    </row>
    <row r="3795" spans="1:20" ht="42.75" x14ac:dyDescent="0.4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t="str">
        <f t="shared" si="356"/>
        <v>theater</v>
      </c>
      <c r="R3795" t="str">
        <f t="shared" si="357"/>
        <v>musical</v>
      </c>
      <c r="S3795" s="12">
        <f t="shared" si="358"/>
        <v>41968.73065972222</v>
      </c>
      <c r="T3795" s="12">
        <f t="shared" si="359"/>
        <v>41989.73065972222</v>
      </c>
    </row>
    <row r="3796" spans="1:20" ht="42.75" x14ac:dyDescent="0.4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6">
        <f t="shared" si="355"/>
        <v>50</v>
      </c>
      <c r="Q3796" t="str">
        <f t="shared" si="356"/>
        <v>theater</v>
      </c>
      <c r="R3796" t="str">
        <f t="shared" si="357"/>
        <v>musical</v>
      </c>
      <c r="S3796" s="12">
        <f t="shared" si="358"/>
        <v>42132.372152777774</v>
      </c>
      <c r="T3796" s="12">
        <f t="shared" si="359"/>
        <v>42162.372152777774</v>
      </c>
    </row>
    <row r="3797" spans="1:20" ht="42.75" x14ac:dyDescent="0.4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t="str">
        <f t="shared" si="356"/>
        <v>theater</v>
      </c>
      <c r="R3797" t="str">
        <f t="shared" si="357"/>
        <v>musical</v>
      </c>
      <c r="S3797" s="12">
        <f t="shared" si="358"/>
        <v>42201.227893518517</v>
      </c>
      <c r="T3797" s="12">
        <f t="shared" si="359"/>
        <v>42244.729166666664</v>
      </c>
    </row>
    <row r="3798" spans="1:20" ht="42.75" x14ac:dyDescent="0.4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t="str">
        <f t="shared" si="356"/>
        <v>theater</v>
      </c>
      <c r="R3798" t="str">
        <f t="shared" si="357"/>
        <v>musical</v>
      </c>
      <c r="S3798" s="12">
        <f t="shared" si="358"/>
        <v>42688.821250000001</v>
      </c>
      <c r="T3798" s="12">
        <f t="shared" si="359"/>
        <v>42748.821250000001</v>
      </c>
    </row>
    <row r="3799" spans="1:20" ht="42.75" x14ac:dyDescent="0.4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t="str">
        <f t="shared" si="356"/>
        <v>theater</v>
      </c>
      <c r="R3799" t="str">
        <f t="shared" si="357"/>
        <v>musical</v>
      </c>
      <c r="S3799" s="12">
        <f t="shared" si="358"/>
        <v>42084.673206018517</v>
      </c>
      <c r="T3799" s="12">
        <f t="shared" si="359"/>
        <v>42114.673206018517</v>
      </c>
    </row>
    <row r="3800" spans="1:20" ht="42.75" x14ac:dyDescent="0.4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t="str">
        <f t="shared" si="356"/>
        <v>theater</v>
      </c>
      <c r="R3800" t="str">
        <f t="shared" si="357"/>
        <v>musical</v>
      </c>
      <c r="S3800" s="12">
        <f t="shared" si="358"/>
        <v>41831.514444444438</v>
      </c>
      <c r="T3800" s="12">
        <f t="shared" si="359"/>
        <v>41861.514444444438</v>
      </c>
    </row>
    <row r="3801" spans="1:20" ht="28.5" x14ac:dyDescent="0.4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6">
        <f t="shared" si="355"/>
        <v>100.5</v>
      </c>
      <c r="Q3801" t="str">
        <f t="shared" si="356"/>
        <v>theater</v>
      </c>
      <c r="R3801" t="str">
        <f t="shared" si="357"/>
        <v>musical</v>
      </c>
      <c r="S3801" s="12">
        <f t="shared" si="358"/>
        <v>42410.722719907404</v>
      </c>
      <c r="T3801" s="12">
        <f t="shared" si="359"/>
        <v>42440.722719907404</v>
      </c>
    </row>
    <row r="3802" spans="1:20" ht="42.75" x14ac:dyDescent="0.4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t="str">
        <f t="shared" si="356"/>
        <v>theater</v>
      </c>
      <c r="R3802" t="str">
        <f t="shared" si="357"/>
        <v>musical</v>
      </c>
      <c r="S3802" s="12">
        <f t="shared" si="358"/>
        <v>41982.528738425921</v>
      </c>
      <c r="T3802" s="12">
        <f t="shared" si="359"/>
        <v>42014.999305555553</v>
      </c>
    </row>
    <row r="3803" spans="1:20" ht="42.75" x14ac:dyDescent="0.4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t="str">
        <f t="shared" si="356"/>
        <v>theater</v>
      </c>
      <c r="R3803" t="str">
        <f t="shared" si="357"/>
        <v>musical</v>
      </c>
      <c r="S3803" s="12">
        <f t="shared" si="358"/>
        <v>41975.467777777776</v>
      </c>
      <c r="T3803" s="12">
        <f t="shared" si="359"/>
        <v>42006.467777777776</v>
      </c>
    </row>
    <row r="3804" spans="1:20" ht="42.75" x14ac:dyDescent="0.4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f t="shared" si="355"/>
        <v>0</v>
      </c>
      <c r="Q3804" t="str">
        <f t="shared" si="356"/>
        <v>theater</v>
      </c>
      <c r="R3804" t="str">
        <f t="shared" si="357"/>
        <v>musical</v>
      </c>
      <c r="S3804" s="12">
        <f t="shared" si="358"/>
        <v>42268.917893518512</v>
      </c>
      <c r="T3804" s="12">
        <f t="shared" si="359"/>
        <v>42298.917893518512</v>
      </c>
    </row>
    <row r="3805" spans="1:20" ht="28.5" x14ac:dyDescent="0.4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t="str">
        <f t="shared" si="356"/>
        <v>theater</v>
      </c>
      <c r="R3805" t="str">
        <f t="shared" si="357"/>
        <v>musical</v>
      </c>
      <c r="S3805" s="12">
        <f t="shared" si="358"/>
        <v>42403.763518518514</v>
      </c>
      <c r="T3805" s="12">
        <f t="shared" si="359"/>
        <v>42433.763518518514</v>
      </c>
    </row>
    <row r="3806" spans="1:20" ht="42.75" x14ac:dyDescent="0.4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f t="shared" si="355"/>
        <v>0</v>
      </c>
      <c r="Q3806" t="str">
        <f t="shared" si="356"/>
        <v>theater</v>
      </c>
      <c r="R3806" t="str">
        <f t="shared" si="357"/>
        <v>musical</v>
      </c>
      <c r="S3806" s="12">
        <f t="shared" si="358"/>
        <v>42526.801203703704</v>
      </c>
      <c r="T3806" s="12">
        <f t="shared" si="359"/>
        <v>42582.083333333336</v>
      </c>
    </row>
    <row r="3807" spans="1:20" ht="42.75" x14ac:dyDescent="0.4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t="str">
        <f t="shared" si="356"/>
        <v>theater</v>
      </c>
      <c r="R3807" t="str">
        <f t="shared" si="357"/>
        <v>musical</v>
      </c>
      <c r="S3807" s="12">
        <f t="shared" si="358"/>
        <v>41849.678703703699</v>
      </c>
      <c r="T3807" s="12">
        <f t="shared" si="359"/>
        <v>41909.678703703699</v>
      </c>
    </row>
    <row r="3808" spans="1:20" ht="42.75" x14ac:dyDescent="0.4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t="str">
        <f t="shared" si="356"/>
        <v>theater</v>
      </c>
      <c r="R3808" t="str">
        <f t="shared" si="357"/>
        <v>musical</v>
      </c>
      <c r="S3808" s="12">
        <f t="shared" si="358"/>
        <v>41799.050706018512</v>
      </c>
      <c r="T3808" s="12">
        <f t="shared" si="359"/>
        <v>41819.050706018512</v>
      </c>
    </row>
    <row r="3809" spans="1:20" ht="42.75" x14ac:dyDescent="0.4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t="str">
        <f t="shared" si="356"/>
        <v>theater</v>
      </c>
      <c r="R3809" t="str">
        <f t="shared" si="357"/>
        <v>musical</v>
      </c>
      <c r="S3809" s="12">
        <f t="shared" si="358"/>
        <v>42090.700682870367</v>
      </c>
      <c r="T3809" s="12">
        <f t="shared" si="359"/>
        <v>42097.700682870367</v>
      </c>
    </row>
    <row r="3810" spans="1:20" ht="42.75" x14ac:dyDescent="0.4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t="str">
        <f t="shared" si="356"/>
        <v>theater</v>
      </c>
      <c r="R3810" t="str">
        <f t="shared" si="357"/>
        <v>plays</v>
      </c>
      <c r="S3810" s="12">
        <f t="shared" si="358"/>
        <v>42059.24559027778</v>
      </c>
      <c r="T3810" s="12">
        <f t="shared" si="359"/>
        <v>42119.203923611109</v>
      </c>
    </row>
    <row r="3811" spans="1:20" ht="42.75" x14ac:dyDescent="0.4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t="str">
        <f t="shared" si="356"/>
        <v>theater</v>
      </c>
      <c r="R3811" t="str">
        <f t="shared" si="357"/>
        <v>plays</v>
      </c>
      <c r="S3811" s="12">
        <f t="shared" si="358"/>
        <v>41800.318368055552</v>
      </c>
      <c r="T3811" s="12">
        <f t="shared" si="359"/>
        <v>41850.75</v>
      </c>
    </row>
    <row r="3812" spans="1:20" ht="42.75" x14ac:dyDescent="0.4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t="str">
        <f t="shared" si="356"/>
        <v>theater</v>
      </c>
      <c r="R3812" t="str">
        <f t="shared" si="357"/>
        <v>plays</v>
      </c>
      <c r="S3812" s="12">
        <f t="shared" si="358"/>
        <v>42054.640717592592</v>
      </c>
      <c r="T3812" s="12">
        <f t="shared" si="359"/>
        <v>42084.599050925921</v>
      </c>
    </row>
    <row r="3813" spans="1:20" ht="42.75" x14ac:dyDescent="0.4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t="str">
        <f t="shared" si="356"/>
        <v>theater</v>
      </c>
      <c r="R3813" t="str">
        <f t="shared" si="357"/>
        <v>plays</v>
      </c>
      <c r="S3813" s="12">
        <f t="shared" si="358"/>
        <v>42487.418668981474</v>
      </c>
      <c r="T3813" s="12">
        <f t="shared" si="359"/>
        <v>42521.249999999993</v>
      </c>
    </row>
    <row r="3814" spans="1:20" ht="42.75" x14ac:dyDescent="0.4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t="str">
        <f t="shared" si="356"/>
        <v>theater</v>
      </c>
      <c r="R3814" t="str">
        <f t="shared" si="357"/>
        <v>plays</v>
      </c>
      <c r="S3814" s="12">
        <f t="shared" si="358"/>
        <v>42109.542916666665</v>
      </c>
      <c r="T3814" s="12">
        <f t="shared" si="359"/>
        <v>42155.957638888889</v>
      </c>
    </row>
    <row r="3815" spans="1:20" ht="42.75" x14ac:dyDescent="0.4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t="str">
        <f t="shared" si="356"/>
        <v>theater</v>
      </c>
      <c r="R3815" t="str">
        <f t="shared" si="357"/>
        <v>plays</v>
      </c>
      <c r="S3815" s="12">
        <f t="shared" si="358"/>
        <v>42497.067372685182</v>
      </c>
      <c r="T3815" s="12">
        <f t="shared" si="359"/>
        <v>42535.696527777771</v>
      </c>
    </row>
    <row r="3816" spans="1:20" ht="42.75" x14ac:dyDescent="0.4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t="str">
        <f t="shared" si="356"/>
        <v>theater</v>
      </c>
      <c r="R3816" t="str">
        <f t="shared" si="357"/>
        <v>plays</v>
      </c>
      <c r="S3816" s="12">
        <f t="shared" si="358"/>
        <v>42058.695740740739</v>
      </c>
      <c r="T3816" s="12">
        <f t="shared" si="359"/>
        <v>42094.957638888889</v>
      </c>
    </row>
    <row r="3817" spans="1:20" ht="28.5" x14ac:dyDescent="0.4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t="str">
        <f t="shared" si="356"/>
        <v>theater</v>
      </c>
      <c r="R3817" t="str">
        <f t="shared" si="357"/>
        <v>plays</v>
      </c>
      <c r="S3817" s="12">
        <f t="shared" si="358"/>
        <v>42207.051585648143</v>
      </c>
      <c r="T3817" s="12">
        <f t="shared" si="359"/>
        <v>42236.749999999993</v>
      </c>
    </row>
    <row r="3818" spans="1:20" ht="57" x14ac:dyDescent="0.4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t="str">
        <f t="shared" si="356"/>
        <v>theater</v>
      </c>
      <c r="R3818" t="str">
        <f t="shared" si="357"/>
        <v>plays</v>
      </c>
      <c r="S3818" s="12">
        <f t="shared" si="358"/>
        <v>41807.481747685182</v>
      </c>
      <c r="T3818" s="12">
        <f t="shared" si="359"/>
        <v>41837.481747685182</v>
      </c>
    </row>
    <row r="3819" spans="1:20" ht="42.75" x14ac:dyDescent="0.4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t="str">
        <f t="shared" si="356"/>
        <v>theater</v>
      </c>
      <c r="R3819" t="str">
        <f t="shared" si="357"/>
        <v>plays</v>
      </c>
      <c r="S3819" s="12">
        <f t="shared" si="358"/>
        <v>42284.488611111105</v>
      </c>
      <c r="T3819" s="12">
        <f t="shared" si="359"/>
        <v>42300.957638888889</v>
      </c>
    </row>
    <row r="3820" spans="1:20" ht="42.75" x14ac:dyDescent="0.4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t="str">
        <f t="shared" si="356"/>
        <v>theater</v>
      </c>
      <c r="R3820" t="str">
        <f t="shared" si="357"/>
        <v>plays</v>
      </c>
      <c r="S3820" s="12">
        <f t="shared" si="358"/>
        <v>42045.634050925924</v>
      </c>
      <c r="T3820" s="12">
        <f t="shared" si="359"/>
        <v>42075.592384259253</v>
      </c>
    </row>
    <row r="3821" spans="1:20" ht="42.75" x14ac:dyDescent="0.4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t="str">
        <f t="shared" si="356"/>
        <v>theater</v>
      </c>
      <c r="R3821" t="str">
        <f t="shared" si="357"/>
        <v>plays</v>
      </c>
      <c r="S3821" s="12">
        <f t="shared" si="358"/>
        <v>42184.001203703701</v>
      </c>
      <c r="T3821" s="12">
        <f t="shared" si="359"/>
        <v>42202.668055555558</v>
      </c>
    </row>
    <row r="3822" spans="1:20" ht="42.75" x14ac:dyDescent="0.4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t="str">
        <f t="shared" si="356"/>
        <v>theater</v>
      </c>
      <c r="R3822" t="str">
        <f t="shared" si="357"/>
        <v>plays</v>
      </c>
      <c r="S3822" s="12">
        <f t="shared" si="358"/>
        <v>42160.443483796298</v>
      </c>
      <c r="T3822" s="12">
        <f t="shared" si="359"/>
        <v>42190.443483796298</v>
      </c>
    </row>
    <row r="3823" spans="1:20" ht="42.75" x14ac:dyDescent="0.4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t="str">
        <f t="shared" si="356"/>
        <v>theater</v>
      </c>
      <c r="R3823" t="str">
        <f t="shared" si="357"/>
        <v>plays</v>
      </c>
      <c r="S3823" s="12">
        <f t="shared" si="358"/>
        <v>42340.972303240742</v>
      </c>
      <c r="T3823" s="12">
        <f t="shared" si="359"/>
        <v>42372.972303240742</v>
      </c>
    </row>
    <row r="3824" spans="1:20" ht="57" x14ac:dyDescent="0.4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t="str">
        <f t="shared" si="356"/>
        <v>theater</v>
      </c>
      <c r="R3824" t="str">
        <f t="shared" si="357"/>
        <v>plays</v>
      </c>
      <c r="S3824" s="12">
        <f t="shared" si="358"/>
        <v>42329.629826388882</v>
      </c>
      <c r="T3824" s="12">
        <f t="shared" si="359"/>
        <v>42388.749305555553</v>
      </c>
    </row>
    <row r="3825" spans="1:20" ht="42.75" x14ac:dyDescent="0.4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t="str">
        <f t="shared" si="356"/>
        <v>theater</v>
      </c>
      <c r="R3825" t="str">
        <f t="shared" si="357"/>
        <v>plays</v>
      </c>
      <c r="S3825" s="12">
        <f t="shared" si="358"/>
        <v>42170.701898148145</v>
      </c>
      <c r="T3825" s="12">
        <f t="shared" si="359"/>
        <v>42204.957638888889</v>
      </c>
    </row>
    <row r="3826" spans="1:20" ht="42.75" x14ac:dyDescent="0.4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t="str">
        <f t="shared" si="356"/>
        <v>theater</v>
      </c>
      <c r="R3826" t="str">
        <f t="shared" si="357"/>
        <v>plays</v>
      </c>
      <c r="S3826" s="12">
        <f t="shared" si="358"/>
        <v>42571.417858796289</v>
      </c>
      <c r="T3826" s="12">
        <f t="shared" si="359"/>
        <v>42583.361805555549</v>
      </c>
    </row>
    <row r="3827" spans="1:20" ht="42.75" x14ac:dyDescent="0.4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t="str">
        <f t="shared" si="356"/>
        <v>theater</v>
      </c>
      <c r="R3827" t="str">
        <f t="shared" si="357"/>
        <v>plays</v>
      </c>
      <c r="S3827" s="12">
        <f t="shared" si="358"/>
        <v>42150.861273148148</v>
      </c>
      <c r="T3827" s="12">
        <f t="shared" si="359"/>
        <v>42171.861273148148</v>
      </c>
    </row>
    <row r="3828" spans="1:20" ht="28.5" x14ac:dyDescent="0.4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t="str">
        <f t="shared" si="356"/>
        <v>theater</v>
      </c>
      <c r="R3828" t="str">
        <f t="shared" si="357"/>
        <v>plays</v>
      </c>
      <c r="S3828" s="12">
        <f t="shared" si="358"/>
        <v>42101.215208333328</v>
      </c>
      <c r="T3828" s="12">
        <f t="shared" si="359"/>
        <v>42131.215208333328</v>
      </c>
    </row>
    <row r="3829" spans="1:20" ht="57" x14ac:dyDescent="0.4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t="str">
        <f t="shared" si="356"/>
        <v>theater</v>
      </c>
      <c r="R3829" t="str">
        <f t="shared" si="357"/>
        <v>plays</v>
      </c>
      <c r="S3829" s="12">
        <f t="shared" si="358"/>
        <v>42034.719918981478</v>
      </c>
      <c r="T3829" s="12">
        <f t="shared" si="359"/>
        <v>42089.791666666664</v>
      </c>
    </row>
    <row r="3830" spans="1:20" ht="42.75" x14ac:dyDescent="0.4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t="str">
        <f t="shared" si="356"/>
        <v>theater</v>
      </c>
      <c r="R3830" t="str">
        <f t="shared" si="357"/>
        <v>plays</v>
      </c>
      <c r="S3830" s="12">
        <f t="shared" si="358"/>
        <v>41944.319293981483</v>
      </c>
      <c r="T3830" s="12">
        <f t="shared" si="359"/>
        <v>42004.36096064814</v>
      </c>
    </row>
    <row r="3831" spans="1:20" ht="42.75" x14ac:dyDescent="0.4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t="str">
        <f t="shared" si="356"/>
        <v>theater</v>
      </c>
      <c r="R3831" t="str">
        <f t="shared" si="357"/>
        <v>plays</v>
      </c>
      <c r="S3831" s="12">
        <f t="shared" si="358"/>
        <v>42593.657071759262</v>
      </c>
      <c r="T3831" s="12">
        <f t="shared" si="359"/>
        <v>42613.657071759262</v>
      </c>
    </row>
    <row r="3832" spans="1:20" ht="42.75" x14ac:dyDescent="0.4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t="str">
        <f t="shared" si="356"/>
        <v>theater</v>
      </c>
      <c r="R3832" t="str">
        <f t="shared" si="357"/>
        <v>plays</v>
      </c>
      <c r="S3832" s="12">
        <f t="shared" si="358"/>
        <v>42503.532534722217</v>
      </c>
      <c r="T3832" s="12">
        <f t="shared" si="359"/>
        <v>42517.532534722217</v>
      </c>
    </row>
    <row r="3833" spans="1:20" ht="42.75" x14ac:dyDescent="0.4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t="str">
        <f t="shared" si="356"/>
        <v>theater</v>
      </c>
      <c r="R3833" t="str">
        <f t="shared" si="357"/>
        <v>plays</v>
      </c>
      <c r="S3833" s="12">
        <f t="shared" si="358"/>
        <v>41927.640567129631</v>
      </c>
      <c r="T3833" s="12">
        <f t="shared" si="359"/>
        <v>41948.682233796295</v>
      </c>
    </row>
    <row r="3834" spans="1:20" ht="42.75" x14ac:dyDescent="0.4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t="str">
        <f t="shared" si="356"/>
        <v>theater</v>
      </c>
      <c r="R3834" t="str">
        <f t="shared" si="357"/>
        <v>plays</v>
      </c>
      <c r="S3834" s="12">
        <f t="shared" si="358"/>
        <v>42374.906655092585</v>
      </c>
      <c r="T3834" s="12">
        <f t="shared" si="359"/>
        <v>42419.906655092585</v>
      </c>
    </row>
    <row r="3835" spans="1:20" ht="42.75" x14ac:dyDescent="0.4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t="str">
        <f t="shared" si="356"/>
        <v>theater</v>
      </c>
      <c r="R3835" t="str">
        <f t="shared" si="357"/>
        <v>plays</v>
      </c>
      <c r="S3835" s="12">
        <f t="shared" si="358"/>
        <v>41963.664027777777</v>
      </c>
      <c r="T3835" s="12">
        <f t="shared" si="359"/>
        <v>41974.589583333327</v>
      </c>
    </row>
    <row r="3836" spans="1:20" ht="42.75" x14ac:dyDescent="0.4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t="str">
        <f t="shared" si="356"/>
        <v>theater</v>
      </c>
      <c r="R3836" t="str">
        <f t="shared" si="357"/>
        <v>plays</v>
      </c>
      <c r="S3836" s="12">
        <f t="shared" si="358"/>
        <v>42143.236886574072</v>
      </c>
      <c r="T3836" s="12">
        <f t="shared" si="359"/>
        <v>42173.236886574072</v>
      </c>
    </row>
    <row r="3837" spans="1:20" ht="42.75" x14ac:dyDescent="0.4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6">
        <f t="shared" si="355"/>
        <v>40</v>
      </c>
      <c r="Q3837" t="str">
        <f t="shared" si="356"/>
        <v>theater</v>
      </c>
      <c r="R3837" t="str">
        <f t="shared" si="357"/>
        <v>plays</v>
      </c>
      <c r="S3837" s="12">
        <f t="shared" si="358"/>
        <v>42460.733888888884</v>
      </c>
      <c r="T3837" s="12">
        <f t="shared" si="359"/>
        <v>42481.733888888884</v>
      </c>
    </row>
    <row r="3838" spans="1:20" ht="42.75" x14ac:dyDescent="0.4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t="str">
        <f t="shared" si="356"/>
        <v>theater</v>
      </c>
      <c r="R3838" t="str">
        <f t="shared" si="357"/>
        <v>plays</v>
      </c>
      <c r="S3838" s="12">
        <f t="shared" si="358"/>
        <v>42553.718194444438</v>
      </c>
      <c r="T3838" s="12">
        <f t="shared" si="359"/>
        <v>42584.964583333327</v>
      </c>
    </row>
    <row r="3839" spans="1:20" ht="28.5" x14ac:dyDescent="0.4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t="str">
        <f t="shared" si="356"/>
        <v>theater</v>
      </c>
      <c r="R3839" t="str">
        <f t="shared" si="357"/>
        <v>plays</v>
      </c>
      <c r="S3839" s="12">
        <f t="shared" si="358"/>
        <v>42152.557384259257</v>
      </c>
      <c r="T3839" s="12">
        <f t="shared" si="359"/>
        <v>42188.557384259257</v>
      </c>
    </row>
    <row r="3840" spans="1:20" ht="57" x14ac:dyDescent="0.4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t="str">
        <f t="shared" si="356"/>
        <v>theater</v>
      </c>
      <c r="R3840" t="str">
        <f t="shared" si="357"/>
        <v>plays</v>
      </c>
      <c r="S3840" s="12">
        <f t="shared" si="358"/>
        <v>42116.502418981479</v>
      </c>
      <c r="T3840" s="12">
        <f t="shared" si="359"/>
        <v>42146.502418981479</v>
      </c>
    </row>
    <row r="3841" spans="1:20" ht="42.75" x14ac:dyDescent="0.4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t="str">
        <f t="shared" si="356"/>
        <v>theater</v>
      </c>
      <c r="R3841" t="str">
        <f t="shared" si="357"/>
        <v>plays</v>
      </c>
      <c r="S3841" s="12">
        <f t="shared" si="358"/>
        <v>42154.934305555558</v>
      </c>
      <c r="T3841" s="12">
        <f t="shared" si="359"/>
        <v>42214.934305555558</v>
      </c>
    </row>
    <row r="3842" spans="1:20" ht="42.75" x14ac:dyDescent="0.4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6">
        <f t="shared" si="355"/>
        <v>21.666666666666668</v>
      </c>
      <c r="Q3842" t="str">
        <f t="shared" si="356"/>
        <v>theater</v>
      </c>
      <c r="R3842" t="str">
        <f t="shared" si="357"/>
        <v>plays</v>
      </c>
      <c r="S3842" s="12">
        <f t="shared" si="358"/>
        <v>42432.493391203701</v>
      </c>
      <c r="T3842" s="12">
        <f t="shared" si="359"/>
        <v>42457.45172453703</v>
      </c>
    </row>
    <row r="3843" spans="1:20" ht="42.75" x14ac:dyDescent="0.4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s="6">
        <f t="shared" ref="P3843:P3906" si="361">IF(L3843&gt;0,E3843/L3843,0)</f>
        <v>25.647058823529413</v>
      </c>
      <c r="Q3843" t="str">
        <f t="shared" ref="Q3843:Q3906" si="362">LEFT(N3843,SEARCH("/",N3843,1)-1)</f>
        <v>theater</v>
      </c>
      <c r="R3843" t="str">
        <f t="shared" ref="R3843:R3906" si="363">RIGHT(N3843,LEN(N3843)-SEARCH("/",N3843,1))</f>
        <v>plays</v>
      </c>
      <c r="S3843" s="12">
        <f t="shared" ref="S3843:S3906" si="364">(J3843/86400)+25569+(-5/24)</f>
        <v>41780.57739583333</v>
      </c>
      <c r="T3843" s="12">
        <f t="shared" ref="T3843:T3906" si="365">(I3843/86400)+25569+(-5/24)</f>
        <v>41840.57739583333</v>
      </c>
    </row>
    <row r="3844" spans="1:20" ht="42.75" x14ac:dyDescent="0.4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t="str">
        <f t="shared" si="362"/>
        <v>theater</v>
      </c>
      <c r="R3844" t="str">
        <f t="shared" si="363"/>
        <v>plays</v>
      </c>
      <c r="S3844" s="12">
        <f t="shared" si="364"/>
        <v>41740.285324074073</v>
      </c>
      <c r="T3844" s="12">
        <f t="shared" si="365"/>
        <v>41770.285324074073</v>
      </c>
    </row>
    <row r="3845" spans="1:20" ht="42.75" x14ac:dyDescent="0.4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t="str">
        <f t="shared" si="362"/>
        <v>theater</v>
      </c>
      <c r="R3845" t="str">
        <f t="shared" si="363"/>
        <v>plays</v>
      </c>
      <c r="S3845" s="12">
        <f t="shared" si="364"/>
        <v>41765.864166666666</v>
      </c>
      <c r="T3845" s="12">
        <f t="shared" si="365"/>
        <v>41790.864166666666</v>
      </c>
    </row>
    <row r="3846" spans="1:20" ht="42.75" x14ac:dyDescent="0.4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t="str">
        <f t="shared" si="362"/>
        <v>theater</v>
      </c>
      <c r="R3846" t="str">
        <f t="shared" si="363"/>
        <v>plays</v>
      </c>
      <c r="S3846" s="12">
        <f t="shared" si="364"/>
        <v>41766.408958333333</v>
      </c>
      <c r="T3846" s="12">
        <f t="shared" si="365"/>
        <v>41793.082638888889</v>
      </c>
    </row>
    <row r="3847" spans="1:20" ht="57" x14ac:dyDescent="0.4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t="str">
        <f t="shared" si="362"/>
        <v>theater</v>
      </c>
      <c r="R3847" t="str">
        <f t="shared" si="363"/>
        <v>plays</v>
      </c>
      <c r="S3847" s="12">
        <f t="shared" si="364"/>
        <v>42248.418680555558</v>
      </c>
      <c r="T3847" s="12">
        <f t="shared" si="365"/>
        <v>42278.418680555558</v>
      </c>
    </row>
    <row r="3848" spans="1:20" ht="42.75" x14ac:dyDescent="0.4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6">
        <f t="shared" si="361"/>
        <v>23.625</v>
      </c>
      <c r="Q3848" t="str">
        <f t="shared" si="362"/>
        <v>theater</v>
      </c>
      <c r="R3848" t="str">
        <f t="shared" si="363"/>
        <v>plays</v>
      </c>
      <c r="S3848" s="12">
        <f t="shared" si="364"/>
        <v>41885.01321759259</v>
      </c>
      <c r="T3848" s="12">
        <f t="shared" si="365"/>
        <v>41916.082638888889</v>
      </c>
    </row>
    <row r="3849" spans="1:20" ht="42.75" x14ac:dyDescent="0.4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t="str">
        <f t="shared" si="362"/>
        <v>theater</v>
      </c>
      <c r="R3849" t="str">
        <f t="shared" si="363"/>
        <v>plays</v>
      </c>
      <c r="S3849" s="12">
        <f t="shared" si="364"/>
        <v>42159.016099537032</v>
      </c>
      <c r="T3849" s="12">
        <f t="shared" si="365"/>
        <v>42204.016099537032</v>
      </c>
    </row>
    <row r="3850" spans="1:20" ht="42.75" x14ac:dyDescent="0.4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t="str">
        <f t="shared" si="362"/>
        <v>theater</v>
      </c>
      <c r="R3850" t="str">
        <f t="shared" si="363"/>
        <v>plays</v>
      </c>
      <c r="S3850" s="12">
        <f t="shared" si="364"/>
        <v>42265.608668981477</v>
      </c>
      <c r="T3850" s="12">
        <f t="shared" si="365"/>
        <v>42295.608668981477</v>
      </c>
    </row>
    <row r="3851" spans="1:20" ht="42.75" x14ac:dyDescent="0.4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t="str">
        <f t="shared" si="362"/>
        <v>theater</v>
      </c>
      <c r="R3851" t="str">
        <f t="shared" si="363"/>
        <v>plays</v>
      </c>
      <c r="S3851" s="12">
        <f t="shared" si="364"/>
        <v>42136.558842592589</v>
      </c>
      <c r="T3851" s="12">
        <f t="shared" si="365"/>
        <v>42166.558842592589</v>
      </c>
    </row>
    <row r="3852" spans="1:20" ht="28.5" x14ac:dyDescent="0.4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t="str">
        <f t="shared" si="362"/>
        <v>theater</v>
      </c>
      <c r="R3852" t="str">
        <f t="shared" si="363"/>
        <v>plays</v>
      </c>
      <c r="S3852" s="12">
        <f t="shared" si="364"/>
        <v>41974.916006944441</v>
      </c>
      <c r="T3852" s="12">
        <f t="shared" si="365"/>
        <v>42004.916006944441</v>
      </c>
    </row>
    <row r="3853" spans="1:20" ht="42.75" x14ac:dyDescent="0.4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t="str">
        <f t="shared" si="362"/>
        <v>theater</v>
      </c>
      <c r="R3853" t="str">
        <f t="shared" si="363"/>
        <v>plays</v>
      </c>
      <c r="S3853" s="12">
        <f t="shared" si="364"/>
        <v>42172.23123842592</v>
      </c>
      <c r="T3853" s="12">
        <f t="shared" si="365"/>
        <v>42202.23123842592</v>
      </c>
    </row>
    <row r="3854" spans="1:20" ht="42.75" x14ac:dyDescent="0.4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6">
        <f t="shared" si="361"/>
        <v>10</v>
      </c>
      <c r="Q3854" t="str">
        <f t="shared" si="362"/>
        <v>theater</v>
      </c>
      <c r="R3854" t="str">
        <f t="shared" si="363"/>
        <v>plays</v>
      </c>
      <c r="S3854" s="12">
        <f t="shared" si="364"/>
        <v>42064.982361111113</v>
      </c>
      <c r="T3854" s="12">
        <f t="shared" si="365"/>
        <v>42089.940694444442</v>
      </c>
    </row>
    <row r="3855" spans="1:20" ht="28.5" x14ac:dyDescent="0.4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t="str">
        <f t="shared" si="362"/>
        <v>theater</v>
      </c>
      <c r="R3855" t="str">
        <f t="shared" si="363"/>
        <v>plays</v>
      </c>
      <c r="S3855" s="12">
        <f t="shared" si="364"/>
        <v>41848.631689814814</v>
      </c>
      <c r="T3855" s="12">
        <f t="shared" si="365"/>
        <v>41883.631689814814</v>
      </c>
    </row>
    <row r="3856" spans="1:20" ht="28.5" x14ac:dyDescent="0.4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t="str">
        <f t="shared" si="362"/>
        <v>theater</v>
      </c>
      <c r="R3856" t="str">
        <f t="shared" si="363"/>
        <v>plays</v>
      </c>
      <c r="S3856" s="12">
        <f t="shared" si="364"/>
        <v>42103.67659722222</v>
      </c>
      <c r="T3856" s="12">
        <f t="shared" si="365"/>
        <v>42133.67659722222</v>
      </c>
    </row>
    <row r="3857" spans="1:20" ht="42.75" x14ac:dyDescent="0.4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t="str">
        <f t="shared" si="362"/>
        <v>theater</v>
      </c>
      <c r="R3857" t="str">
        <f t="shared" si="363"/>
        <v>plays</v>
      </c>
      <c r="S3857" s="12">
        <f t="shared" si="364"/>
        <v>42059.762395833335</v>
      </c>
      <c r="T3857" s="12">
        <f t="shared" si="365"/>
        <v>42089.720729166664</v>
      </c>
    </row>
    <row r="3858" spans="1:20" ht="42.75" x14ac:dyDescent="0.4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t="str">
        <f t="shared" si="362"/>
        <v>theater</v>
      </c>
      <c r="R3858" t="str">
        <f t="shared" si="363"/>
        <v>plays</v>
      </c>
      <c r="S3858" s="12">
        <f t="shared" si="364"/>
        <v>42041.534756944442</v>
      </c>
      <c r="T3858" s="12">
        <f t="shared" si="365"/>
        <v>42071.493090277778</v>
      </c>
    </row>
    <row r="3859" spans="1:20" ht="42.75" x14ac:dyDescent="0.4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t="str">
        <f t="shared" si="362"/>
        <v>theater</v>
      </c>
      <c r="R3859" t="str">
        <f t="shared" si="363"/>
        <v>plays</v>
      </c>
      <c r="S3859" s="12">
        <f t="shared" si="364"/>
        <v>41829.528819444444</v>
      </c>
      <c r="T3859" s="12">
        <f t="shared" si="365"/>
        <v>41852.508333333331</v>
      </c>
    </row>
    <row r="3860" spans="1:20" ht="57" x14ac:dyDescent="0.4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6">
        <f t="shared" si="361"/>
        <v>10</v>
      </c>
      <c r="Q3860" t="str">
        <f t="shared" si="362"/>
        <v>theater</v>
      </c>
      <c r="R3860" t="str">
        <f t="shared" si="363"/>
        <v>plays</v>
      </c>
      <c r="S3860" s="12">
        <f t="shared" si="364"/>
        <v>42128.222731481474</v>
      </c>
      <c r="T3860" s="12">
        <f t="shared" si="365"/>
        <v>42146.666666666664</v>
      </c>
    </row>
    <row r="3861" spans="1:20" ht="42.75" x14ac:dyDescent="0.4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t="str">
        <f t="shared" si="362"/>
        <v>theater</v>
      </c>
      <c r="R3861" t="str">
        <f t="shared" si="363"/>
        <v>plays</v>
      </c>
      <c r="S3861" s="12">
        <f t="shared" si="364"/>
        <v>41789.685266203705</v>
      </c>
      <c r="T3861" s="12">
        <f t="shared" si="365"/>
        <v>41815.666666666664</v>
      </c>
    </row>
    <row r="3862" spans="1:20" ht="42.75" x14ac:dyDescent="0.4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t="str">
        <f t="shared" si="362"/>
        <v>theater</v>
      </c>
      <c r="R3862" t="str">
        <f t="shared" si="363"/>
        <v>plays</v>
      </c>
      <c r="S3862" s="12">
        <f t="shared" si="364"/>
        <v>41833.452662037038</v>
      </c>
      <c r="T3862" s="12">
        <f t="shared" si="365"/>
        <v>41863.452662037038</v>
      </c>
    </row>
    <row r="3863" spans="1:20" x14ac:dyDescent="0.4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6">
        <f t="shared" si="361"/>
        <v>100</v>
      </c>
      <c r="Q3863" t="str">
        <f t="shared" si="362"/>
        <v>theater</v>
      </c>
      <c r="R3863" t="str">
        <f t="shared" si="363"/>
        <v>plays</v>
      </c>
      <c r="S3863" s="12">
        <f t="shared" si="364"/>
        <v>41914.381678240738</v>
      </c>
      <c r="T3863" s="12">
        <f t="shared" si="365"/>
        <v>41955.699305555558</v>
      </c>
    </row>
    <row r="3864" spans="1:20" ht="28.5" x14ac:dyDescent="0.4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t="str">
        <f t="shared" si="362"/>
        <v>theater</v>
      </c>
      <c r="R3864" t="str">
        <f t="shared" si="363"/>
        <v>plays</v>
      </c>
      <c r="S3864" s="12">
        <f t="shared" si="364"/>
        <v>42611.052731481475</v>
      </c>
      <c r="T3864" s="12">
        <f t="shared" si="365"/>
        <v>42625.499305555553</v>
      </c>
    </row>
    <row r="3865" spans="1:20" ht="42.75" x14ac:dyDescent="0.4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f t="shared" si="361"/>
        <v>0</v>
      </c>
      <c r="Q3865" t="str">
        <f t="shared" si="362"/>
        <v>theater</v>
      </c>
      <c r="R3865" t="str">
        <f t="shared" si="363"/>
        <v>plays</v>
      </c>
      <c r="S3865" s="12">
        <f t="shared" si="364"/>
        <v>42253.424826388888</v>
      </c>
      <c r="T3865" s="12">
        <f t="shared" si="365"/>
        <v>42313.466493055552</v>
      </c>
    </row>
    <row r="3866" spans="1:20" ht="42.75" x14ac:dyDescent="0.4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6">
        <f t="shared" si="361"/>
        <v>20</v>
      </c>
      <c r="Q3866" t="str">
        <f t="shared" si="362"/>
        <v>theater</v>
      </c>
      <c r="R3866" t="str">
        <f t="shared" si="363"/>
        <v>plays</v>
      </c>
      <c r="S3866" s="12">
        <f t="shared" si="364"/>
        <v>42295.683495370373</v>
      </c>
      <c r="T3866" s="12">
        <f t="shared" si="365"/>
        <v>42325.72516203703</v>
      </c>
    </row>
    <row r="3867" spans="1:20" ht="42.75" x14ac:dyDescent="0.4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t="str">
        <f t="shared" si="362"/>
        <v>theater</v>
      </c>
      <c r="R3867" t="str">
        <f t="shared" si="363"/>
        <v>plays</v>
      </c>
      <c r="S3867" s="12">
        <f t="shared" si="364"/>
        <v>41841.44326388889</v>
      </c>
      <c r="T3867" s="12">
        <f t="shared" si="365"/>
        <v>41881.020833333328</v>
      </c>
    </row>
    <row r="3868" spans="1:20" ht="28.5" x14ac:dyDescent="0.4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t="str">
        <f t="shared" si="362"/>
        <v>theater</v>
      </c>
      <c r="R3868" t="str">
        <f t="shared" si="363"/>
        <v>plays</v>
      </c>
      <c r="S3868" s="12">
        <f t="shared" si="364"/>
        <v>42402.738668981481</v>
      </c>
      <c r="T3868" s="12">
        <f t="shared" si="365"/>
        <v>42451.936805555553</v>
      </c>
    </row>
    <row r="3869" spans="1:20" ht="42.75" x14ac:dyDescent="0.4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6">
        <f t="shared" si="361"/>
        <v>50.2</v>
      </c>
      <c r="Q3869" t="str">
        <f t="shared" si="362"/>
        <v>theater</v>
      </c>
      <c r="R3869" t="str">
        <f t="shared" si="363"/>
        <v>plays</v>
      </c>
      <c r="S3869" s="12">
        <f t="shared" si="364"/>
        <v>42509.605775462966</v>
      </c>
      <c r="T3869" s="12">
        <f t="shared" si="365"/>
        <v>42539.605775462966</v>
      </c>
    </row>
    <row r="3870" spans="1:20" x14ac:dyDescent="0.4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6">
        <f t="shared" si="361"/>
        <v>10</v>
      </c>
      <c r="Q3870" t="str">
        <f t="shared" si="362"/>
        <v>theater</v>
      </c>
      <c r="R3870" t="str">
        <f t="shared" si="363"/>
        <v>musical</v>
      </c>
      <c r="S3870" s="12">
        <f t="shared" si="364"/>
        <v>41865.45144675926</v>
      </c>
      <c r="T3870" s="12">
        <f t="shared" si="365"/>
        <v>41890.45144675926</v>
      </c>
    </row>
    <row r="3871" spans="1:20" ht="28.5" x14ac:dyDescent="0.4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t="str">
        <f t="shared" si="362"/>
        <v>theater</v>
      </c>
      <c r="R3871" t="str">
        <f t="shared" si="363"/>
        <v>musical</v>
      </c>
      <c r="S3871" s="12">
        <f t="shared" si="364"/>
        <v>42047.516111111108</v>
      </c>
      <c r="T3871" s="12">
        <f t="shared" si="365"/>
        <v>42076.924305555549</v>
      </c>
    </row>
    <row r="3872" spans="1:20" ht="42.75" x14ac:dyDescent="0.4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6">
        <f t="shared" si="361"/>
        <v>150</v>
      </c>
      <c r="Q3872" t="str">
        <f t="shared" si="362"/>
        <v>theater</v>
      </c>
      <c r="R3872" t="str">
        <f t="shared" si="363"/>
        <v>musical</v>
      </c>
      <c r="S3872" s="12">
        <f t="shared" si="364"/>
        <v>41792.963865740741</v>
      </c>
      <c r="T3872" s="12">
        <f t="shared" si="365"/>
        <v>41822.963865740741</v>
      </c>
    </row>
    <row r="3873" spans="1:20" ht="28.5" x14ac:dyDescent="0.4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t="str">
        <f t="shared" si="362"/>
        <v>theater</v>
      </c>
      <c r="R3873" t="str">
        <f t="shared" si="363"/>
        <v>musical</v>
      </c>
      <c r="S3873" s="12">
        <f t="shared" si="364"/>
        <v>42763.572337962956</v>
      </c>
      <c r="T3873" s="12">
        <f t="shared" si="365"/>
        <v>42823.530671296299</v>
      </c>
    </row>
    <row r="3874" spans="1:20" ht="42.75" x14ac:dyDescent="0.4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f t="shared" si="361"/>
        <v>0</v>
      </c>
      <c r="Q3874" t="str">
        <f t="shared" si="362"/>
        <v>theater</v>
      </c>
      <c r="R3874" t="str">
        <f t="shared" si="363"/>
        <v>musical</v>
      </c>
      <c r="S3874" s="12">
        <f t="shared" si="364"/>
        <v>42179.9374537037</v>
      </c>
      <c r="T3874" s="12">
        <f t="shared" si="365"/>
        <v>42229.9374537037</v>
      </c>
    </row>
    <row r="3875" spans="1:20" ht="42.75" x14ac:dyDescent="0.4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f t="shared" si="361"/>
        <v>0</v>
      </c>
      <c r="Q3875" t="str">
        <f t="shared" si="362"/>
        <v>theater</v>
      </c>
      <c r="R3875" t="str">
        <f t="shared" si="363"/>
        <v>musical</v>
      </c>
      <c r="S3875" s="12">
        <f t="shared" si="364"/>
        <v>42255.487673611111</v>
      </c>
      <c r="T3875" s="12">
        <f t="shared" si="365"/>
        <v>42285.487673611111</v>
      </c>
    </row>
    <row r="3876" spans="1:20" ht="42.75" x14ac:dyDescent="0.4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f t="shared" si="361"/>
        <v>0</v>
      </c>
      <c r="Q3876" t="str">
        <f t="shared" si="362"/>
        <v>theater</v>
      </c>
      <c r="R3876" t="str">
        <f t="shared" si="363"/>
        <v>musical</v>
      </c>
      <c r="S3876" s="12">
        <f t="shared" si="364"/>
        <v>42006.808124999996</v>
      </c>
      <c r="T3876" s="12">
        <f t="shared" si="365"/>
        <v>42027.833333333336</v>
      </c>
    </row>
    <row r="3877" spans="1:20" ht="42.75" x14ac:dyDescent="0.4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f t="shared" si="361"/>
        <v>0</v>
      </c>
      <c r="Q3877" t="str">
        <f t="shared" si="362"/>
        <v>theater</v>
      </c>
      <c r="R3877" t="str">
        <f t="shared" si="363"/>
        <v>musical</v>
      </c>
      <c r="S3877" s="12">
        <f t="shared" si="364"/>
        <v>42615.138483796291</v>
      </c>
      <c r="T3877" s="12">
        <f t="shared" si="365"/>
        <v>42616.208333333336</v>
      </c>
    </row>
    <row r="3878" spans="1:20" ht="42.75" x14ac:dyDescent="0.4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t="str">
        <f t="shared" si="362"/>
        <v>theater</v>
      </c>
      <c r="R3878" t="str">
        <f t="shared" si="363"/>
        <v>musical</v>
      </c>
      <c r="S3878" s="12">
        <f t="shared" si="364"/>
        <v>42372.415833333333</v>
      </c>
      <c r="T3878" s="12">
        <f t="shared" si="365"/>
        <v>42402.415833333333</v>
      </c>
    </row>
    <row r="3879" spans="1:20" ht="42.75" x14ac:dyDescent="0.4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t="str">
        <f t="shared" si="362"/>
        <v>theater</v>
      </c>
      <c r="R3879" t="str">
        <f t="shared" si="363"/>
        <v>musical</v>
      </c>
      <c r="S3879" s="12">
        <f t="shared" si="364"/>
        <v>42682.469351851854</v>
      </c>
      <c r="T3879" s="12">
        <f t="shared" si="365"/>
        <v>42712.469351851854</v>
      </c>
    </row>
    <row r="3880" spans="1:20" ht="42.75" x14ac:dyDescent="0.4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t="str">
        <f t="shared" si="362"/>
        <v>theater</v>
      </c>
      <c r="R3880" t="str">
        <f t="shared" si="363"/>
        <v>musical</v>
      </c>
      <c r="S3880" s="12">
        <f t="shared" si="364"/>
        <v>42154.610486111109</v>
      </c>
      <c r="T3880" s="12">
        <f t="shared" si="365"/>
        <v>42184.957638888889</v>
      </c>
    </row>
    <row r="3881" spans="1:20" ht="42.75" x14ac:dyDescent="0.4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f t="shared" si="361"/>
        <v>0</v>
      </c>
      <c r="Q3881" t="str">
        <f t="shared" si="362"/>
        <v>theater</v>
      </c>
      <c r="R3881" t="str">
        <f t="shared" si="363"/>
        <v>musical</v>
      </c>
      <c r="S3881" s="12">
        <f t="shared" si="364"/>
        <v>41999.652731481481</v>
      </c>
      <c r="T3881" s="12">
        <f t="shared" si="365"/>
        <v>42029.652731481481</v>
      </c>
    </row>
    <row r="3882" spans="1:20" ht="42.75" x14ac:dyDescent="0.4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t="str">
        <f t="shared" si="362"/>
        <v>theater</v>
      </c>
      <c r="R3882" t="str">
        <f t="shared" si="363"/>
        <v>musical</v>
      </c>
      <c r="S3882" s="12">
        <f t="shared" si="364"/>
        <v>41815.606712962959</v>
      </c>
      <c r="T3882" s="12">
        <f t="shared" si="365"/>
        <v>41850.75</v>
      </c>
    </row>
    <row r="3883" spans="1:20" ht="28.5" x14ac:dyDescent="0.4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6">
        <f t="shared" si="361"/>
        <v>25</v>
      </c>
      <c r="Q3883" t="str">
        <f t="shared" si="362"/>
        <v>theater</v>
      </c>
      <c r="R3883" t="str">
        <f t="shared" si="363"/>
        <v>musical</v>
      </c>
      <c r="S3883" s="12">
        <f t="shared" si="364"/>
        <v>42755.810173611106</v>
      </c>
      <c r="T3883" s="12">
        <f t="shared" si="365"/>
        <v>42785.810173611106</v>
      </c>
    </row>
    <row r="3884" spans="1:20" ht="42.75" x14ac:dyDescent="0.4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f t="shared" si="361"/>
        <v>0</v>
      </c>
      <c r="Q3884" t="str">
        <f t="shared" si="362"/>
        <v>theater</v>
      </c>
      <c r="R3884" t="str">
        <f t="shared" si="363"/>
        <v>musical</v>
      </c>
      <c r="S3884" s="12">
        <f t="shared" si="364"/>
        <v>42373.77511574074</v>
      </c>
      <c r="T3884" s="12">
        <f t="shared" si="365"/>
        <v>42400.752083333333</v>
      </c>
    </row>
    <row r="3885" spans="1:20" ht="57" x14ac:dyDescent="0.4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f t="shared" si="361"/>
        <v>0</v>
      </c>
      <c r="Q3885" t="str">
        <f t="shared" si="362"/>
        <v>theater</v>
      </c>
      <c r="R3885" t="str">
        <f t="shared" si="363"/>
        <v>musical</v>
      </c>
      <c r="S3885" s="12">
        <f t="shared" si="364"/>
        <v>41854.394317129627</v>
      </c>
      <c r="T3885" s="12">
        <f t="shared" si="365"/>
        <v>41884.394317129627</v>
      </c>
    </row>
    <row r="3886" spans="1:20" ht="42.75" x14ac:dyDescent="0.4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f t="shared" si="361"/>
        <v>0</v>
      </c>
      <c r="Q3886" t="str">
        <f t="shared" si="362"/>
        <v>theater</v>
      </c>
      <c r="R3886" t="str">
        <f t="shared" si="363"/>
        <v>musical</v>
      </c>
      <c r="S3886" s="12">
        <f t="shared" si="364"/>
        <v>42065.583240740736</v>
      </c>
      <c r="T3886" s="12">
        <f t="shared" si="365"/>
        <v>42090.541574074072</v>
      </c>
    </row>
    <row r="3887" spans="1:20" ht="42.75" x14ac:dyDescent="0.4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f t="shared" si="361"/>
        <v>0</v>
      </c>
      <c r="Q3887" t="str">
        <f t="shared" si="362"/>
        <v>theater</v>
      </c>
      <c r="R3887" t="str">
        <f t="shared" si="363"/>
        <v>musical</v>
      </c>
      <c r="S3887" s="12">
        <f t="shared" si="364"/>
        <v>42469.742951388886</v>
      </c>
      <c r="T3887" s="12">
        <f t="shared" si="365"/>
        <v>42499.742951388886</v>
      </c>
    </row>
    <row r="3888" spans="1:20" x14ac:dyDescent="0.4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f t="shared" si="361"/>
        <v>0</v>
      </c>
      <c r="Q3888" t="str">
        <f t="shared" si="362"/>
        <v>theater</v>
      </c>
      <c r="R3888" t="str">
        <f t="shared" si="363"/>
        <v>musical</v>
      </c>
      <c r="S3888" s="12">
        <f t="shared" si="364"/>
        <v>41954.019699074073</v>
      </c>
      <c r="T3888" s="12">
        <f t="shared" si="365"/>
        <v>41984.019699074073</v>
      </c>
    </row>
    <row r="3889" spans="1:20" ht="42.75" x14ac:dyDescent="0.4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t="str">
        <f t="shared" si="362"/>
        <v>theater</v>
      </c>
      <c r="R3889" t="str">
        <f t="shared" si="363"/>
        <v>musical</v>
      </c>
      <c r="S3889" s="12">
        <f t="shared" si="364"/>
        <v>42079.649641203701</v>
      </c>
      <c r="T3889" s="12">
        <f t="shared" si="365"/>
        <v>42125.708333333336</v>
      </c>
    </row>
    <row r="3890" spans="1:20" ht="42.75" x14ac:dyDescent="0.4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t="str">
        <f t="shared" si="362"/>
        <v>theater</v>
      </c>
      <c r="R3890" t="str">
        <f t="shared" si="363"/>
        <v>plays</v>
      </c>
      <c r="S3890" s="12">
        <f t="shared" si="364"/>
        <v>42762.337476851848</v>
      </c>
      <c r="T3890" s="12">
        <f t="shared" si="365"/>
        <v>42792.337476851848</v>
      </c>
    </row>
    <row r="3891" spans="1:20" ht="42.75" x14ac:dyDescent="0.4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t="str">
        <f t="shared" si="362"/>
        <v>theater</v>
      </c>
      <c r="R3891" t="str">
        <f t="shared" si="363"/>
        <v>plays</v>
      </c>
      <c r="S3891" s="12">
        <f t="shared" si="364"/>
        <v>41976.796643518515</v>
      </c>
      <c r="T3891" s="12">
        <f t="shared" si="365"/>
        <v>42008.768055555549</v>
      </c>
    </row>
    <row r="3892" spans="1:20" ht="42.75" x14ac:dyDescent="0.4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t="str">
        <f t="shared" si="362"/>
        <v>theater</v>
      </c>
      <c r="R3892" t="str">
        <f t="shared" si="363"/>
        <v>plays</v>
      </c>
      <c r="S3892" s="12">
        <f t="shared" si="364"/>
        <v>42171.55027777778</v>
      </c>
      <c r="T3892" s="12">
        <f t="shared" si="365"/>
        <v>42231.55027777778</v>
      </c>
    </row>
    <row r="3893" spans="1:20" ht="28.5" x14ac:dyDescent="0.4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t="str">
        <f t="shared" si="362"/>
        <v>theater</v>
      </c>
      <c r="R3893" t="str">
        <f t="shared" si="363"/>
        <v>plays</v>
      </c>
      <c r="S3893" s="12">
        <f t="shared" si="364"/>
        <v>42055.924120370364</v>
      </c>
      <c r="T3893" s="12">
        <f t="shared" si="365"/>
        <v>42085.999305555553</v>
      </c>
    </row>
    <row r="3894" spans="1:20" ht="42.75" x14ac:dyDescent="0.4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f t="shared" si="361"/>
        <v>0</v>
      </c>
      <c r="Q3894" t="str">
        <f t="shared" si="362"/>
        <v>theater</v>
      </c>
      <c r="R3894" t="str">
        <f t="shared" si="363"/>
        <v>plays</v>
      </c>
      <c r="S3894" s="12">
        <f t="shared" si="364"/>
        <v>41867.443946759253</v>
      </c>
      <c r="T3894" s="12">
        <f t="shared" si="365"/>
        <v>41875.083333333328</v>
      </c>
    </row>
    <row r="3895" spans="1:20" ht="42.75" x14ac:dyDescent="0.4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t="str">
        <f t="shared" si="362"/>
        <v>theater</v>
      </c>
      <c r="R3895" t="str">
        <f t="shared" si="363"/>
        <v>plays</v>
      </c>
      <c r="S3895" s="12">
        <f t="shared" si="364"/>
        <v>41779.449537037035</v>
      </c>
      <c r="T3895" s="12">
        <f t="shared" si="365"/>
        <v>41821.041666666664</v>
      </c>
    </row>
    <row r="3896" spans="1:20" ht="42.75" x14ac:dyDescent="0.4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t="str">
        <f t="shared" si="362"/>
        <v>theater</v>
      </c>
      <c r="R3896" t="str">
        <f t="shared" si="363"/>
        <v>plays</v>
      </c>
      <c r="S3896" s="12">
        <f t="shared" si="364"/>
        <v>42679.750138888885</v>
      </c>
      <c r="T3896" s="12">
        <f t="shared" si="365"/>
        <v>42709.999305555553</v>
      </c>
    </row>
    <row r="3897" spans="1:20" ht="42.75" x14ac:dyDescent="0.4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6">
        <f t="shared" si="361"/>
        <v>50</v>
      </c>
      <c r="Q3897" t="str">
        <f t="shared" si="362"/>
        <v>theater</v>
      </c>
      <c r="R3897" t="str">
        <f t="shared" si="363"/>
        <v>plays</v>
      </c>
      <c r="S3897" s="12">
        <f t="shared" si="364"/>
        <v>42032.041875000003</v>
      </c>
      <c r="T3897" s="12">
        <f t="shared" si="365"/>
        <v>42063.041875000003</v>
      </c>
    </row>
    <row r="3898" spans="1:20" ht="42.75" x14ac:dyDescent="0.4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6">
        <f t="shared" si="361"/>
        <v>42.5</v>
      </c>
      <c r="Q3898" t="str">
        <f t="shared" si="362"/>
        <v>theater</v>
      </c>
      <c r="R3898" t="str">
        <f t="shared" si="363"/>
        <v>plays</v>
      </c>
      <c r="S3898" s="12">
        <f t="shared" si="364"/>
        <v>41792.983541666668</v>
      </c>
      <c r="T3898" s="12">
        <f t="shared" si="365"/>
        <v>41806.983541666668</v>
      </c>
    </row>
    <row r="3899" spans="1:20" ht="42.75" x14ac:dyDescent="0.4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t="str">
        <f t="shared" si="362"/>
        <v>theater</v>
      </c>
      <c r="R3899" t="str">
        <f t="shared" si="363"/>
        <v>plays</v>
      </c>
      <c r="S3899" s="12">
        <f t="shared" si="364"/>
        <v>41982.665312499994</v>
      </c>
      <c r="T3899" s="12">
        <f t="shared" si="365"/>
        <v>42012.665312499994</v>
      </c>
    </row>
    <row r="3900" spans="1:20" ht="57" x14ac:dyDescent="0.4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6">
        <f t="shared" si="361"/>
        <v>50.875</v>
      </c>
      <c r="Q3900" t="str">
        <f t="shared" si="362"/>
        <v>theater</v>
      </c>
      <c r="R3900" t="str">
        <f t="shared" si="363"/>
        <v>plays</v>
      </c>
      <c r="S3900" s="12">
        <f t="shared" si="364"/>
        <v>42193.273958333331</v>
      </c>
      <c r="T3900" s="12">
        <f t="shared" si="365"/>
        <v>42233.458333333336</v>
      </c>
    </row>
    <row r="3901" spans="1:20" ht="42.75" x14ac:dyDescent="0.4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t="str">
        <f t="shared" si="362"/>
        <v>theater</v>
      </c>
      <c r="R3901" t="str">
        <f t="shared" si="363"/>
        <v>plays</v>
      </c>
      <c r="S3901" s="12">
        <f t="shared" si="364"/>
        <v>41843.566678240742</v>
      </c>
      <c r="T3901" s="12">
        <f t="shared" si="365"/>
        <v>41863.566678240742</v>
      </c>
    </row>
    <row r="3902" spans="1:20" ht="28.5" x14ac:dyDescent="0.4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t="str">
        <f t="shared" si="362"/>
        <v>theater</v>
      </c>
      <c r="R3902" t="str">
        <f t="shared" si="363"/>
        <v>plays</v>
      </c>
      <c r="S3902" s="12">
        <f t="shared" si="364"/>
        <v>42135.884155092594</v>
      </c>
      <c r="T3902" s="12">
        <f t="shared" si="365"/>
        <v>42165.884155092594</v>
      </c>
    </row>
    <row r="3903" spans="1:20" ht="42.75" x14ac:dyDescent="0.4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t="str">
        <f t="shared" si="362"/>
        <v>theater</v>
      </c>
      <c r="R3903" t="str">
        <f t="shared" si="363"/>
        <v>plays</v>
      </c>
      <c r="S3903" s="12">
        <f t="shared" si="364"/>
        <v>42317.618043981478</v>
      </c>
      <c r="T3903" s="12">
        <f t="shared" si="365"/>
        <v>42357.618043981478</v>
      </c>
    </row>
    <row r="3904" spans="1:20" ht="42.75" x14ac:dyDescent="0.4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t="str">
        <f t="shared" si="362"/>
        <v>theater</v>
      </c>
      <c r="R3904" t="str">
        <f t="shared" si="363"/>
        <v>plays</v>
      </c>
      <c r="S3904" s="12">
        <f t="shared" si="364"/>
        <v>42663.259745370371</v>
      </c>
      <c r="T3904" s="12">
        <f t="shared" si="365"/>
        <v>42688.301412037035</v>
      </c>
    </row>
    <row r="3905" spans="1:20" ht="57" x14ac:dyDescent="0.4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f t="shared" si="361"/>
        <v>0</v>
      </c>
      <c r="Q3905" t="str">
        <f t="shared" si="362"/>
        <v>theater</v>
      </c>
      <c r="R3905" t="str">
        <f t="shared" si="363"/>
        <v>plays</v>
      </c>
      <c r="S3905" s="12">
        <f t="shared" si="364"/>
        <v>42185.802835648145</v>
      </c>
      <c r="T3905" s="12">
        <f t="shared" si="365"/>
        <v>42230.609722222223</v>
      </c>
    </row>
    <row r="3906" spans="1:20" x14ac:dyDescent="0.4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s="6">
        <f t="shared" si="361"/>
        <v>1.5</v>
      </c>
      <c r="Q3906" t="str">
        <f t="shared" si="362"/>
        <v>theater</v>
      </c>
      <c r="R3906" t="str">
        <f t="shared" si="363"/>
        <v>plays</v>
      </c>
      <c r="S3906" s="12">
        <f t="shared" si="364"/>
        <v>42095.020833333336</v>
      </c>
      <c r="T3906" s="12">
        <f t="shared" si="365"/>
        <v>42109.00277777778</v>
      </c>
    </row>
    <row r="3907" spans="1:20" ht="42.75" x14ac:dyDescent="0.4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s="6">
        <f t="shared" ref="P3907:P3970" si="367">IF(L3907&gt;0,E3907/L3907,0)</f>
        <v>24.714285714285715</v>
      </c>
      <c r="Q3907" t="str">
        <f t="shared" ref="Q3907:Q3970" si="368">LEFT(N3907,SEARCH("/",N3907,1)-1)</f>
        <v>theater</v>
      </c>
      <c r="R3907" t="str">
        <f t="shared" ref="R3907:R3970" si="369">RIGHT(N3907,LEN(N3907)-SEARCH("/",N3907,1))</f>
        <v>plays</v>
      </c>
      <c r="S3907" s="12">
        <f t="shared" ref="S3907:S3970" si="370">(J3907/86400)+25569+(-5/24)</f>
        <v>42124.415543981479</v>
      </c>
      <c r="T3907" s="12">
        <f t="shared" ref="T3907:T3970" si="371">(I3907/86400)+25569+(-5/24)</f>
        <v>42166.749999999993</v>
      </c>
    </row>
    <row r="3908" spans="1:20" ht="42.75" x14ac:dyDescent="0.4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t="str">
        <f t="shared" si="368"/>
        <v>theater</v>
      </c>
      <c r="R3908" t="str">
        <f t="shared" si="369"/>
        <v>plays</v>
      </c>
      <c r="S3908" s="12">
        <f t="shared" si="370"/>
        <v>42143.709409722222</v>
      </c>
      <c r="T3908" s="12">
        <f t="shared" si="371"/>
        <v>42181.350694444445</v>
      </c>
    </row>
    <row r="3909" spans="1:20" ht="28.5" x14ac:dyDescent="0.4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6">
        <f t="shared" si="367"/>
        <v>38.25</v>
      </c>
      <c r="Q3909" t="str">
        <f t="shared" si="368"/>
        <v>theater</v>
      </c>
      <c r="R3909" t="str">
        <f t="shared" si="369"/>
        <v>plays</v>
      </c>
      <c r="S3909" s="12">
        <f t="shared" si="370"/>
        <v>41906.611180555556</v>
      </c>
      <c r="T3909" s="12">
        <f t="shared" si="371"/>
        <v>41938.630555555552</v>
      </c>
    </row>
    <row r="3910" spans="1:20" ht="42.75" x14ac:dyDescent="0.4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t="str">
        <f t="shared" si="368"/>
        <v>theater</v>
      </c>
      <c r="R3910" t="str">
        <f t="shared" si="369"/>
        <v>plays</v>
      </c>
      <c r="S3910" s="12">
        <f t="shared" si="370"/>
        <v>41833.927037037036</v>
      </c>
      <c r="T3910" s="12">
        <f t="shared" si="371"/>
        <v>41848.927037037036</v>
      </c>
    </row>
    <row r="3911" spans="1:20" ht="42.75" x14ac:dyDescent="0.4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t="str">
        <f t="shared" si="368"/>
        <v>theater</v>
      </c>
      <c r="R3911" t="str">
        <f t="shared" si="369"/>
        <v>plays</v>
      </c>
      <c r="S3911" s="12">
        <f t="shared" si="370"/>
        <v>41863.150949074072</v>
      </c>
      <c r="T3911" s="12">
        <f t="shared" si="371"/>
        <v>41893.150949074072</v>
      </c>
    </row>
    <row r="3912" spans="1:20" ht="42.75" x14ac:dyDescent="0.4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t="str">
        <f t="shared" si="368"/>
        <v>theater</v>
      </c>
      <c r="R3912" t="str">
        <f t="shared" si="369"/>
        <v>plays</v>
      </c>
      <c r="S3912" s="12">
        <f t="shared" si="370"/>
        <v>42224.548576388886</v>
      </c>
      <c r="T3912" s="12">
        <f t="shared" si="371"/>
        <v>42254.548576388886</v>
      </c>
    </row>
    <row r="3913" spans="1:20" ht="42.75" x14ac:dyDescent="0.4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t="str">
        <f t="shared" si="368"/>
        <v>theater</v>
      </c>
      <c r="R3913" t="str">
        <f t="shared" si="369"/>
        <v>plays</v>
      </c>
      <c r="S3913" s="12">
        <f t="shared" si="370"/>
        <v>41939.603900462964</v>
      </c>
      <c r="T3913" s="12">
        <f t="shared" si="371"/>
        <v>41969.645567129628</v>
      </c>
    </row>
    <row r="3914" spans="1:20" ht="42.75" x14ac:dyDescent="0.4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t="str">
        <f t="shared" si="368"/>
        <v>theater</v>
      </c>
      <c r="R3914" t="str">
        <f t="shared" si="369"/>
        <v>plays</v>
      </c>
      <c r="S3914" s="12">
        <f t="shared" si="370"/>
        <v>42059.061689814807</v>
      </c>
      <c r="T3914" s="12">
        <f t="shared" si="371"/>
        <v>42118.982638888883</v>
      </c>
    </row>
    <row r="3915" spans="1:20" ht="42.75" x14ac:dyDescent="0.4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t="str">
        <f t="shared" si="368"/>
        <v>theater</v>
      </c>
      <c r="R3915" t="str">
        <f t="shared" si="369"/>
        <v>plays</v>
      </c>
      <c r="S3915" s="12">
        <f t="shared" si="370"/>
        <v>42308.002881944441</v>
      </c>
      <c r="T3915" s="12">
        <f t="shared" si="371"/>
        <v>42338.044548611106</v>
      </c>
    </row>
    <row r="3916" spans="1:20" ht="42.75" x14ac:dyDescent="0.4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t="str">
        <f t="shared" si="368"/>
        <v>theater</v>
      </c>
      <c r="R3916" t="str">
        <f t="shared" si="369"/>
        <v>plays</v>
      </c>
      <c r="S3916" s="12">
        <f t="shared" si="370"/>
        <v>42114.610601851855</v>
      </c>
      <c r="T3916" s="12">
        <f t="shared" si="371"/>
        <v>42134.749305555553</v>
      </c>
    </row>
    <row r="3917" spans="1:20" ht="42.75" x14ac:dyDescent="0.4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t="str">
        <f t="shared" si="368"/>
        <v>theater</v>
      </c>
      <c r="R3917" t="str">
        <f t="shared" si="369"/>
        <v>plays</v>
      </c>
      <c r="S3917" s="12">
        <f t="shared" si="370"/>
        <v>42492.776724537034</v>
      </c>
      <c r="T3917" s="12">
        <f t="shared" si="371"/>
        <v>42522.776724537034</v>
      </c>
    </row>
    <row r="3918" spans="1:20" ht="42.75" x14ac:dyDescent="0.4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f t="shared" si="367"/>
        <v>0</v>
      </c>
      <c r="Q3918" t="str">
        <f t="shared" si="368"/>
        <v>theater</v>
      </c>
      <c r="R3918" t="str">
        <f t="shared" si="369"/>
        <v>plays</v>
      </c>
      <c r="S3918" s="12">
        <f t="shared" si="370"/>
        <v>42494.263333333329</v>
      </c>
      <c r="T3918" s="12">
        <f t="shared" si="371"/>
        <v>42524.263333333329</v>
      </c>
    </row>
    <row r="3919" spans="1:20" ht="42.75" x14ac:dyDescent="0.4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t="str">
        <f t="shared" si="368"/>
        <v>theater</v>
      </c>
      <c r="R3919" t="str">
        <f t="shared" si="369"/>
        <v>plays</v>
      </c>
      <c r="S3919" s="12">
        <f t="shared" si="370"/>
        <v>41863.318993055553</v>
      </c>
      <c r="T3919" s="12">
        <f t="shared" si="371"/>
        <v>41893.318993055553</v>
      </c>
    </row>
    <row r="3920" spans="1:20" ht="42.75" x14ac:dyDescent="0.4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6">
        <f t="shared" si="367"/>
        <v>40</v>
      </c>
      <c r="Q3920" t="str">
        <f t="shared" si="368"/>
        <v>theater</v>
      </c>
      <c r="R3920" t="str">
        <f t="shared" si="369"/>
        <v>plays</v>
      </c>
      <c r="S3920" s="12">
        <f t="shared" si="370"/>
        <v>41843.456284722219</v>
      </c>
      <c r="T3920" s="12">
        <f t="shared" si="371"/>
        <v>41855.458333333328</v>
      </c>
    </row>
    <row r="3921" spans="1:20" ht="42.75" x14ac:dyDescent="0.4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t="str">
        <f t="shared" si="368"/>
        <v>theater</v>
      </c>
      <c r="R3921" t="str">
        <f t="shared" si="369"/>
        <v>plays</v>
      </c>
      <c r="S3921" s="12">
        <f t="shared" si="370"/>
        <v>42358.476539351854</v>
      </c>
      <c r="T3921" s="12">
        <f t="shared" si="371"/>
        <v>42386.791666666664</v>
      </c>
    </row>
    <row r="3922" spans="1:20" ht="42.75" x14ac:dyDescent="0.4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t="str">
        <f t="shared" si="368"/>
        <v>theater</v>
      </c>
      <c r="R3922" t="str">
        <f t="shared" si="369"/>
        <v>plays</v>
      </c>
      <c r="S3922" s="12">
        <f t="shared" si="370"/>
        <v>42657.178935185184</v>
      </c>
      <c r="T3922" s="12">
        <f t="shared" si="371"/>
        <v>42687.220601851848</v>
      </c>
    </row>
    <row r="3923" spans="1:20" ht="42.75" x14ac:dyDescent="0.4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f t="shared" si="367"/>
        <v>0</v>
      </c>
      <c r="Q3923" t="str">
        <f t="shared" si="368"/>
        <v>theater</v>
      </c>
      <c r="R3923" t="str">
        <f t="shared" si="369"/>
        <v>plays</v>
      </c>
      <c r="S3923" s="12">
        <f t="shared" si="370"/>
        <v>41926.333969907406</v>
      </c>
      <c r="T3923" s="12">
        <f t="shared" si="371"/>
        <v>41938.541666666664</v>
      </c>
    </row>
    <row r="3924" spans="1:20" ht="42.75" x14ac:dyDescent="0.4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t="str">
        <f t="shared" si="368"/>
        <v>theater</v>
      </c>
      <c r="R3924" t="str">
        <f t="shared" si="369"/>
        <v>plays</v>
      </c>
      <c r="S3924" s="12">
        <f t="shared" si="370"/>
        <v>42020.560300925928</v>
      </c>
      <c r="T3924" s="12">
        <f t="shared" si="371"/>
        <v>42065.749999999993</v>
      </c>
    </row>
    <row r="3925" spans="1:20" ht="42.75" x14ac:dyDescent="0.4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t="str">
        <f t="shared" si="368"/>
        <v>theater</v>
      </c>
      <c r="R3925" t="str">
        <f t="shared" si="369"/>
        <v>plays</v>
      </c>
      <c r="S3925" s="12">
        <f t="shared" si="370"/>
        <v>42075.771655092591</v>
      </c>
      <c r="T3925" s="12">
        <f t="shared" si="371"/>
        <v>42103.771655092591</v>
      </c>
    </row>
    <row r="3926" spans="1:20" ht="42.75" x14ac:dyDescent="0.4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t="str">
        <f t="shared" si="368"/>
        <v>theater</v>
      </c>
      <c r="R3926" t="str">
        <f t="shared" si="369"/>
        <v>plays</v>
      </c>
      <c r="S3926" s="12">
        <f t="shared" si="370"/>
        <v>41786.751412037032</v>
      </c>
      <c r="T3926" s="12">
        <f t="shared" si="371"/>
        <v>41816.751412037032</v>
      </c>
    </row>
    <row r="3927" spans="1:20" ht="42.75" x14ac:dyDescent="0.4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6">
        <f t="shared" si="367"/>
        <v>5</v>
      </c>
      <c r="Q3927" t="str">
        <f t="shared" si="368"/>
        <v>theater</v>
      </c>
      <c r="R3927" t="str">
        <f t="shared" si="369"/>
        <v>plays</v>
      </c>
      <c r="S3927" s="12">
        <f t="shared" si="370"/>
        <v>41820.662488425922</v>
      </c>
      <c r="T3927" s="12">
        <f t="shared" si="371"/>
        <v>41850.662488425922</v>
      </c>
    </row>
    <row r="3928" spans="1:20" ht="28.5" x14ac:dyDescent="0.4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t="str">
        <f t="shared" si="368"/>
        <v>theater</v>
      </c>
      <c r="R3928" t="str">
        <f t="shared" si="369"/>
        <v>plays</v>
      </c>
      <c r="S3928" s="12">
        <f t="shared" si="370"/>
        <v>41969.876712962963</v>
      </c>
      <c r="T3928" s="12">
        <f t="shared" si="371"/>
        <v>41999.876712962963</v>
      </c>
    </row>
    <row r="3929" spans="1:20" ht="42.75" x14ac:dyDescent="0.4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6">
        <f t="shared" si="367"/>
        <v>12.5</v>
      </c>
      <c r="Q3929" t="str">
        <f t="shared" si="368"/>
        <v>theater</v>
      </c>
      <c r="R3929" t="str">
        <f t="shared" si="369"/>
        <v>plays</v>
      </c>
      <c r="S3929" s="12">
        <f t="shared" si="370"/>
        <v>41830.059074074074</v>
      </c>
      <c r="T3929" s="12">
        <f t="shared" si="371"/>
        <v>41860.059074074074</v>
      </c>
    </row>
    <row r="3930" spans="1:20" ht="42.75" x14ac:dyDescent="0.4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t="str">
        <f t="shared" si="368"/>
        <v>theater</v>
      </c>
      <c r="R3930" t="str">
        <f t="shared" si="369"/>
        <v>plays</v>
      </c>
      <c r="S3930" s="12">
        <f t="shared" si="370"/>
        <v>42265.474849537037</v>
      </c>
      <c r="T3930" s="12">
        <f t="shared" si="371"/>
        <v>42292.999305555553</v>
      </c>
    </row>
    <row r="3931" spans="1:20" ht="42.75" x14ac:dyDescent="0.4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t="str">
        <f t="shared" si="368"/>
        <v>theater</v>
      </c>
      <c r="R3931" t="str">
        <f t="shared" si="369"/>
        <v>plays</v>
      </c>
      <c r="S3931" s="12">
        <f t="shared" si="370"/>
        <v>42601.618807870364</v>
      </c>
      <c r="T3931" s="12">
        <f t="shared" si="371"/>
        <v>42631.618807870364</v>
      </c>
    </row>
    <row r="3932" spans="1:20" ht="42.75" x14ac:dyDescent="0.4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f t="shared" si="367"/>
        <v>0</v>
      </c>
      <c r="Q3932" t="str">
        <f t="shared" si="368"/>
        <v>theater</v>
      </c>
      <c r="R3932" t="str">
        <f t="shared" si="369"/>
        <v>plays</v>
      </c>
      <c r="S3932" s="12">
        <f t="shared" si="370"/>
        <v>42433.13041666666</v>
      </c>
      <c r="T3932" s="12">
        <f t="shared" si="371"/>
        <v>42461.041666666664</v>
      </c>
    </row>
    <row r="3933" spans="1:20" ht="42.75" x14ac:dyDescent="0.4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f t="shared" si="367"/>
        <v>0</v>
      </c>
      <c r="Q3933" t="str">
        <f t="shared" si="368"/>
        <v>theater</v>
      </c>
      <c r="R3933" t="str">
        <f t="shared" si="369"/>
        <v>plays</v>
      </c>
      <c r="S3933" s="12">
        <f t="shared" si="370"/>
        <v>42227.943368055552</v>
      </c>
      <c r="T3933" s="12">
        <f t="shared" si="371"/>
        <v>42252.943368055552</v>
      </c>
    </row>
    <row r="3934" spans="1:20" ht="42.75" x14ac:dyDescent="0.4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t="str">
        <f t="shared" si="368"/>
        <v>theater</v>
      </c>
      <c r="R3934" t="str">
        <f t="shared" si="369"/>
        <v>plays</v>
      </c>
      <c r="S3934" s="12">
        <f t="shared" si="370"/>
        <v>42414.960231481477</v>
      </c>
      <c r="T3934" s="12">
        <f t="shared" si="371"/>
        <v>42444.918564814812</v>
      </c>
    </row>
    <row r="3935" spans="1:20" ht="42.75" x14ac:dyDescent="0.4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t="str">
        <f t="shared" si="368"/>
        <v>theater</v>
      </c>
      <c r="R3935" t="str">
        <f t="shared" si="369"/>
        <v>plays</v>
      </c>
      <c r="S3935" s="12">
        <f t="shared" si="370"/>
        <v>42538.759976851848</v>
      </c>
      <c r="T3935" s="12">
        <f t="shared" si="371"/>
        <v>42567.821527777771</v>
      </c>
    </row>
    <row r="3936" spans="1:20" ht="42.75" x14ac:dyDescent="0.4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t="str">
        <f t="shared" si="368"/>
        <v>theater</v>
      </c>
      <c r="R3936" t="str">
        <f t="shared" si="369"/>
        <v>plays</v>
      </c>
      <c r="S3936" s="12">
        <f t="shared" si="370"/>
        <v>42233.463414351849</v>
      </c>
      <c r="T3936" s="12">
        <f t="shared" si="371"/>
        <v>42278.333333333336</v>
      </c>
    </row>
    <row r="3937" spans="1:20" ht="57" x14ac:dyDescent="0.4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t="str">
        <f t="shared" si="368"/>
        <v>theater</v>
      </c>
      <c r="R3937" t="str">
        <f t="shared" si="369"/>
        <v>plays</v>
      </c>
      <c r="S3937" s="12">
        <f t="shared" si="370"/>
        <v>42221.448449074072</v>
      </c>
      <c r="T3937" s="12">
        <f t="shared" si="371"/>
        <v>42281.448449074072</v>
      </c>
    </row>
    <row r="3938" spans="1:20" ht="42.75" x14ac:dyDescent="0.4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f t="shared" si="367"/>
        <v>0</v>
      </c>
      <c r="Q3938" t="str">
        <f t="shared" si="368"/>
        <v>theater</v>
      </c>
      <c r="R3938" t="str">
        <f t="shared" si="369"/>
        <v>plays</v>
      </c>
      <c r="S3938" s="12">
        <f t="shared" si="370"/>
        <v>42675.054629629631</v>
      </c>
      <c r="T3938" s="12">
        <f t="shared" si="371"/>
        <v>42705.096296296295</v>
      </c>
    </row>
    <row r="3939" spans="1:20" ht="42.75" x14ac:dyDescent="0.4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t="str">
        <f t="shared" si="368"/>
        <v>theater</v>
      </c>
      <c r="R3939" t="str">
        <f t="shared" si="369"/>
        <v>plays</v>
      </c>
      <c r="S3939" s="12">
        <f t="shared" si="370"/>
        <v>42534.423148148147</v>
      </c>
      <c r="T3939" s="12">
        <f t="shared" si="371"/>
        <v>42562.423148148147</v>
      </c>
    </row>
    <row r="3940" spans="1:20" ht="42.75" x14ac:dyDescent="0.4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t="str">
        <f t="shared" si="368"/>
        <v>theater</v>
      </c>
      <c r="R3940" t="str">
        <f t="shared" si="369"/>
        <v>plays</v>
      </c>
      <c r="S3940" s="12">
        <f t="shared" si="370"/>
        <v>42151.697384259256</v>
      </c>
      <c r="T3940" s="12">
        <f t="shared" si="371"/>
        <v>42182.697384259256</v>
      </c>
    </row>
    <row r="3941" spans="1:20" ht="42.75" x14ac:dyDescent="0.4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6">
        <f t="shared" si="367"/>
        <v>5</v>
      </c>
      <c r="Q3941" t="str">
        <f t="shared" si="368"/>
        <v>theater</v>
      </c>
      <c r="R3941" t="str">
        <f t="shared" si="369"/>
        <v>plays</v>
      </c>
      <c r="S3941" s="12">
        <f t="shared" si="370"/>
        <v>41915.191886574074</v>
      </c>
      <c r="T3941" s="12">
        <f t="shared" si="371"/>
        <v>41918.979166666664</v>
      </c>
    </row>
    <row r="3942" spans="1:20" ht="42.75" x14ac:dyDescent="0.4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t="str">
        <f t="shared" si="368"/>
        <v>theater</v>
      </c>
      <c r="R3942" t="str">
        <f t="shared" si="369"/>
        <v>plays</v>
      </c>
      <c r="S3942" s="12">
        <f t="shared" si="370"/>
        <v>41961.284155092588</v>
      </c>
      <c r="T3942" s="12">
        <f t="shared" si="371"/>
        <v>42006.284155092588</v>
      </c>
    </row>
    <row r="3943" spans="1:20" ht="57" x14ac:dyDescent="0.4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t="str">
        <f t="shared" si="368"/>
        <v>theater</v>
      </c>
      <c r="R3943" t="str">
        <f t="shared" si="369"/>
        <v>plays</v>
      </c>
      <c r="S3943" s="12">
        <f t="shared" si="370"/>
        <v>41940.378900462958</v>
      </c>
      <c r="T3943" s="12">
        <f t="shared" si="371"/>
        <v>41967.833333333336</v>
      </c>
    </row>
    <row r="3944" spans="1:20" ht="42.75" x14ac:dyDescent="0.4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f t="shared" si="367"/>
        <v>0</v>
      </c>
      <c r="Q3944" t="str">
        <f t="shared" si="368"/>
        <v>theater</v>
      </c>
      <c r="R3944" t="str">
        <f t="shared" si="369"/>
        <v>plays</v>
      </c>
      <c r="S3944" s="12">
        <f t="shared" si="370"/>
        <v>42111.695763888885</v>
      </c>
      <c r="T3944" s="12">
        <f t="shared" si="371"/>
        <v>42171.695763888885</v>
      </c>
    </row>
    <row r="3945" spans="1:20" ht="42.75" x14ac:dyDescent="0.4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t="str">
        <f t="shared" si="368"/>
        <v>theater</v>
      </c>
      <c r="R3945" t="str">
        <f t="shared" si="369"/>
        <v>plays</v>
      </c>
      <c r="S3945" s="12">
        <f t="shared" si="370"/>
        <v>42279.570231481477</v>
      </c>
      <c r="T3945" s="12">
        <f t="shared" si="371"/>
        <v>42310.493055555555</v>
      </c>
    </row>
    <row r="3946" spans="1:20" ht="42.75" x14ac:dyDescent="0.4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f t="shared" si="367"/>
        <v>0</v>
      </c>
      <c r="Q3946" t="str">
        <f t="shared" si="368"/>
        <v>theater</v>
      </c>
      <c r="R3946" t="str">
        <f t="shared" si="369"/>
        <v>plays</v>
      </c>
      <c r="S3946" s="12">
        <f t="shared" si="370"/>
        <v>42213.454571759255</v>
      </c>
      <c r="T3946" s="12">
        <f t="shared" si="371"/>
        <v>42243.454571759255</v>
      </c>
    </row>
    <row r="3947" spans="1:20" ht="42.75" x14ac:dyDescent="0.4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t="str">
        <f t="shared" si="368"/>
        <v>theater</v>
      </c>
      <c r="R3947" t="str">
        <f t="shared" si="369"/>
        <v>plays</v>
      </c>
      <c r="S3947" s="12">
        <f t="shared" si="370"/>
        <v>42109.593379629623</v>
      </c>
      <c r="T3947" s="12">
        <f t="shared" si="371"/>
        <v>42139.593379629623</v>
      </c>
    </row>
    <row r="3948" spans="1:20" ht="28.5" x14ac:dyDescent="0.4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t="str">
        <f t="shared" si="368"/>
        <v>theater</v>
      </c>
      <c r="R3948" t="str">
        <f t="shared" si="369"/>
        <v>plays</v>
      </c>
      <c r="S3948" s="12">
        <f t="shared" si="370"/>
        <v>42031.625254629624</v>
      </c>
      <c r="T3948" s="12">
        <f t="shared" si="371"/>
        <v>42063.124999999993</v>
      </c>
    </row>
    <row r="3949" spans="1:20" ht="42.75" x14ac:dyDescent="0.4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t="str">
        <f t="shared" si="368"/>
        <v>theater</v>
      </c>
      <c r="R3949" t="str">
        <f t="shared" si="369"/>
        <v>plays</v>
      </c>
      <c r="S3949" s="12">
        <f t="shared" si="370"/>
        <v>42614.934537037036</v>
      </c>
      <c r="T3949" s="12">
        <f t="shared" si="371"/>
        <v>42644.934537037036</v>
      </c>
    </row>
    <row r="3950" spans="1:20" ht="42.75" x14ac:dyDescent="0.4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f t="shared" si="367"/>
        <v>0</v>
      </c>
      <c r="Q3950" t="str">
        <f t="shared" si="368"/>
        <v>theater</v>
      </c>
      <c r="R3950" t="str">
        <f t="shared" si="369"/>
        <v>plays</v>
      </c>
      <c r="S3950" s="12">
        <f t="shared" si="370"/>
        <v>41829.117164351854</v>
      </c>
      <c r="T3950" s="12">
        <f t="shared" si="371"/>
        <v>41889.117164351854</v>
      </c>
    </row>
    <row r="3951" spans="1:20" ht="42.75" x14ac:dyDescent="0.4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t="str">
        <f t="shared" si="368"/>
        <v>theater</v>
      </c>
      <c r="R3951" t="str">
        <f t="shared" si="369"/>
        <v>plays</v>
      </c>
      <c r="S3951" s="12">
        <f t="shared" si="370"/>
        <v>42015.912280092591</v>
      </c>
      <c r="T3951" s="12">
        <f t="shared" si="371"/>
        <v>42045.912280092591</v>
      </c>
    </row>
    <row r="3952" spans="1:20" ht="42.75" x14ac:dyDescent="0.4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t="str">
        <f t="shared" si="368"/>
        <v>theater</v>
      </c>
      <c r="R3952" t="str">
        <f t="shared" si="369"/>
        <v>plays</v>
      </c>
      <c r="S3952" s="12">
        <f t="shared" si="370"/>
        <v>42439.493981481479</v>
      </c>
      <c r="T3952" s="12">
        <f t="shared" si="371"/>
        <v>42468.565972222219</v>
      </c>
    </row>
    <row r="3953" spans="1:20" ht="42.75" x14ac:dyDescent="0.4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t="str">
        <f t="shared" si="368"/>
        <v>theater</v>
      </c>
      <c r="R3953" t="str">
        <f t="shared" si="369"/>
        <v>plays</v>
      </c>
      <c r="S3953" s="12">
        <f t="shared" si="370"/>
        <v>42433.617384259262</v>
      </c>
      <c r="T3953" s="12">
        <f t="shared" si="371"/>
        <v>42493.57571759259</v>
      </c>
    </row>
    <row r="3954" spans="1:20" ht="42.75" x14ac:dyDescent="0.4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t="str">
        <f t="shared" si="368"/>
        <v>theater</v>
      </c>
      <c r="R3954" t="str">
        <f t="shared" si="369"/>
        <v>plays</v>
      </c>
      <c r="S3954" s="12">
        <f t="shared" si="370"/>
        <v>42243.582060185181</v>
      </c>
      <c r="T3954" s="12">
        <f t="shared" si="371"/>
        <v>42303.582060185181</v>
      </c>
    </row>
    <row r="3955" spans="1:20" ht="42.75" x14ac:dyDescent="0.4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f t="shared" si="367"/>
        <v>0</v>
      </c>
      <c r="Q3955" t="str">
        <f t="shared" si="368"/>
        <v>theater</v>
      </c>
      <c r="R3955" t="str">
        <f t="shared" si="369"/>
        <v>plays</v>
      </c>
      <c r="S3955" s="12">
        <f t="shared" si="370"/>
        <v>42549.840115740742</v>
      </c>
      <c r="T3955" s="12">
        <f t="shared" si="371"/>
        <v>42580.770138888889</v>
      </c>
    </row>
    <row r="3956" spans="1:20" ht="42.75" x14ac:dyDescent="0.4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f t="shared" si="367"/>
        <v>0</v>
      </c>
      <c r="Q3956" t="str">
        <f t="shared" si="368"/>
        <v>theater</v>
      </c>
      <c r="R3956" t="str">
        <f t="shared" si="369"/>
        <v>plays</v>
      </c>
      <c r="S3956" s="12">
        <f t="shared" si="370"/>
        <v>41774.442870370367</v>
      </c>
      <c r="T3956" s="12">
        <f t="shared" si="371"/>
        <v>41834.442870370367</v>
      </c>
    </row>
    <row r="3957" spans="1:20" ht="42.75" x14ac:dyDescent="0.4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t="str">
        <f t="shared" si="368"/>
        <v>theater</v>
      </c>
      <c r="R3957" t="str">
        <f t="shared" si="369"/>
        <v>plays</v>
      </c>
      <c r="S3957" s="12">
        <f t="shared" si="370"/>
        <v>42306.640520833331</v>
      </c>
      <c r="T3957" s="12">
        <f t="shared" si="371"/>
        <v>42336.682187499995</v>
      </c>
    </row>
    <row r="3958" spans="1:20" ht="42.75" x14ac:dyDescent="0.4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f t="shared" si="367"/>
        <v>0</v>
      </c>
      <c r="Q3958" t="str">
        <f t="shared" si="368"/>
        <v>theater</v>
      </c>
      <c r="R3958" t="str">
        <f t="shared" si="369"/>
        <v>plays</v>
      </c>
      <c r="S3958" s="12">
        <f t="shared" si="370"/>
        <v>42457.723692129628</v>
      </c>
      <c r="T3958" s="12">
        <f t="shared" si="371"/>
        <v>42484.805555555555</v>
      </c>
    </row>
    <row r="3959" spans="1:20" ht="42.75" x14ac:dyDescent="0.4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t="str">
        <f t="shared" si="368"/>
        <v>theater</v>
      </c>
      <c r="R3959" t="str">
        <f t="shared" si="369"/>
        <v>plays</v>
      </c>
      <c r="S3959" s="12">
        <f t="shared" si="370"/>
        <v>42513.76798611111</v>
      </c>
      <c r="T3959" s="12">
        <f t="shared" si="371"/>
        <v>42559.76798611111</v>
      </c>
    </row>
    <row r="3960" spans="1:20" ht="42.75" x14ac:dyDescent="0.4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t="str">
        <f t="shared" si="368"/>
        <v>theater</v>
      </c>
      <c r="R3960" t="str">
        <f t="shared" si="369"/>
        <v>plays</v>
      </c>
      <c r="S3960" s="12">
        <f t="shared" si="370"/>
        <v>41816.742037037031</v>
      </c>
      <c r="T3960" s="12">
        <f t="shared" si="371"/>
        <v>41853.375</v>
      </c>
    </row>
    <row r="3961" spans="1:20" ht="42.75" x14ac:dyDescent="0.4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t="str">
        <f t="shared" si="368"/>
        <v>theater</v>
      </c>
      <c r="R3961" t="str">
        <f t="shared" si="369"/>
        <v>plays</v>
      </c>
      <c r="S3961" s="12">
        <f t="shared" si="370"/>
        <v>41880.580509259256</v>
      </c>
      <c r="T3961" s="12">
        <f t="shared" si="371"/>
        <v>41910.580509259256</v>
      </c>
    </row>
    <row r="3962" spans="1:20" ht="42.75" x14ac:dyDescent="0.4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t="str">
        <f t="shared" si="368"/>
        <v>theater</v>
      </c>
      <c r="R3962" t="str">
        <f t="shared" si="369"/>
        <v>plays</v>
      </c>
      <c r="S3962" s="12">
        <f t="shared" si="370"/>
        <v>42342.63722222222</v>
      </c>
      <c r="T3962" s="12">
        <f t="shared" si="371"/>
        <v>42372.63722222222</v>
      </c>
    </row>
    <row r="3963" spans="1:20" ht="42.75" x14ac:dyDescent="0.4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t="str">
        <f t="shared" si="368"/>
        <v>theater</v>
      </c>
      <c r="R3963" t="str">
        <f t="shared" si="369"/>
        <v>plays</v>
      </c>
      <c r="S3963" s="12">
        <f t="shared" si="370"/>
        <v>41745.682986111111</v>
      </c>
      <c r="T3963" s="12">
        <f t="shared" si="371"/>
        <v>41767.682986111111</v>
      </c>
    </row>
    <row r="3964" spans="1:20" ht="42.75" x14ac:dyDescent="0.4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t="str">
        <f t="shared" si="368"/>
        <v>theater</v>
      </c>
      <c r="R3964" t="str">
        <f t="shared" si="369"/>
        <v>plays</v>
      </c>
      <c r="S3964" s="12">
        <f t="shared" si="370"/>
        <v>42311.413124999999</v>
      </c>
      <c r="T3964" s="12">
        <f t="shared" si="371"/>
        <v>42336.413124999999</v>
      </c>
    </row>
    <row r="3965" spans="1:20" ht="42.75" x14ac:dyDescent="0.4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f t="shared" si="367"/>
        <v>0</v>
      </c>
      <c r="Q3965" t="str">
        <f t="shared" si="368"/>
        <v>theater</v>
      </c>
      <c r="R3965" t="str">
        <f t="shared" si="369"/>
        <v>plays</v>
      </c>
      <c r="S3965" s="12">
        <f t="shared" si="370"/>
        <v>42295.945798611108</v>
      </c>
      <c r="T3965" s="12">
        <f t="shared" si="371"/>
        <v>42325.987465277773</v>
      </c>
    </row>
    <row r="3966" spans="1:20" ht="42.75" x14ac:dyDescent="0.4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6">
        <f t="shared" si="367"/>
        <v>42</v>
      </c>
      <c r="Q3966" t="str">
        <f t="shared" si="368"/>
        <v>theater</v>
      </c>
      <c r="R3966" t="str">
        <f t="shared" si="369"/>
        <v>plays</v>
      </c>
      <c r="S3966" s="12">
        <f t="shared" si="370"/>
        <v>42053.513726851852</v>
      </c>
      <c r="T3966" s="12">
        <f t="shared" si="371"/>
        <v>42113.47206018518</v>
      </c>
    </row>
    <row r="3967" spans="1:20" ht="42.75" x14ac:dyDescent="0.4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t="str">
        <f t="shared" si="368"/>
        <v>theater</v>
      </c>
      <c r="R3967" t="str">
        <f t="shared" si="369"/>
        <v>plays</v>
      </c>
      <c r="S3967" s="12">
        <f t="shared" si="370"/>
        <v>42414.027546296296</v>
      </c>
      <c r="T3967" s="12">
        <f t="shared" si="371"/>
        <v>42473.985879629625</v>
      </c>
    </row>
    <row r="3968" spans="1:20" ht="42.75" x14ac:dyDescent="0.4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t="str">
        <f t="shared" si="368"/>
        <v>theater</v>
      </c>
      <c r="R3968" t="str">
        <f t="shared" si="369"/>
        <v>plays</v>
      </c>
      <c r="S3968" s="12">
        <f t="shared" si="370"/>
        <v>41801.503217592588</v>
      </c>
      <c r="T3968" s="12">
        <f t="shared" si="371"/>
        <v>41843.915972222218</v>
      </c>
    </row>
    <row r="3969" spans="1:20" ht="42.75" x14ac:dyDescent="0.4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t="str">
        <f t="shared" si="368"/>
        <v>theater</v>
      </c>
      <c r="R3969" t="str">
        <f t="shared" si="369"/>
        <v>plays</v>
      </c>
      <c r="S3969" s="12">
        <f t="shared" si="370"/>
        <v>42770.082256944443</v>
      </c>
      <c r="T3969" s="12">
        <f t="shared" si="371"/>
        <v>42800.082256944443</v>
      </c>
    </row>
    <row r="3970" spans="1:20" ht="42.75" x14ac:dyDescent="0.4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s="6">
        <f t="shared" si="367"/>
        <v>47.909090909090907</v>
      </c>
      <c r="Q3970" t="str">
        <f t="shared" si="368"/>
        <v>theater</v>
      </c>
      <c r="R3970" t="str">
        <f t="shared" si="369"/>
        <v>plays</v>
      </c>
      <c r="S3970" s="12">
        <f t="shared" si="370"/>
        <v>42452.60732638889</v>
      </c>
      <c r="T3970" s="12">
        <f t="shared" si="371"/>
        <v>42512.60732638889</v>
      </c>
    </row>
    <row r="3971" spans="1:20" ht="42.75" x14ac:dyDescent="0.4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s="6">
        <f t="shared" ref="P3971:P4034" si="373">IF(L3971&gt;0,E3971/L3971,0)</f>
        <v>35.166666666666664</v>
      </c>
      <c r="Q3971" t="str">
        <f t="shared" ref="Q3971:Q4034" si="374">LEFT(N3971,SEARCH("/",N3971,1)-1)</f>
        <v>theater</v>
      </c>
      <c r="R3971" t="str">
        <f t="shared" ref="R3971:R4034" si="375">RIGHT(N3971,LEN(N3971)-SEARCH("/",N3971,1))</f>
        <v>plays</v>
      </c>
      <c r="S3971" s="12">
        <f t="shared" ref="S3971:S4034" si="376">(J3971/86400)+25569+(-5/24)</f>
        <v>42601.646365740737</v>
      </c>
      <c r="T3971" s="12">
        <f t="shared" ref="T3971:T4034" si="377">(I3971/86400)+25569+(-5/24)</f>
        <v>42610.954861111109</v>
      </c>
    </row>
    <row r="3972" spans="1:20" ht="57" x14ac:dyDescent="0.4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t="str">
        <f t="shared" si="374"/>
        <v>theater</v>
      </c>
      <c r="R3972" t="str">
        <f t="shared" si="375"/>
        <v>plays</v>
      </c>
      <c r="S3972" s="12">
        <f t="shared" si="376"/>
        <v>42447.655219907407</v>
      </c>
      <c r="T3972" s="12">
        <f t="shared" si="377"/>
        <v>42477.655219907407</v>
      </c>
    </row>
    <row r="3973" spans="1:20" ht="42.75" x14ac:dyDescent="0.4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t="str">
        <f t="shared" si="374"/>
        <v>theater</v>
      </c>
      <c r="R3973" t="str">
        <f t="shared" si="375"/>
        <v>plays</v>
      </c>
      <c r="S3973" s="12">
        <f t="shared" si="376"/>
        <v>41811.327847222223</v>
      </c>
      <c r="T3973" s="12">
        <f t="shared" si="377"/>
        <v>41841.327847222223</v>
      </c>
    </row>
    <row r="3974" spans="1:20" ht="42.75" x14ac:dyDescent="0.4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t="str">
        <f t="shared" si="374"/>
        <v>theater</v>
      </c>
      <c r="R3974" t="str">
        <f t="shared" si="375"/>
        <v>plays</v>
      </c>
      <c r="S3974" s="12">
        <f t="shared" si="376"/>
        <v>41980.859189814808</v>
      </c>
      <c r="T3974" s="12">
        <f t="shared" si="377"/>
        <v>42040.859189814808</v>
      </c>
    </row>
    <row r="3975" spans="1:20" ht="42.75" x14ac:dyDescent="0.4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t="str">
        <f t="shared" si="374"/>
        <v>theater</v>
      </c>
      <c r="R3975" t="str">
        <f t="shared" si="375"/>
        <v>plays</v>
      </c>
      <c r="S3975" s="12">
        <f t="shared" si="376"/>
        <v>42469.475810185184</v>
      </c>
      <c r="T3975" s="12">
        <f t="shared" si="377"/>
        <v>42498.958333333336</v>
      </c>
    </row>
    <row r="3976" spans="1:20" ht="42.75" x14ac:dyDescent="0.4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t="str">
        <f t="shared" si="374"/>
        <v>theater</v>
      </c>
      <c r="R3976" t="str">
        <f t="shared" si="375"/>
        <v>plays</v>
      </c>
      <c r="S3976" s="12">
        <f t="shared" si="376"/>
        <v>42493.338518518511</v>
      </c>
      <c r="T3976" s="12">
        <f t="shared" si="377"/>
        <v>42523.338518518511</v>
      </c>
    </row>
    <row r="3977" spans="1:20" ht="42.75" x14ac:dyDescent="0.4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f t="shared" si="373"/>
        <v>0</v>
      </c>
      <c r="Q3977" t="str">
        <f t="shared" si="374"/>
        <v>theater</v>
      </c>
      <c r="R3977" t="str">
        <f t="shared" si="375"/>
        <v>plays</v>
      </c>
      <c r="S3977" s="12">
        <f t="shared" si="376"/>
        <v>42534.658541666664</v>
      </c>
      <c r="T3977" s="12">
        <f t="shared" si="377"/>
        <v>42564.658541666664</v>
      </c>
    </row>
    <row r="3978" spans="1:20" ht="42.75" x14ac:dyDescent="0.4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t="str">
        <f t="shared" si="374"/>
        <v>theater</v>
      </c>
      <c r="R3978" t="str">
        <f t="shared" si="375"/>
        <v>plays</v>
      </c>
      <c r="S3978" s="12">
        <f t="shared" si="376"/>
        <v>41830.650011574071</v>
      </c>
      <c r="T3978" s="12">
        <f t="shared" si="377"/>
        <v>41852.083333333328</v>
      </c>
    </row>
    <row r="3979" spans="1:20" ht="42.75" x14ac:dyDescent="0.4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t="str">
        <f t="shared" si="374"/>
        <v>theater</v>
      </c>
      <c r="R3979" t="str">
        <f t="shared" si="375"/>
        <v>plays</v>
      </c>
      <c r="S3979" s="12">
        <f t="shared" si="376"/>
        <v>42543.580231481479</v>
      </c>
      <c r="T3979" s="12">
        <f t="shared" si="377"/>
        <v>42573.580231481479</v>
      </c>
    </row>
    <row r="3980" spans="1:20" ht="42.75" x14ac:dyDescent="0.4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6">
        <f t="shared" si="373"/>
        <v>26.75</v>
      </c>
      <c r="Q3980" t="str">
        <f t="shared" si="374"/>
        <v>theater</v>
      </c>
      <c r="R3980" t="str">
        <f t="shared" si="375"/>
        <v>plays</v>
      </c>
      <c r="S3980" s="12">
        <f t="shared" si="376"/>
        <v>41975.434641203705</v>
      </c>
      <c r="T3980" s="12">
        <f t="shared" si="377"/>
        <v>42035.434641203705</v>
      </c>
    </row>
    <row r="3981" spans="1:20" ht="42.75" x14ac:dyDescent="0.4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t="str">
        <f t="shared" si="374"/>
        <v>theater</v>
      </c>
      <c r="R3981" t="str">
        <f t="shared" si="375"/>
        <v>plays</v>
      </c>
      <c r="S3981" s="12">
        <f t="shared" si="376"/>
        <v>42069.695104166669</v>
      </c>
      <c r="T3981" s="12">
        <f t="shared" si="377"/>
        <v>42092.624999999993</v>
      </c>
    </row>
    <row r="3982" spans="1:20" ht="42.75" x14ac:dyDescent="0.4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t="str">
        <f t="shared" si="374"/>
        <v>theater</v>
      </c>
      <c r="R3982" t="str">
        <f t="shared" si="375"/>
        <v>plays</v>
      </c>
      <c r="S3982" s="12">
        <f t="shared" si="376"/>
        <v>41795.390590277777</v>
      </c>
      <c r="T3982" s="12">
        <f t="shared" si="377"/>
        <v>41825.390590277777</v>
      </c>
    </row>
    <row r="3983" spans="1:20" ht="28.5" x14ac:dyDescent="0.4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t="str">
        <f t="shared" si="374"/>
        <v>theater</v>
      </c>
      <c r="R3983" t="str">
        <f t="shared" si="375"/>
        <v>plays</v>
      </c>
      <c r="S3983" s="12">
        <f t="shared" si="376"/>
        <v>42507.971631944441</v>
      </c>
      <c r="T3983" s="12">
        <f t="shared" si="377"/>
        <v>42567.971631944441</v>
      </c>
    </row>
    <row r="3984" spans="1:20" ht="57" x14ac:dyDescent="0.4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6">
        <f t="shared" si="373"/>
        <v>34</v>
      </c>
      <c r="Q3984" t="str">
        <f t="shared" si="374"/>
        <v>theater</v>
      </c>
      <c r="R3984" t="str">
        <f t="shared" si="375"/>
        <v>plays</v>
      </c>
      <c r="S3984" s="12">
        <f t="shared" si="376"/>
        <v>42132.601620370369</v>
      </c>
      <c r="T3984" s="12">
        <f t="shared" si="377"/>
        <v>42192.601620370369</v>
      </c>
    </row>
    <row r="3985" spans="1:20" ht="42.75" x14ac:dyDescent="0.4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t="str">
        <f t="shared" si="374"/>
        <v>theater</v>
      </c>
      <c r="R3985" t="str">
        <f t="shared" si="375"/>
        <v>plays</v>
      </c>
      <c r="S3985" s="12">
        <f t="shared" si="376"/>
        <v>41747.661527777775</v>
      </c>
      <c r="T3985" s="12">
        <f t="shared" si="377"/>
        <v>41779.082638888889</v>
      </c>
    </row>
    <row r="3986" spans="1:20" ht="42.75" x14ac:dyDescent="0.4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t="str">
        <f t="shared" si="374"/>
        <v>theater</v>
      </c>
      <c r="R3986" t="str">
        <f t="shared" si="375"/>
        <v>plays</v>
      </c>
      <c r="S3986" s="12">
        <f t="shared" si="376"/>
        <v>41920.75513888889</v>
      </c>
      <c r="T3986" s="12">
        <f t="shared" si="377"/>
        <v>41950.791666666664</v>
      </c>
    </row>
    <row r="3987" spans="1:20" ht="57" x14ac:dyDescent="0.4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t="str">
        <f t="shared" si="374"/>
        <v>theater</v>
      </c>
      <c r="R3987" t="str">
        <f t="shared" si="375"/>
        <v>plays</v>
      </c>
      <c r="S3987" s="12">
        <f t="shared" si="376"/>
        <v>42399.499074074069</v>
      </c>
      <c r="T3987" s="12">
        <f t="shared" si="377"/>
        <v>42420.670138888883</v>
      </c>
    </row>
    <row r="3988" spans="1:20" ht="42.75" x14ac:dyDescent="0.4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t="str">
        <f t="shared" si="374"/>
        <v>theater</v>
      </c>
      <c r="R3988" t="str">
        <f t="shared" si="375"/>
        <v>plays</v>
      </c>
      <c r="S3988" s="12">
        <f t="shared" si="376"/>
        <v>42467.340208333328</v>
      </c>
      <c r="T3988" s="12">
        <f t="shared" si="377"/>
        <v>42496.336111111108</v>
      </c>
    </row>
    <row r="3989" spans="1:20" ht="42.75" x14ac:dyDescent="0.4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t="str">
        <f t="shared" si="374"/>
        <v>theater</v>
      </c>
      <c r="R3989" t="str">
        <f t="shared" si="375"/>
        <v>plays</v>
      </c>
      <c r="S3989" s="12">
        <f t="shared" si="376"/>
        <v>41765.716319444444</v>
      </c>
      <c r="T3989" s="12">
        <f t="shared" si="377"/>
        <v>41775.716319444444</v>
      </c>
    </row>
    <row r="3990" spans="1:20" ht="28.5" x14ac:dyDescent="0.4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t="str">
        <f t="shared" si="374"/>
        <v>theater</v>
      </c>
      <c r="R3990" t="str">
        <f t="shared" si="375"/>
        <v>plays</v>
      </c>
      <c r="S3990" s="12">
        <f t="shared" si="376"/>
        <v>42229.872835648144</v>
      </c>
      <c r="T3990" s="12">
        <f t="shared" si="377"/>
        <v>42244.872835648144</v>
      </c>
    </row>
    <row r="3991" spans="1:20" ht="42.75" x14ac:dyDescent="0.4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f t="shared" si="373"/>
        <v>0</v>
      </c>
      <c r="Q3991" t="str">
        <f t="shared" si="374"/>
        <v>theater</v>
      </c>
      <c r="R3991" t="str">
        <f t="shared" si="375"/>
        <v>plays</v>
      </c>
      <c r="S3991" s="12">
        <f t="shared" si="376"/>
        <v>42286.541446759256</v>
      </c>
      <c r="T3991" s="12">
        <f t="shared" si="377"/>
        <v>42316.583113425928</v>
      </c>
    </row>
    <row r="3992" spans="1:20" ht="42.75" x14ac:dyDescent="0.4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t="str">
        <f t="shared" si="374"/>
        <v>theater</v>
      </c>
      <c r="R3992" t="str">
        <f t="shared" si="375"/>
        <v>plays</v>
      </c>
      <c r="S3992" s="12">
        <f t="shared" si="376"/>
        <v>42401.464039351849</v>
      </c>
      <c r="T3992" s="12">
        <f t="shared" si="377"/>
        <v>42431.464039351849</v>
      </c>
    </row>
    <row r="3993" spans="1:20" ht="28.5" x14ac:dyDescent="0.4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6">
        <f t="shared" si="373"/>
        <v>100</v>
      </c>
      <c r="Q3993" t="str">
        <f t="shared" si="374"/>
        <v>theater</v>
      </c>
      <c r="R3993" t="str">
        <f t="shared" si="375"/>
        <v>plays</v>
      </c>
      <c r="S3993" s="12">
        <f t="shared" si="376"/>
        <v>42125.436134259253</v>
      </c>
      <c r="T3993" s="12">
        <f t="shared" si="377"/>
        <v>42155.436134259253</v>
      </c>
    </row>
    <row r="3994" spans="1:20" ht="42.75" x14ac:dyDescent="0.4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t="str">
        <f t="shared" si="374"/>
        <v>theater</v>
      </c>
      <c r="R3994" t="str">
        <f t="shared" si="375"/>
        <v>plays</v>
      </c>
      <c r="S3994" s="12">
        <f t="shared" si="376"/>
        <v>42289.732164351844</v>
      </c>
      <c r="T3994" s="12">
        <f t="shared" si="377"/>
        <v>42349.773831018516</v>
      </c>
    </row>
    <row r="3995" spans="1:20" ht="42.75" x14ac:dyDescent="0.4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t="str">
        <f t="shared" si="374"/>
        <v>theater</v>
      </c>
      <c r="R3995" t="str">
        <f t="shared" si="375"/>
        <v>plays</v>
      </c>
      <c r="S3995" s="12">
        <f t="shared" si="376"/>
        <v>42107.656388888885</v>
      </c>
      <c r="T3995" s="12">
        <f t="shared" si="377"/>
        <v>42137.656388888885</v>
      </c>
    </row>
    <row r="3996" spans="1:20" ht="42.75" x14ac:dyDescent="0.4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t="str">
        <f t="shared" si="374"/>
        <v>theater</v>
      </c>
      <c r="R3996" t="str">
        <f t="shared" si="375"/>
        <v>plays</v>
      </c>
      <c r="S3996" s="12">
        <f t="shared" si="376"/>
        <v>41809.181597222218</v>
      </c>
      <c r="T3996" s="12">
        <f t="shared" si="377"/>
        <v>41839.181597222218</v>
      </c>
    </row>
    <row r="3997" spans="1:20" ht="42.75" x14ac:dyDescent="0.4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6">
        <f t="shared" si="373"/>
        <v>17.5</v>
      </c>
      <c r="Q3997" t="str">
        <f t="shared" si="374"/>
        <v>theater</v>
      </c>
      <c r="R3997" t="str">
        <f t="shared" si="375"/>
        <v>plays</v>
      </c>
      <c r="S3997" s="12">
        <f t="shared" si="376"/>
        <v>42019.475428240738</v>
      </c>
      <c r="T3997" s="12">
        <f t="shared" si="377"/>
        <v>42049.268749999996</v>
      </c>
    </row>
    <row r="3998" spans="1:20" ht="42.75" x14ac:dyDescent="0.4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t="str">
        <f t="shared" si="374"/>
        <v>theater</v>
      </c>
      <c r="R3998" t="str">
        <f t="shared" si="375"/>
        <v>plays</v>
      </c>
      <c r="S3998" s="12">
        <f t="shared" si="376"/>
        <v>41950.058611111112</v>
      </c>
      <c r="T3998" s="12">
        <f t="shared" si="377"/>
        <v>41963.461111111108</v>
      </c>
    </row>
    <row r="3999" spans="1:20" ht="42.75" x14ac:dyDescent="0.4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f t="shared" si="373"/>
        <v>0</v>
      </c>
      <c r="Q3999" t="str">
        <f t="shared" si="374"/>
        <v>theater</v>
      </c>
      <c r="R3999" t="str">
        <f t="shared" si="375"/>
        <v>plays</v>
      </c>
      <c r="S3999" s="12">
        <f t="shared" si="376"/>
        <v>42069.183113425919</v>
      </c>
      <c r="T3999" s="12">
        <f t="shared" si="377"/>
        <v>42099.141446759262</v>
      </c>
    </row>
    <row r="4000" spans="1:20" ht="42.75" x14ac:dyDescent="0.4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t="str">
        <f t="shared" si="374"/>
        <v>theater</v>
      </c>
      <c r="R4000" t="str">
        <f t="shared" si="375"/>
        <v>plays</v>
      </c>
      <c r="S4000" s="12">
        <f t="shared" si="376"/>
        <v>42061.754930555551</v>
      </c>
      <c r="T4000" s="12">
        <f t="shared" si="377"/>
        <v>42091.713263888887</v>
      </c>
    </row>
    <row r="4001" spans="1:20" ht="42.75" x14ac:dyDescent="0.4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t="str">
        <f t="shared" si="374"/>
        <v>theater</v>
      </c>
      <c r="R4001" t="str">
        <f t="shared" si="375"/>
        <v>plays</v>
      </c>
      <c r="S4001" s="12">
        <f t="shared" si="376"/>
        <v>41842.620347222219</v>
      </c>
      <c r="T4001" s="12">
        <f t="shared" si="377"/>
        <v>41882.619317129625</v>
      </c>
    </row>
    <row r="4002" spans="1:20" x14ac:dyDescent="0.4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6">
        <f t="shared" si="373"/>
        <v>10</v>
      </c>
      <c r="Q4002" t="str">
        <f t="shared" si="374"/>
        <v>theater</v>
      </c>
      <c r="R4002" t="str">
        <f t="shared" si="375"/>
        <v>plays</v>
      </c>
      <c r="S4002" s="12">
        <f t="shared" si="376"/>
        <v>42437.437013888884</v>
      </c>
      <c r="T4002" s="12">
        <f t="shared" si="377"/>
        <v>42497.39534722222</v>
      </c>
    </row>
    <row r="4003" spans="1:20" ht="57" x14ac:dyDescent="0.4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t="str">
        <f t="shared" si="374"/>
        <v>theater</v>
      </c>
      <c r="R4003" t="str">
        <f t="shared" si="375"/>
        <v>plays</v>
      </c>
      <c r="S4003" s="12">
        <f t="shared" si="376"/>
        <v>42775.755879629629</v>
      </c>
      <c r="T4003" s="12">
        <f t="shared" si="377"/>
        <v>42795.583333333336</v>
      </c>
    </row>
    <row r="4004" spans="1:20" ht="42.75" x14ac:dyDescent="0.4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6">
        <f t="shared" si="373"/>
        <v>5.75</v>
      </c>
      <c r="Q4004" t="str">
        <f t="shared" si="374"/>
        <v>theater</v>
      </c>
      <c r="R4004" t="str">
        <f t="shared" si="375"/>
        <v>plays</v>
      </c>
      <c r="S4004" s="12">
        <f t="shared" si="376"/>
        <v>41878.835196759253</v>
      </c>
      <c r="T4004" s="12">
        <f t="shared" si="377"/>
        <v>41908.835196759253</v>
      </c>
    </row>
    <row r="4005" spans="1:20" ht="42.75" x14ac:dyDescent="0.4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t="str">
        <f t="shared" si="374"/>
        <v>theater</v>
      </c>
      <c r="R4005" t="str">
        <f t="shared" si="375"/>
        <v>plays</v>
      </c>
      <c r="S4005" s="12">
        <f t="shared" si="376"/>
        <v>42020.379016203697</v>
      </c>
      <c r="T4005" s="12">
        <f t="shared" si="377"/>
        <v>42050.379016203697</v>
      </c>
    </row>
    <row r="4006" spans="1:20" x14ac:dyDescent="0.4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6">
        <f t="shared" si="373"/>
        <v>1</v>
      </c>
      <c r="Q4006" t="str">
        <f t="shared" si="374"/>
        <v>theater</v>
      </c>
      <c r="R4006" t="str">
        <f t="shared" si="375"/>
        <v>plays</v>
      </c>
      <c r="S4006" s="12">
        <f t="shared" si="376"/>
        <v>41889.954363425924</v>
      </c>
      <c r="T4006" s="12">
        <f t="shared" si="377"/>
        <v>41919.954363425924</v>
      </c>
    </row>
    <row r="4007" spans="1:20" ht="42.75" x14ac:dyDescent="0.4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t="str">
        <f t="shared" si="374"/>
        <v>theater</v>
      </c>
      <c r="R4007" t="str">
        <f t="shared" si="375"/>
        <v>plays</v>
      </c>
      <c r="S4007" s="12">
        <f t="shared" si="376"/>
        <v>41872.599363425921</v>
      </c>
      <c r="T4007" s="12">
        <f t="shared" si="377"/>
        <v>41932.599363425921</v>
      </c>
    </row>
    <row r="4008" spans="1:20" ht="42.75" x14ac:dyDescent="0.4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t="str">
        <f t="shared" si="374"/>
        <v>theater</v>
      </c>
      <c r="R4008" t="str">
        <f t="shared" si="375"/>
        <v>plays</v>
      </c>
      <c r="S4008" s="12">
        <f t="shared" si="376"/>
        <v>42391.564664351848</v>
      </c>
      <c r="T4008" s="12">
        <f t="shared" si="377"/>
        <v>42416.564664351848</v>
      </c>
    </row>
    <row r="4009" spans="1:20" ht="42.75" x14ac:dyDescent="0.4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t="str">
        <f t="shared" si="374"/>
        <v>theater</v>
      </c>
      <c r="R4009" t="str">
        <f t="shared" si="375"/>
        <v>plays</v>
      </c>
      <c r="S4009" s="12">
        <f t="shared" si="376"/>
        <v>41848.564594907402</v>
      </c>
      <c r="T4009" s="12">
        <f t="shared" si="377"/>
        <v>41877.477777777771</v>
      </c>
    </row>
    <row r="4010" spans="1:20" ht="42.75" x14ac:dyDescent="0.4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6">
        <f t="shared" si="373"/>
        <v>15</v>
      </c>
      <c r="Q4010" t="str">
        <f t="shared" si="374"/>
        <v>theater</v>
      </c>
      <c r="R4010" t="str">
        <f t="shared" si="375"/>
        <v>plays</v>
      </c>
      <c r="S4010" s="12">
        <f t="shared" si="376"/>
        <v>42177.755868055552</v>
      </c>
      <c r="T4010" s="12">
        <f t="shared" si="377"/>
        <v>42207.755868055552</v>
      </c>
    </row>
    <row r="4011" spans="1:20" ht="42.75" x14ac:dyDescent="0.4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t="str">
        <f t="shared" si="374"/>
        <v>theater</v>
      </c>
      <c r="R4011" t="str">
        <f t="shared" si="375"/>
        <v>plays</v>
      </c>
      <c r="S4011" s="12">
        <f t="shared" si="376"/>
        <v>41851.492592592593</v>
      </c>
      <c r="T4011" s="12">
        <f t="shared" si="377"/>
        <v>41891.492592592593</v>
      </c>
    </row>
    <row r="4012" spans="1:20" ht="42.75" x14ac:dyDescent="0.4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t="str">
        <f t="shared" si="374"/>
        <v>theater</v>
      </c>
      <c r="R4012" t="str">
        <f t="shared" si="375"/>
        <v>plays</v>
      </c>
      <c r="S4012" s="12">
        <f t="shared" si="376"/>
        <v>41921.562106481477</v>
      </c>
      <c r="T4012" s="12">
        <f t="shared" si="377"/>
        <v>41938.562106481477</v>
      </c>
    </row>
    <row r="4013" spans="1:20" ht="42.75" x14ac:dyDescent="0.4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t="str">
        <f t="shared" si="374"/>
        <v>theater</v>
      </c>
      <c r="R4013" t="str">
        <f t="shared" si="375"/>
        <v>plays</v>
      </c>
      <c r="S4013" s="12">
        <f t="shared" si="376"/>
        <v>42002.336550925924</v>
      </c>
      <c r="T4013" s="12">
        <f t="shared" si="377"/>
        <v>42032.336550925924</v>
      </c>
    </row>
    <row r="4014" spans="1:20" ht="57" x14ac:dyDescent="0.4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f t="shared" si="373"/>
        <v>0</v>
      </c>
      <c r="Q4014" t="str">
        <f t="shared" si="374"/>
        <v>theater</v>
      </c>
      <c r="R4014" t="str">
        <f t="shared" si="375"/>
        <v>plays</v>
      </c>
      <c r="S4014" s="12">
        <f t="shared" si="376"/>
        <v>42096.336215277777</v>
      </c>
      <c r="T4014" s="12">
        <f t="shared" si="377"/>
        <v>42126.336215277777</v>
      </c>
    </row>
    <row r="4015" spans="1:20" ht="42.75" x14ac:dyDescent="0.4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t="str">
        <f t="shared" si="374"/>
        <v>theater</v>
      </c>
      <c r="R4015" t="str">
        <f t="shared" si="375"/>
        <v>plays</v>
      </c>
      <c r="S4015" s="12">
        <f t="shared" si="376"/>
        <v>42021.092858796292</v>
      </c>
      <c r="T4015" s="12">
        <f t="shared" si="377"/>
        <v>42051.092858796292</v>
      </c>
    </row>
    <row r="4016" spans="1:20" ht="42.75" x14ac:dyDescent="0.4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f t="shared" si="373"/>
        <v>0</v>
      </c>
      <c r="Q4016" t="str">
        <f t="shared" si="374"/>
        <v>theater</v>
      </c>
      <c r="R4016" t="str">
        <f t="shared" si="375"/>
        <v>plays</v>
      </c>
      <c r="S4016" s="12">
        <f t="shared" si="376"/>
        <v>42419.037835648145</v>
      </c>
      <c r="T4016" s="12">
        <f t="shared" si="377"/>
        <v>42434.037835648145</v>
      </c>
    </row>
    <row r="4017" spans="1:20" ht="42.75" x14ac:dyDescent="0.4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t="str">
        <f t="shared" si="374"/>
        <v>theater</v>
      </c>
      <c r="R4017" t="str">
        <f t="shared" si="375"/>
        <v>plays</v>
      </c>
      <c r="S4017" s="12">
        <f t="shared" si="376"/>
        <v>42174.572488425925</v>
      </c>
      <c r="T4017" s="12">
        <f t="shared" si="377"/>
        <v>42204.572488425925</v>
      </c>
    </row>
    <row r="4018" spans="1:20" ht="42.75" x14ac:dyDescent="0.4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t="str">
        <f t="shared" si="374"/>
        <v>theater</v>
      </c>
      <c r="R4018" t="str">
        <f t="shared" si="375"/>
        <v>plays</v>
      </c>
      <c r="S4018" s="12">
        <f t="shared" si="376"/>
        <v>41869.664351851847</v>
      </c>
      <c r="T4018" s="12">
        <f t="shared" si="377"/>
        <v>41899.664351851847</v>
      </c>
    </row>
    <row r="4019" spans="1:20" ht="42.75" x14ac:dyDescent="0.4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t="str">
        <f t="shared" si="374"/>
        <v>theater</v>
      </c>
      <c r="R4019" t="str">
        <f t="shared" si="375"/>
        <v>plays</v>
      </c>
      <c r="S4019" s="12">
        <f t="shared" si="376"/>
        <v>41856.463819444441</v>
      </c>
      <c r="T4019" s="12">
        <f t="shared" si="377"/>
        <v>41886.463819444441</v>
      </c>
    </row>
    <row r="4020" spans="1:20" ht="28.5" x14ac:dyDescent="0.4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t="str">
        <f t="shared" si="374"/>
        <v>theater</v>
      </c>
      <c r="R4020" t="str">
        <f t="shared" si="375"/>
        <v>plays</v>
      </c>
      <c r="S4020" s="12">
        <f t="shared" si="376"/>
        <v>42620.702638888884</v>
      </c>
      <c r="T4020" s="12">
        <f t="shared" si="377"/>
        <v>42650.702638888884</v>
      </c>
    </row>
    <row r="4021" spans="1:20" ht="42.75" x14ac:dyDescent="0.4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t="str">
        <f t="shared" si="374"/>
        <v>theater</v>
      </c>
      <c r="R4021" t="str">
        <f t="shared" si="375"/>
        <v>plays</v>
      </c>
      <c r="S4021" s="12">
        <f t="shared" si="376"/>
        <v>42417.467546296299</v>
      </c>
      <c r="T4021" s="12">
        <f t="shared" si="377"/>
        <v>42475.477777777771</v>
      </c>
    </row>
    <row r="4022" spans="1:20" ht="42.75" x14ac:dyDescent="0.4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t="str">
        <f t="shared" si="374"/>
        <v>theater</v>
      </c>
      <c r="R4022" t="str">
        <f t="shared" si="375"/>
        <v>plays</v>
      </c>
      <c r="S4022" s="12">
        <f t="shared" si="376"/>
        <v>42056.982627314814</v>
      </c>
      <c r="T4022" s="12">
        <f t="shared" si="377"/>
        <v>42086.940960648142</v>
      </c>
    </row>
    <row r="4023" spans="1:20" ht="42.75" x14ac:dyDescent="0.4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t="str">
        <f t="shared" si="374"/>
        <v>theater</v>
      </c>
      <c r="R4023" t="str">
        <f t="shared" si="375"/>
        <v>plays</v>
      </c>
      <c r="S4023" s="12">
        <f t="shared" si="376"/>
        <v>41878.703217592592</v>
      </c>
      <c r="T4023" s="12">
        <f t="shared" si="377"/>
        <v>41938.703217592592</v>
      </c>
    </row>
    <row r="4024" spans="1:20" ht="28.5" x14ac:dyDescent="0.4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t="str">
        <f t="shared" si="374"/>
        <v>theater</v>
      </c>
      <c r="R4024" t="str">
        <f t="shared" si="375"/>
        <v>plays</v>
      </c>
      <c r="S4024" s="12">
        <f t="shared" si="376"/>
        <v>41990.375775462962</v>
      </c>
      <c r="T4024" s="12">
        <f t="shared" si="377"/>
        <v>42035.912499999999</v>
      </c>
    </row>
    <row r="4025" spans="1:20" ht="42.75" x14ac:dyDescent="0.4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f t="shared" si="373"/>
        <v>0</v>
      </c>
      <c r="Q4025" t="str">
        <f t="shared" si="374"/>
        <v>theater</v>
      </c>
      <c r="R4025" t="str">
        <f t="shared" si="375"/>
        <v>plays</v>
      </c>
      <c r="S4025" s="12">
        <f t="shared" si="376"/>
        <v>42408.791238425925</v>
      </c>
      <c r="T4025" s="12">
        <f t="shared" si="377"/>
        <v>42453.749571759261</v>
      </c>
    </row>
    <row r="4026" spans="1:20" ht="42.75" x14ac:dyDescent="0.4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t="str">
        <f t="shared" si="374"/>
        <v>theater</v>
      </c>
      <c r="R4026" t="str">
        <f t="shared" si="375"/>
        <v>plays</v>
      </c>
      <c r="S4026" s="12">
        <f t="shared" si="376"/>
        <v>42217.461770833332</v>
      </c>
      <c r="T4026" s="12">
        <f t="shared" si="377"/>
        <v>42247.461770833332</v>
      </c>
    </row>
    <row r="4027" spans="1:20" ht="42.75" x14ac:dyDescent="0.4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6">
        <f t="shared" si="373"/>
        <v>62.5</v>
      </c>
      <c r="Q4027" t="str">
        <f t="shared" si="374"/>
        <v>theater</v>
      </c>
      <c r="R4027" t="str">
        <f t="shared" si="375"/>
        <v>plays</v>
      </c>
      <c r="S4027" s="12">
        <f t="shared" si="376"/>
        <v>42151.029351851852</v>
      </c>
      <c r="T4027" s="12">
        <f t="shared" si="377"/>
        <v>42211.029351851852</v>
      </c>
    </row>
    <row r="4028" spans="1:20" ht="42.75" x14ac:dyDescent="0.4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f t="shared" si="373"/>
        <v>0</v>
      </c>
      <c r="Q4028" t="str">
        <f t="shared" si="374"/>
        <v>theater</v>
      </c>
      <c r="R4028" t="str">
        <f t="shared" si="375"/>
        <v>plays</v>
      </c>
      <c r="S4028" s="12">
        <f t="shared" si="376"/>
        <v>42282.447210648148</v>
      </c>
      <c r="T4028" s="12">
        <f t="shared" si="377"/>
        <v>42342.488877314812</v>
      </c>
    </row>
    <row r="4029" spans="1:20" ht="42.75" x14ac:dyDescent="0.4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t="str">
        <f t="shared" si="374"/>
        <v>theater</v>
      </c>
      <c r="R4029" t="str">
        <f t="shared" si="375"/>
        <v>plays</v>
      </c>
      <c r="S4029" s="12">
        <f t="shared" si="376"/>
        <v>42768.762511574074</v>
      </c>
      <c r="T4029" s="12">
        <f t="shared" si="377"/>
        <v>42788.833333333336</v>
      </c>
    </row>
    <row r="4030" spans="1:20" ht="42.75" x14ac:dyDescent="0.4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t="str">
        <f t="shared" si="374"/>
        <v>theater</v>
      </c>
      <c r="R4030" t="str">
        <f t="shared" si="375"/>
        <v>plays</v>
      </c>
      <c r="S4030" s="12">
        <f t="shared" si="376"/>
        <v>41765.730324074073</v>
      </c>
      <c r="T4030" s="12">
        <f t="shared" si="377"/>
        <v>41795.730324074073</v>
      </c>
    </row>
    <row r="4031" spans="1:20" ht="42.75" x14ac:dyDescent="0.4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f t="shared" si="373"/>
        <v>0</v>
      </c>
      <c r="Q4031" t="str">
        <f t="shared" si="374"/>
        <v>theater</v>
      </c>
      <c r="R4031" t="str">
        <f t="shared" si="375"/>
        <v>plays</v>
      </c>
      <c r="S4031" s="12">
        <f t="shared" si="376"/>
        <v>42321.816782407404</v>
      </c>
      <c r="T4031" s="12">
        <f t="shared" si="377"/>
        <v>42351.816782407404</v>
      </c>
    </row>
    <row r="4032" spans="1:20" ht="42.75" x14ac:dyDescent="0.4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t="str">
        <f t="shared" si="374"/>
        <v>theater</v>
      </c>
      <c r="R4032" t="str">
        <f t="shared" si="375"/>
        <v>plays</v>
      </c>
      <c r="S4032" s="12">
        <f t="shared" si="376"/>
        <v>42374.446747685179</v>
      </c>
      <c r="T4032" s="12">
        <f t="shared" si="377"/>
        <v>42403.575694444444</v>
      </c>
    </row>
    <row r="4033" spans="1:20" ht="42.75" x14ac:dyDescent="0.4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f t="shared" si="373"/>
        <v>0</v>
      </c>
      <c r="Q4033" t="str">
        <f t="shared" si="374"/>
        <v>theater</v>
      </c>
      <c r="R4033" t="str">
        <f t="shared" si="375"/>
        <v>plays</v>
      </c>
      <c r="S4033" s="12">
        <f t="shared" si="376"/>
        <v>41941.376898148148</v>
      </c>
      <c r="T4033" s="12">
        <f t="shared" si="377"/>
        <v>41991.418564814812</v>
      </c>
    </row>
    <row r="4034" spans="1:20" ht="42.75" x14ac:dyDescent="0.4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s="6">
        <f t="shared" si="373"/>
        <v>59</v>
      </c>
      <c r="Q4034" t="str">
        <f t="shared" si="374"/>
        <v>theater</v>
      </c>
      <c r="R4034" t="str">
        <f t="shared" si="375"/>
        <v>plays</v>
      </c>
      <c r="S4034" s="12">
        <f t="shared" si="376"/>
        <v>42293.60087962963</v>
      </c>
      <c r="T4034" s="12">
        <f t="shared" si="377"/>
        <v>42353.642546296294</v>
      </c>
    </row>
    <row r="4035" spans="1:20" ht="42.75" x14ac:dyDescent="0.4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s="6">
        <f t="shared" ref="P4035:P4098" si="379">IF(L4035&gt;0,E4035/L4035,0)</f>
        <v>65.340319148936175</v>
      </c>
      <c r="Q4035" t="str">
        <f t="shared" ref="Q4035:Q4098" si="380">LEFT(N4035,SEARCH("/",N4035,1)-1)</f>
        <v>theater</v>
      </c>
      <c r="R4035" t="str">
        <f t="shared" ref="R4035:R4098" si="381">RIGHT(N4035,LEN(N4035)-SEARCH("/",N4035,1))</f>
        <v>plays</v>
      </c>
      <c r="S4035" s="12">
        <f t="shared" ref="S4035:S4098" si="382">(J4035/86400)+25569+(-5/24)</f>
        <v>42614.06046296296</v>
      </c>
      <c r="T4035" s="12">
        <f t="shared" ref="T4035:T4098" si="383">(I4035/86400)+25569+(-5/24)</f>
        <v>42645.166666666664</v>
      </c>
    </row>
    <row r="4036" spans="1:20" ht="42.75" x14ac:dyDescent="0.4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t="str">
        <f t="shared" si="380"/>
        <v>theater</v>
      </c>
      <c r="R4036" t="str">
        <f t="shared" si="381"/>
        <v>plays</v>
      </c>
      <c r="S4036" s="12">
        <f t="shared" si="382"/>
        <v>42067.739004629628</v>
      </c>
      <c r="T4036" s="12">
        <f t="shared" si="383"/>
        <v>42097.697337962956</v>
      </c>
    </row>
    <row r="4037" spans="1:20" ht="28.5" x14ac:dyDescent="0.4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t="str">
        <f t="shared" si="380"/>
        <v>theater</v>
      </c>
      <c r="R4037" t="str">
        <f t="shared" si="381"/>
        <v>plays</v>
      </c>
      <c r="S4037" s="12">
        <f t="shared" si="382"/>
        <v>41903.674618055556</v>
      </c>
      <c r="T4037" s="12">
        <f t="shared" si="383"/>
        <v>41933.674618055556</v>
      </c>
    </row>
    <row r="4038" spans="1:20" ht="42.75" x14ac:dyDescent="0.4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t="str">
        <f t="shared" si="380"/>
        <v>theater</v>
      </c>
      <c r="R4038" t="str">
        <f t="shared" si="381"/>
        <v>plays</v>
      </c>
      <c r="S4038" s="12">
        <f t="shared" si="382"/>
        <v>41804.728750000002</v>
      </c>
      <c r="T4038" s="12">
        <f t="shared" si="383"/>
        <v>41821.729166666664</v>
      </c>
    </row>
    <row r="4039" spans="1:20" ht="42.75" x14ac:dyDescent="0.4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t="str">
        <f t="shared" si="380"/>
        <v>theater</v>
      </c>
      <c r="R4039" t="str">
        <f t="shared" si="381"/>
        <v>plays</v>
      </c>
      <c r="S4039" s="12">
        <f t="shared" si="382"/>
        <v>42496.862442129626</v>
      </c>
      <c r="T4039" s="12">
        <f t="shared" si="383"/>
        <v>42514.392361111109</v>
      </c>
    </row>
    <row r="4040" spans="1:20" ht="42.75" x14ac:dyDescent="0.4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t="str">
        <f t="shared" si="380"/>
        <v>theater</v>
      </c>
      <c r="R4040" t="str">
        <f t="shared" si="381"/>
        <v>plays</v>
      </c>
      <c r="S4040" s="12">
        <f t="shared" si="382"/>
        <v>41869.590393518512</v>
      </c>
      <c r="T4040" s="12">
        <f t="shared" si="383"/>
        <v>41929.590393518512</v>
      </c>
    </row>
    <row r="4041" spans="1:20" ht="42.75" x14ac:dyDescent="0.4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6">
        <f t="shared" si="379"/>
        <v>60</v>
      </c>
      <c r="Q4041" t="str">
        <f t="shared" si="380"/>
        <v>theater</v>
      </c>
      <c r="R4041" t="str">
        <f t="shared" si="381"/>
        <v>plays</v>
      </c>
      <c r="S4041" s="12">
        <f t="shared" si="382"/>
        <v>42305.462581018517</v>
      </c>
      <c r="T4041" s="12">
        <f t="shared" si="383"/>
        <v>42339.040972222218</v>
      </c>
    </row>
    <row r="4042" spans="1:20" ht="42.75" x14ac:dyDescent="0.4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6">
        <f t="shared" si="379"/>
        <v>1250</v>
      </c>
      <c r="Q4042" t="str">
        <f t="shared" si="380"/>
        <v>theater</v>
      </c>
      <c r="R4042" t="str">
        <f t="shared" si="381"/>
        <v>plays</v>
      </c>
      <c r="S4042" s="12">
        <f t="shared" si="382"/>
        <v>42144.023194444446</v>
      </c>
      <c r="T4042" s="12">
        <f t="shared" si="383"/>
        <v>42202.916666666664</v>
      </c>
    </row>
    <row r="4043" spans="1:20" ht="28.5" x14ac:dyDescent="0.4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t="str">
        <f t="shared" si="380"/>
        <v>theater</v>
      </c>
      <c r="R4043" t="str">
        <f t="shared" si="381"/>
        <v>plays</v>
      </c>
      <c r="S4043" s="12">
        <f t="shared" si="382"/>
        <v>42559.265671296293</v>
      </c>
      <c r="T4043" s="12">
        <f t="shared" si="383"/>
        <v>42619.265671296293</v>
      </c>
    </row>
    <row r="4044" spans="1:20" ht="42.75" x14ac:dyDescent="0.4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t="str">
        <f t="shared" si="380"/>
        <v>theater</v>
      </c>
      <c r="R4044" t="str">
        <f t="shared" si="381"/>
        <v>plays</v>
      </c>
      <c r="S4044" s="12">
        <f t="shared" si="382"/>
        <v>41994.875740740739</v>
      </c>
      <c r="T4044" s="12">
        <f t="shared" si="383"/>
        <v>42024.594444444439</v>
      </c>
    </row>
    <row r="4045" spans="1:20" ht="42.75" x14ac:dyDescent="0.4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f t="shared" si="379"/>
        <v>0</v>
      </c>
      <c r="Q4045" t="str">
        <f t="shared" si="380"/>
        <v>theater</v>
      </c>
      <c r="R4045" t="str">
        <f t="shared" si="381"/>
        <v>plays</v>
      </c>
      <c r="S4045" s="12">
        <f t="shared" si="382"/>
        <v>41948.749131944445</v>
      </c>
      <c r="T4045" s="12">
        <f t="shared" si="383"/>
        <v>41963.749131944445</v>
      </c>
    </row>
    <row r="4046" spans="1:20" ht="42.75" x14ac:dyDescent="0.4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6">
        <f t="shared" si="379"/>
        <v>56.25</v>
      </c>
      <c r="Q4046" t="str">
        <f t="shared" si="380"/>
        <v>theater</v>
      </c>
      <c r="R4046" t="str">
        <f t="shared" si="381"/>
        <v>plays</v>
      </c>
      <c r="S4046" s="12">
        <f t="shared" si="382"/>
        <v>42074.011365740742</v>
      </c>
      <c r="T4046" s="12">
        <f t="shared" si="383"/>
        <v>42103.999999999993</v>
      </c>
    </row>
    <row r="4047" spans="1:20" ht="42.75" x14ac:dyDescent="0.4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t="str">
        <f t="shared" si="380"/>
        <v>theater</v>
      </c>
      <c r="R4047" t="str">
        <f t="shared" si="381"/>
        <v>plays</v>
      </c>
      <c r="S4047" s="12">
        <f t="shared" si="382"/>
        <v>41841.992928240739</v>
      </c>
      <c r="T4047" s="12">
        <f t="shared" si="383"/>
        <v>41871.992928240739</v>
      </c>
    </row>
    <row r="4048" spans="1:20" ht="42.75" x14ac:dyDescent="0.4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t="str">
        <f t="shared" si="380"/>
        <v>theater</v>
      </c>
      <c r="R4048" t="str">
        <f t="shared" si="381"/>
        <v>plays</v>
      </c>
      <c r="S4048" s="12">
        <f t="shared" si="382"/>
        <v>41904.442245370366</v>
      </c>
      <c r="T4048" s="12">
        <f t="shared" si="383"/>
        <v>41934.442245370366</v>
      </c>
    </row>
    <row r="4049" spans="1:20" ht="42.75" x14ac:dyDescent="0.4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t="str">
        <f t="shared" si="380"/>
        <v>theater</v>
      </c>
      <c r="R4049" t="str">
        <f t="shared" si="381"/>
        <v>plays</v>
      </c>
      <c r="S4049" s="12">
        <f t="shared" si="382"/>
        <v>41990.814155092587</v>
      </c>
      <c r="T4049" s="12">
        <f t="shared" si="383"/>
        <v>42014.833333333336</v>
      </c>
    </row>
    <row r="4050" spans="1:20" ht="42.75" x14ac:dyDescent="0.4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t="str">
        <f t="shared" si="380"/>
        <v>theater</v>
      </c>
      <c r="R4050" t="str">
        <f t="shared" si="381"/>
        <v>plays</v>
      </c>
      <c r="S4050" s="12">
        <f t="shared" si="382"/>
        <v>42436.300775462958</v>
      </c>
      <c r="T4050" s="12">
        <f t="shared" si="383"/>
        <v>42471.259108796294</v>
      </c>
    </row>
    <row r="4051" spans="1:20" ht="42.75" x14ac:dyDescent="0.4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t="str">
        <f t="shared" si="380"/>
        <v>theater</v>
      </c>
      <c r="R4051" t="str">
        <f t="shared" si="381"/>
        <v>plays</v>
      </c>
      <c r="S4051" s="12">
        <f t="shared" si="382"/>
        <v>42169.750173611108</v>
      </c>
      <c r="T4051" s="12">
        <f t="shared" si="383"/>
        <v>42199.750173611108</v>
      </c>
    </row>
    <row r="4052" spans="1:20" ht="42.75" x14ac:dyDescent="0.4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t="str">
        <f t="shared" si="380"/>
        <v>theater</v>
      </c>
      <c r="R4052" t="str">
        <f t="shared" si="381"/>
        <v>plays</v>
      </c>
      <c r="S4052" s="12">
        <f t="shared" si="382"/>
        <v>41905.428136574068</v>
      </c>
      <c r="T4052" s="12">
        <f t="shared" si="383"/>
        <v>41935.428136574068</v>
      </c>
    </row>
    <row r="4053" spans="1:20" ht="42.75" x14ac:dyDescent="0.4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f t="shared" si="379"/>
        <v>0</v>
      </c>
      <c r="Q4053" t="str">
        <f t="shared" si="380"/>
        <v>theater</v>
      </c>
      <c r="R4053" t="str">
        <f t="shared" si="381"/>
        <v>plays</v>
      </c>
      <c r="S4053" s="12">
        <f t="shared" si="382"/>
        <v>41761.601817129624</v>
      </c>
      <c r="T4053" s="12">
        <f t="shared" si="383"/>
        <v>41768.078472222223</v>
      </c>
    </row>
    <row r="4054" spans="1:20" ht="57" x14ac:dyDescent="0.4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t="str">
        <f t="shared" si="380"/>
        <v>theater</v>
      </c>
      <c r="R4054" t="str">
        <f t="shared" si="381"/>
        <v>plays</v>
      </c>
      <c r="S4054" s="12">
        <f t="shared" si="382"/>
        <v>41865.670324074068</v>
      </c>
      <c r="T4054" s="12">
        <f t="shared" si="383"/>
        <v>41925.670324074068</v>
      </c>
    </row>
    <row r="4055" spans="1:20" ht="42.75" x14ac:dyDescent="0.4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6">
        <f t="shared" si="379"/>
        <v>55</v>
      </c>
      <c r="Q4055" t="str">
        <f t="shared" si="380"/>
        <v>theater</v>
      </c>
      <c r="R4055" t="str">
        <f t="shared" si="381"/>
        <v>plays</v>
      </c>
      <c r="S4055" s="12">
        <f t="shared" si="382"/>
        <v>41928.481805555552</v>
      </c>
      <c r="T4055" s="12">
        <f t="shared" si="383"/>
        <v>41958.624999999993</v>
      </c>
    </row>
    <row r="4056" spans="1:20" ht="42.75" x14ac:dyDescent="0.4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f t="shared" si="379"/>
        <v>0</v>
      </c>
      <c r="Q4056" t="str">
        <f t="shared" si="380"/>
        <v>theater</v>
      </c>
      <c r="R4056" t="str">
        <f t="shared" si="381"/>
        <v>plays</v>
      </c>
      <c r="S4056" s="12">
        <f t="shared" si="382"/>
        <v>42613.632928240739</v>
      </c>
      <c r="T4056" s="12">
        <f t="shared" si="383"/>
        <v>42643.958333333336</v>
      </c>
    </row>
    <row r="4057" spans="1:20" ht="42.75" x14ac:dyDescent="0.4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t="str">
        <f t="shared" si="380"/>
        <v>theater</v>
      </c>
      <c r="R4057" t="str">
        <f t="shared" si="381"/>
        <v>plays</v>
      </c>
      <c r="S4057" s="12">
        <f t="shared" si="382"/>
        <v>41779.44017361111</v>
      </c>
      <c r="T4057" s="12">
        <f t="shared" si="383"/>
        <v>41809.44017361111</v>
      </c>
    </row>
    <row r="4058" spans="1:20" ht="42.75" x14ac:dyDescent="0.4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t="str">
        <f t="shared" si="380"/>
        <v>theater</v>
      </c>
      <c r="R4058" t="str">
        <f t="shared" si="381"/>
        <v>plays</v>
      </c>
      <c r="S4058" s="12">
        <f t="shared" si="382"/>
        <v>42534.724988425922</v>
      </c>
      <c r="T4058" s="12">
        <f t="shared" si="383"/>
        <v>42554.624305555553</v>
      </c>
    </row>
    <row r="4059" spans="1:20" ht="42.75" x14ac:dyDescent="0.4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t="str">
        <f t="shared" si="380"/>
        <v>theater</v>
      </c>
      <c r="R4059" t="str">
        <f t="shared" si="381"/>
        <v>plays</v>
      </c>
      <c r="S4059" s="12">
        <f t="shared" si="382"/>
        <v>42310.760185185187</v>
      </c>
      <c r="T4059" s="12">
        <f t="shared" si="383"/>
        <v>42333.749999999993</v>
      </c>
    </row>
    <row r="4060" spans="1:20" ht="42.75" x14ac:dyDescent="0.4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t="str">
        <f t="shared" si="380"/>
        <v>theater</v>
      </c>
      <c r="R4060" t="str">
        <f t="shared" si="381"/>
        <v>plays</v>
      </c>
      <c r="S4060" s="12">
        <f t="shared" si="382"/>
        <v>42445.852361111109</v>
      </c>
      <c r="T4060" s="12">
        <f t="shared" si="383"/>
        <v>42460.957638888889</v>
      </c>
    </row>
    <row r="4061" spans="1:20" ht="42.75" x14ac:dyDescent="0.4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t="str">
        <f t="shared" si="380"/>
        <v>theater</v>
      </c>
      <c r="R4061" t="str">
        <f t="shared" si="381"/>
        <v>plays</v>
      </c>
      <c r="S4061" s="12">
        <f t="shared" si="382"/>
        <v>41866.432314814811</v>
      </c>
      <c r="T4061" s="12">
        <f t="shared" si="383"/>
        <v>41897.916666666664</v>
      </c>
    </row>
    <row r="4062" spans="1:20" ht="42.75" x14ac:dyDescent="0.4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t="str">
        <f t="shared" si="380"/>
        <v>theater</v>
      </c>
      <c r="R4062" t="str">
        <f t="shared" si="381"/>
        <v>plays</v>
      </c>
      <c r="S4062" s="12">
        <f t="shared" si="382"/>
        <v>41779.486759259256</v>
      </c>
      <c r="T4062" s="12">
        <f t="shared" si="383"/>
        <v>41813.458333333328</v>
      </c>
    </row>
    <row r="4063" spans="1:20" ht="28.5" x14ac:dyDescent="0.4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f t="shared" si="379"/>
        <v>0</v>
      </c>
      <c r="Q4063" t="str">
        <f t="shared" si="380"/>
        <v>theater</v>
      </c>
      <c r="R4063" t="str">
        <f t="shared" si="381"/>
        <v>plays</v>
      </c>
      <c r="S4063" s="12">
        <f t="shared" si="382"/>
        <v>42420.933136574073</v>
      </c>
      <c r="T4063" s="12">
        <f t="shared" si="383"/>
        <v>42480.891469907401</v>
      </c>
    </row>
    <row r="4064" spans="1:20" ht="42.75" x14ac:dyDescent="0.4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t="str">
        <f t="shared" si="380"/>
        <v>theater</v>
      </c>
      <c r="R4064" t="str">
        <f t="shared" si="381"/>
        <v>plays</v>
      </c>
      <c r="S4064" s="12">
        <f t="shared" si="382"/>
        <v>42523.530879629623</v>
      </c>
      <c r="T4064" s="12">
        <f t="shared" si="383"/>
        <v>42553.530879629623</v>
      </c>
    </row>
    <row r="4065" spans="1:20" ht="42.75" x14ac:dyDescent="0.4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t="str">
        <f t="shared" si="380"/>
        <v>theater</v>
      </c>
      <c r="R4065" t="str">
        <f t="shared" si="381"/>
        <v>plays</v>
      </c>
      <c r="S4065" s="12">
        <f t="shared" si="382"/>
        <v>41787.473194444443</v>
      </c>
      <c r="T4065" s="12">
        <f t="shared" si="383"/>
        <v>41817.473194444443</v>
      </c>
    </row>
    <row r="4066" spans="1:20" ht="42.75" x14ac:dyDescent="0.4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t="str">
        <f t="shared" si="380"/>
        <v>theater</v>
      </c>
      <c r="R4066" t="str">
        <f t="shared" si="381"/>
        <v>plays</v>
      </c>
      <c r="S4066" s="12">
        <f t="shared" si="382"/>
        <v>42093.379930555551</v>
      </c>
      <c r="T4066" s="12">
        <f t="shared" si="383"/>
        <v>42123.379930555551</v>
      </c>
    </row>
    <row r="4067" spans="1:20" ht="28.5" x14ac:dyDescent="0.4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t="str">
        <f t="shared" si="380"/>
        <v>theater</v>
      </c>
      <c r="R4067" t="str">
        <f t="shared" si="381"/>
        <v>plays</v>
      </c>
      <c r="S4067" s="12">
        <f t="shared" si="382"/>
        <v>41833.74318287037</v>
      </c>
      <c r="T4067" s="12">
        <f t="shared" si="383"/>
        <v>41863.74318287037</v>
      </c>
    </row>
    <row r="4068" spans="1:20" ht="57" x14ac:dyDescent="0.4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t="str">
        <f t="shared" si="380"/>
        <v>theater</v>
      </c>
      <c r="R4068" t="str">
        <f t="shared" si="381"/>
        <v>plays</v>
      </c>
      <c r="S4068" s="12">
        <f t="shared" si="382"/>
        <v>42478.830879629626</v>
      </c>
      <c r="T4068" s="12">
        <f t="shared" si="383"/>
        <v>42508.830879629626</v>
      </c>
    </row>
    <row r="4069" spans="1:20" ht="42.75" x14ac:dyDescent="0.4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t="str">
        <f t="shared" si="380"/>
        <v>theater</v>
      </c>
      <c r="R4069" t="str">
        <f t="shared" si="381"/>
        <v>plays</v>
      </c>
      <c r="S4069" s="12">
        <f t="shared" si="382"/>
        <v>42234.909143518518</v>
      </c>
      <c r="T4069" s="12">
        <f t="shared" si="383"/>
        <v>42274.909143518518</v>
      </c>
    </row>
    <row r="4070" spans="1:20" ht="28.5" x14ac:dyDescent="0.4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t="str">
        <f t="shared" si="380"/>
        <v>theater</v>
      </c>
      <c r="R4070" t="str">
        <f t="shared" si="381"/>
        <v>plays</v>
      </c>
      <c r="S4070" s="12">
        <f t="shared" si="382"/>
        <v>42718.755266203698</v>
      </c>
      <c r="T4070" s="12">
        <f t="shared" si="383"/>
        <v>42748.753472222219</v>
      </c>
    </row>
    <row r="4071" spans="1:20" ht="42.75" x14ac:dyDescent="0.4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t="str">
        <f t="shared" si="380"/>
        <v>theater</v>
      </c>
      <c r="R4071" t="str">
        <f t="shared" si="381"/>
        <v>plays</v>
      </c>
      <c r="S4071" s="12">
        <f t="shared" si="382"/>
        <v>42022.453194444439</v>
      </c>
      <c r="T4071" s="12">
        <f t="shared" si="383"/>
        <v>42063.291666666664</v>
      </c>
    </row>
    <row r="4072" spans="1:20" ht="28.5" x14ac:dyDescent="0.4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t="str">
        <f t="shared" si="380"/>
        <v>theater</v>
      </c>
      <c r="R4072" t="str">
        <f t="shared" si="381"/>
        <v>plays</v>
      </c>
      <c r="S4072" s="12">
        <f t="shared" si="382"/>
        <v>42031.458564814813</v>
      </c>
      <c r="T4072" s="12">
        <f t="shared" si="383"/>
        <v>42063.916666666664</v>
      </c>
    </row>
    <row r="4073" spans="1:20" ht="57" x14ac:dyDescent="0.4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f t="shared" si="379"/>
        <v>0</v>
      </c>
      <c r="Q4073" t="str">
        <f t="shared" si="380"/>
        <v>theater</v>
      </c>
      <c r="R4073" t="str">
        <f t="shared" si="381"/>
        <v>plays</v>
      </c>
      <c r="S4073" s="12">
        <f t="shared" si="382"/>
        <v>42700.59642361111</v>
      </c>
      <c r="T4073" s="12">
        <f t="shared" si="383"/>
        <v>42730.59642361111</v>
      </c>
    </row>
    <row r="4074" spans="1:20" ht="57" x14ac:dyDescent="0.4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t="str">
        <f t="shared" si="380"/>
        <v>theater</v>
      </c>
      <c r="R4074" t="str">
        <f t="shared" si="381"/>
        <v>plays</v>
      </c>
      <c r="S4074" s="12">
        <f t="shared" si="382"/>
        <v>41812.566099537034</v>
      </c>
      <c r="T4074" s="12">
        <f t="shared" si="383"/>
        <v>41872.566099537034</v>
      </c>
    </row>
    <row r="4075" spans="1:20" ht="42.75" x14ac:dyDescent="0.4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t="str">
        <f t="shared" si="380"/>
        <v>theater</v>
      </c>
      <c r="R4075" t="str">
        <f t="shared" si="381"/>
        <v>plays</v>
      </c>
      <c r="S4075" s="12">
        <f t="shared" si="382"/>
        <v>42078.136874999997</v>
      </c>
      <c r="T4075" s="12">
        <f t="shared" si="383"/>
        <v>42132.958333333336</v>
      </c>
    </row>
    <row r="4076" spans="1:20" ht="42.75" x14ac:dyDescent="0.4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t="str">
        <f t="shared" si="380"/>
        <v>theater</v>
      </c>
      <c r="R4076" t="str">
        <f t="shared" si="381"/>
        <v>plays</v>
      </c>
      <c r="S4076" s="12">
        <f t="shared" si="382"/>
        <v>42283.344618055555</v>
      </c>
      <c r="T4076" s="12">
        <f t="shared" si="383"/>
        <v>42313.386284722219</v>
      </c>
    </row>
    <row r="4077" spans="1:20" ht="42.75" x14ac:dyDescent="0.4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t="str">
        <f t="shared" si="380"/>
        <v>theater</v>
      </c>
      <c r="R4077" t="str">
        <f t="shared" si="381"/>
        <v>plays</v>
      </c>
      <c r="S4077" s="12">
        <f t="shared" si="382"/>
        <v>41778.837604166663</v>
      </c>
      <c r="T4077" s="12">
        <f t="shared" si="383"/>
        <v>41820.519444444442</v>
      </c>
    </row>
    <row r="4078" spans="1:20" ht="42.75" x14ac:dyDescent="0.4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f t="shared" si="379"/>
        <v>0</v>
      </c>
      <c r="Q4078" t="str">
        <f t="shared" si="380"/>
        <v>theater</v>
      </c>
      <c r="R4078" t="str">
        <f t="shared" si="381"/>
        <v>plays</v>
      </c>
      <c r="S4078" s="12">
        <f t="shared" si="382"/>
        <v>41905.587372685179</v>
      </c>
      <c r="T4078" s="12">
        <f t="shared" si="383"/>
        <v>41933.618750000001</v>
      </c>
    </row>
    <row r="4079" spans="1:20" ht="42.75" x14ac:dyDescent="0.4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t="str">
        <f t="shared" si="380"/>
        <v>theater</v>
      </c>
      <c r="R4079" t="str">
        <f t="shared" si="381"/>
        <v>plays</v>
      </c>
      <c r="S4079" s="12">
        <f t="shared" si="382"/>
        <v>42695.502245370364</v>
      </c>
      <c r="T4079" s="12">
        <f t="shared" si="383"/>
        <v>42725.502245370364</v>
      </c>
    </row>
    <row r="4080" spans="1:20" ht="42.75" x14ac:dyDescent="0.4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f t="shared" si="379"/>
        <v>0</v>
      </c>
      <c r="Q4080" t="str">
        <f t="shared" si="380"/>
        <v>theater</v>
      </c>
      <c r="R4080" t="str">
        <f t="shared" si="381"/>
        <v>plays</v>
      </c>
      <c r="S4080" s="12">
        <f t="shared" si="382"/>
        <v>42732.579189814809</v>
      </c>
      <c r="T4080" s="12">
        <f t="shared" si="383"/>
        <v>42762.579189814809</v>
      </c>
    </row>
    <row r="4081" spans="1:20" ht="42.75" x14ac:dyDescent="0.4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t="str">
        <f t="shared" si="380"/>
        <v>theater</v>
      </c>
      <c r="R4081" t="str">
        <f t="shared" si="381"/>
        <v>plays</v>
      </c>
      <c r="S4081" s="12">
        <f t="shared" si="382"/>
        <v>42510.730567129627</v>
      </c>
      <c r="T4081" s="12">
        <f t="shared" si="383"/>
        <v>42540.730567129627</v>
      </c>
    </row>
    <row r="4082" spans="1:20" ht="42.75" x14ac:dyDescent="0.4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f t="shared" si="379"/>
        <v>0</v>
      </c>
      <c r="Q4082" t="str">
        <f t="shared" si="380"/>
        <v>theater</v>
      </c>
      <c r="R4082" t="str">
        <f t="shared" si="381"/>
        <v>plays</v>
      </c>
      <c r="S4082" s="12">
        <f t="shared" si="382"/>
        <v>42511.489768518521</v>
      </c>
      <c r="T4082" s="12">
        <f t="shared" si="383"/>
        <v>42535.579166666663</v>
      </c>
    </row>
    <row r="4083" spans="1:20" ht="42.75" x14ac:dyDescent="0.4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t="str">
        <f t="shared" si="380"/>
        <v>theater</v>
      </c>
      <c r="R4083" t="str">
        <f t="shared" si="381"/>
        <v>plays</v>
      </c>
      <c r="S4083" s="12">
        <f t="shared" si="382"/>
        <v>42041.372974537029</v>
      </c>
      <c r="T4083" s="12">
        <f t="shared" si="383"/>
        <v>42071.331307870372</v>
      </c>
    </row>
    <row r="4084" spans="1:20" ht="42.75" x14ac:dyDescent="0.4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6">
        <f t="shared" si="379"/>
        <v>1.5</v>
      </c>
      <c r="Q4084" t="str">
        <f t="shared" si="380"/>
        <v>theater</v>
      </c>
      <c r="R4084" t="str">
        <f t="shared" si="381"/>
        <v>plays</v>
      </c>
      <c r="S4084" s="12">
        <f t="shared" si="382"/>
        <v>42306.980937499997</v>
      </c>
      <c r="T4084" s="12">
        <f t="shared" si="383"/>
        <v>42322.749999999993</v>
      </c>
    </row>
    <row r="4085" spans="1:20" ht="42.75" x14ac:dyDescent="0.4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t="str">
        <f t="shared" si="380"/>
        <v>theater</v>
      </c>
      <c r="R4085" t="str">
        <f t="shared" si="381"/>
        <v>plays</v>
      </c>
      <c r="S4085" s="12">
        <f t="shared" si="382"/>
        <v>42353.553425925922</v>
      </c>
      <c r="T4085" s="12">
        <f t="shared" si="383"/>
        <v>42383.553425925922</v>
      </c>
    </row>
    <row r="4086" spans="1:20" ht="57" x14ac:dyDescent="0.4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t="str">
        <f t="shared" si="380"/>
        <v>theater</v>
      </c>
      <c r="R4086" t="str">
        <f t="shared" si="381"/>
        <v>plays</v>
      </c>
      <c r="S4086" s="12">
        <f t="shared" si="382"/>
        <v>42622.228078703702</v>
      </c>
      <c r="T4086" s="12">
        <f t="shared" si="383"/>
        <v>42652.228078703702</v>
      </c>
    </row>
    <row r="4087" spans="1:20" ht="42.75" x14ac:dyDescent="0.4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t="str">
        <f t="shared" si="380"/>
        <v>theater</v>
      </c>
      <c r="R4087" t="str">
        <f t="shared" si="381"/>
        <v>plays</v>
      </c>
      <c r="S4087" s="12">
        <f t="shared" si="382"/>
        <v>42058.395543981482</v>
      </c>
      <c r="T4087" s="12">
        <f t="shared" si="383"/>
        <v>42086.957638888889</v>
      </c>
    </row>
    <row r="4088" spans="1:20" ht="42.75" x14ac:dyDescent="0.4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6">
        <f t="shared" si="379"/>
        <v>9.4</v>
      </c>
      <c r="Q4088" t="str">
        <f t="shared" si="380"/>
        <v>theater</v>
      </c>
      <c r="R4088" t="str">
        <f t="shared" si="381"/>
        <v>plays</v>
      </c>
      <c r="S4088" s="12">
        <f t="shared" si="382"/>
        <v>42304.732627314814</v>
      </c>
      <c r="T4088" s="12">
        <f t="shared" si="383"/>
        <v>42328.958333333336</v>
      </c>
    </row>
    <row r="4089" spans="1:20" x14ac:dyDescent="0.4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f t="shared" si="379"/>
        <v>0</v>
      </c>
      <c r="Q4089" t="str">
        <f t="shared" si="380"/>
        <v>theater</v>
      </c>
      <c r="R4089" t="str">
        <f t="shared" si="381"/>
        <v>plays</v>
      </c>
      <c r="S4089" s="12">
        <f t="shared" si="382"/>
        <v>42538.53456018518</v>
      </c>
      <c r="T4089" s="12">
        <f t="shared" si="383"/>
        <v>42568.53456018518</v>
      </c>
    </row>
    <row r="4090" spans="1:20" ht="42.75" x14ac:dyDescent="0.4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6">
        <f t="shared" si="379"/>
        <v>72</v>
      </c>
      <c r="Q4090" t="str">
        <f t="shared" si="380"/>
        <v>theater</v>
      </c>
      <c r="R4090" t="str">
        <f t="shared" si="381"/>
        <v>plays</v>
      </c>
      <c r="S4090" s="12">
        <f t="shared" si="382"/>
        <v>41990.40421296296</v>
      </c>
      <c r="T4090" s="12">
        <f t="shared" si="383"/>
        <v>42020.226388888885</v>
      </c>
    </row>
    <row r="4091" spans="1:20" ht="42.75" x14ac:dyDescent="0.4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t="str">
        <f t="shared" si="380"/>
        <v>theater</v>
      </c>
      <c r="R4091" t="str">
        <f t="shared" si="381"/>
        <v>plays</v>
      </c>
      <c r="S4091" s="12">
        <f t="shared" si="382"/>
        <v>42122.524166666662</v>
      </c>
      <c r="T4091" s="12">
        <f t="shared" si="383"/>
        <v>42155.524305555555</v>
      </c>
    </row>
    <row r="4092" spans="1:20" ht="42.75" x14ac:dyDescent="0.4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t="str">
        <f t="shared" si="380"/>
        <v>theater</v>
      </c>
      <c r="R4092" t="str">
        <f t="shared" si="381"/>
        <v>plays</v>
      </c>
      <c r="S4092" s="12">
        <f t="shared" si="382"/>
        <v>42209.464548611104</v>
      </c>
      <c r="T4092" s="12">
        <f t="shared" si="383"/>
        <v>42223.416666666664</v>
      </c>
    </row>
    <row r="4093" spans="1:20" ht="42.75" x14ac:dyDescent="0.4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6">
        <f t="shared" si="379"/>
        <v>25.5</v>
      </c>
      <c r="Q4093" t="str">
        <f t="shared" si="380"/>
        <v>theater</v>
      </c>
      <c r="R4093" t="str">
        <f t="shared" si="381"/>
        <v>plays</v>
      </c>
      <c r="S4093" s="12">
        <f t="shared" si="382"/>
        <v>41990.298043981478</v>
      </c>
      <c r="T4093" s="12">
        <f t="shared" si="383"/>
        <v>42020.298043981478</v>
      </c>
    </row>
    <row r="4094" spans="1:20" ht="42.75" x14ac:dyDescent="0.4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t="str">
        <f t="shared" si="380"/>
        <v>theater</v>
      </c>
      <c r="R4094" t="str">
        <f t="shared" si="381"/>
        <v>plays</v>
      </c>
      <c r="S4094" s="12">
        <f t="shared" si="382"/>
        <v>42038.986655092587</v>
      </c>
      <c r="T4094" s="12">
        <f t="shared" si="383"/>
        <v>42098.944988425923</v>
      </c>
    </row>
    <row r="4095" spans="1:20" ht="42.75" x14ac:dyDescent="0.4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6">
        <f t="shared" si="379"/>
        <v>15</v>
      </c>
      <c r="Q4095" t="str">
        <f t="shared" si="380"/>
        <v>theater</v>
      </c>
      <c r="R4095" t="str">
        <f t="shared" si="381"/>
        <v>plays</v>
      </c>
      <c r="S4095" s="12">
        <f t="shared" si="382"/>
        <v>42178.607557870368</v>
      </c>
      <c r="T4095" s="12">
        <f t="shared" si="383"/>
        <v>42238.607557870368</v>
      </c>
    </row>
    <row r="4096" spans="1:20" ht="42.75" x14ac:dyDescent="0.4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t="str">
        <f t="shared" si="380"/>
        <v>theater</v>
      </c>
      <c r="R4096" t="str">
        <f t="shared" si="381"/>
        <v>plays</v>
      </c>
      <c r="S4096" s="12">
        <f t="shared" si="382"/>
        <v>41889.878472222219</v>
      </c>
      <c r="T4096" s="12">
        <f t="shared" si="383"/>
        <v>41933.999305555553</v>
      </c>
    </row>
    <row r="4097" spans="1:20" ht="28.5" x14ac:dyDescent="0.4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t="str">
        <f t="shared" si="380"/>
        <v>theater</v>
      </c>
      <c r="R4097" t="str">
        <f t="shared" si="381"/>
        <v>plays</v>
      </c>
      <c r="S4097" s="12">
        <f t="shared" si="382"/>
        <v>42692.823495370372</v>
      </c>
      <c r="T4097" s="12">
        <f t="shared" si="383"/>
        <v>42722.823495370372</v>
      </c>
    </row>
    <row r="4098" spans="1:20" ht="42.75" x14ac:dyDescent="0.4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s="6">
        <f t="shared" si="379"/>
        <v>80</v>
      </c>
      <c r="Q4098" t="str">
        <f t="shared" si="380"/>
        <v>theater</v>
      </c>
      <c r="R4098" t="str">
        <f t="shared" si="381"/>
        <v>plays</v>
      </c>
      <c r="S4098" s="12">
        <f t="shared" si="382"/>
        <v>42750.321979166663</v>
      </c>
      <c r="T4098" s="12">
        <f t="shared" si="383"/>
        <v>42794.160416666666</v>
      </c>
    </row>
    <row r="4099" spans="1:20" ht="42.75" x14ac:dyDescent="0.4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s="6">
        <f t="shared" ref="P4099:P4115" si="385">IF(L4099&gt;0,E4099/L4099,0)</f>
        <v>0</v>
      </c>
      <c r="Q4099" t="str">
        <f t="shared" ref="Q4099:Q4115" si="386">LEFT(N4099,SEARCH("/",N4099,1)-1)</f>
        <v>theater</v>
      </c>
      <c r="R4099" t="str">
        <f t="shared" ref="R4099:R4115" si="387">RIGHT(N4099,LEN(N4099)-SEARCH("/",N4099,1))</f>
        <v>plays</v>
      </c>
      <c r="S4099" s="12">
        <f t="shared" ref="S4099:S4115" si="388">(J4099/86400)+25569+(-5/24)</f>
        <v>42344.616168981483</v>
      </c>
      <c r="T4099" s="12">
        <f t="shared" ref="T4099:T4115" si="389">(I4099/86400)+25569+(-5/24)</f>
        <v>42400.788194444445</v>
      </c>
    </row>
    <row r="4100" spans="1:20" ht="42.75" x14ac:dyDescent="0.4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f t="shared" si="385"/>
        <v>0</v>
      </c>
      <c r="Q4100" t="str">
        <f t="shared" si="386"/>
        <v>theater</v>
      </c>
      <c r="R4100" t="str">
        <f t="shared" si="387"/>
        <v>plays</v>
      </c>
      <c r="S4100" s="12">
        <f t="shared" si="388"/>
        <v>42495.51385416666</v>
      </c>
      <c r="T4100" s="12">
        <f t="shared" si="389"/>
        <v>42525.51385416666</v>
      </c>
    </row>
    <row r="4101" spans="1:20" ht="42.75" x14ac:dyDescent="0.4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t="str">
        <f t="shared" si="386"/>
        <v>theater</v>
      </c>
      <c r="R4101" t="str">
        <f t="shared" si="387"/>
        <v>plays</v>
      </c>
      <c r="S4101" s="12">
        <f t="shared" si="388"/>
        <v>42570.642048611109</v>
      </c>
      <c r="T4101" s="12">
        <f t="shared" si="389"/>
        <v>42615.642048611109</v>
      </c>
    </row>
    <row r="4102" spans="1:20" ht="28.5" x14ac:dyDescent="0.4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f t="shared" si="385"/>
        <v>0</v>
      </c>
      <c r="Q4102" t="str">
        <f t="shared" si="386"/>
        <v>theater</v>
      </c>
      <c r="R4102" t="str">
        <f t="shared" si="387"/>
        <v>plays</v>
      </c>
      <c r="S4102" s="12">
        <f t="shared" si="388"/>
        <v>41926.916550925926</v>
      </c>
      <c r="T4102" s="12">
        <f t="shared" si="389"/>
        <v>41936.916550925926</v>
      </c>
    </row>
    <row r="4103" spans="1:20" ht="42.75" x14ac:dyDescent="0.4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f t="shared" si="385"/>
        <v>0</v>
      </c>
      <c r="Q4103" t="str">
        <f t="shared" si="386"/>
        <v>theater</v>
      </c>
      <c r="R4103" t="str">
        <f t="shared" si="387"/>
        <v>plays</v>
      </c>
      <c r="S4103" s="12">
        <f t="shared" si="388"/>
        <v>42730.695393518516</v>
      </c>
      <c r="T4103" s="12">
        <f t="shared" si="389"/>
        <v>42760.695393518516</v>
      </c>
    </row>
    <row r="4104" spans="1:20" ht="42.75" x14ac:dyDescent="0.4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t="str">
        <f t="shared" si="386"/>
        <v>theater</v>
      </c>
      <c r="R4104" t="str">
        <f t="shared" si="387"/>
        <v>plays</v>
      </c>
      <c r="S4104" s="12">
        <f t="shared" si="388"/>
        <v>42475.639733796292</v>
      </c>
      <c r="T4104" s="12">
        <f t="shared" si="389"/>
        <v>42505.639733796292</v>
      </c>
    </row>
    <row r="4105" spans="1:20" ht="42.75" x14ac:dyDescent="0.4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t="str">
        <f t="shared" si="386"/>
        <v>theater</v>
      </c>
      <c r="R4105" t="str">
        <f t="shared" si="387"/>
        <v>plays</v>
      </c>
      <c r="S4105" s="12">
        <f t="shared" si="388"/>
        <v>42188.624606481484</v>
      </c>
      <c r="T4105" s="12">
        <f t="shared" si="389"/>
        <v>42242.563888888886</v>
      </c>
    </row>
    <row r="4106" spans="1:20" ht="42.75" x14ac:dyDescent="0.4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t="str">
        <f t="shared" si="386"/>
        <v>theater</v>
      </c>
      <c r="R4106" t="str">
        <f t="shared" si="387"/>
        <v>plays</v>
      </c>
      <c r="S4106" s="12">
        <f t="shared" si="388"/>
        <v>42640.069837962961</v>
      </c>
      <c r="T4106" s="12">
        <f t="shared" si="389"/>
        <v>42670.069837962961</v>
      </c>
    </row>
    <row r="4107" spans="1:20" ht="42.75" x14ac:dyDescent="0.4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t="str">
        <f t="shared" si="386"/>
        <v>theater</v>
      </c>
      <c r="R4107" t="str">
        <f t="shared" si="387"/>
        <v>plays</v>
      </c>
      <c r="S4107" s="12">
        <f t="shared" si="388"/>
        <v>42696.802187499998</v>
      </c>
      <c r="T4107" s="12">
        <f t="shared" si="389"/>
        <v>42729.802187499998</v>
      </c>
    </row>
    <row r="4108" spans="1:20" ht="42.75" x14ac:dyDescent="0.4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t="str">
        <f t="shared" si="386"/>
        <v>theater</v>
      </c>
      <c r="R4108" t="str">
        <f t="shared" si="387"/>
        <v>plays</v>
      </c>
      <c r="S4108" s="12">
        <f t="shared" si="388"/>
        <v>42052.841041666667</v>
      </c>
      <c r="T4108" s="12">
        <f t="shared" si="389"/>
        <v>42095.833333333336</v>
      </c>
    </row>
    <row r="4109" spans="1:20" ht="42.75" x14ac:dyDescent="0.4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t="str">
        <f t="shared" si="386"/>
        <v>theater</v>
      </c>
      <c r="R4109" t="str">
        <f t="shared" si="387"/>
        <v>plays</v>
      </c>
      <c r="S4109" s="12">
        <f t="shared" si="388"/>
        <v>41883.708344907405</v>
      </c>
      <c r="T4109" s="12">
        <f t="shared" si="389"/>
        <v>41906.708344907405</v>
      </c>
    </row>
    <row r="4110" spans="1:20" ht="42.75" x14ac:dyDescent="0.4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t="str">
        <f t="shared" si="386"/>
        <v>theater</v>
      </c>
      <c r="R4110" t="str">
        <f t="shared" si="387"/>
        <v>plays</v>
      </c>
      <c r="S4110" s="12">
        <f t="shared" si="388"/>
        <v>42766.823344907403</v>
      </c>
      <c r="T4110" s="12">
        <f t="shared" si="389"/>
        <v>42796.999999999993</v>
      </c>
    </row>
    <row r="4111" spans="1:20" ht="42.75" x14ac:dyDescent="0.4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f t="shared" si="385"/>
        <v>0</v>
      </c>
      <c r="Q4111" t="str">
        <f t="shared" si="386"/>
        <v>theater</v>
      </c>
      <c r="R4111" t="str">
        <f t="shared" si="387"/>
        <v>plays</v>
      </c>
      <c r="S4111" s="12">
        <f t="shared" si="388"/>
        <v>42307.331064814811</v>
      </c>
      <c r="T4111" s="12">
        <f t="shared" si="389"/>
        <v>42337.372731481482</v>
      </c>
    </row>
    <row r="4112" spans="1:20" ht="42.75" x14ac:dyDescent="0.4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t="str">
        <f t="shared" si="386"/>
        <v>theater</v>
      </c>
      <c r="R4112" t="str">
        <f t="shared" si="387"/>
        <v>plays</v>
      </c>
      <c r="S4112" s="12">
        <f t="shared" si="388"/>
        <v>42512.418414351851</v>
      </c>
      <c r="T4112" s="12">
        <f t="shared" si="389"/>
        <v>42572.418414351851</v>
      </c>
    </row>
    <row r="4113" spans="1:20" ht="42.75" x14ac:dyDescent="0.4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t="str">
        <f t="shared" si="386"/>
        <v>theater</v>
      </c>
      <c r="R4113" t="str">
        <f t="shared" si="387"/>
        <v>plays</v>
      </c>
      <c r="S4113" s="12">
        <f t="shared" si="388"/>
        <v>42028.927546296291</v>
      </c>
      <c r="T4113" s="12">
        <f t="shared" si="389"/>
        <v>42058.927546296291</v>
      </c>
    </row>
    <row r="4114" spans="1:20" ht="42.75" x14ac:dyDescent="0.4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t="str">
        <f t="shared" si="386"/>
        <v>theater</v>
      </c>
      <c r="R4114" t="str">
        <f t="shared" si="387"/>
        <v>plays</v>
      </c>
      <c r="S4114" s="12">
        <f t="shared" si="388"/>
        <v>42400.738263888888</v>
      </c>
      <c r="T4114" s="12">
        <f t="shared" si="389"/>
        <v>42427.791666666664</v>
      </c>
    </row>
    <row r="4115" spans="1:20" ht="42.75" x14ac:dyDescent="0.4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6">
        <f t="shared" si="385"/>
        <v>1</v>
      </c>
      <c r="Q4115" t="str">
        <f t="shared" si="386"/>
        <v>theater</v>
      </c>
      <c r="R4115" t="str">
        <f t="shared" si="387"/>
        <v>plays</v>
      </c>
      <c r="S4115" s="12">
        <f t="shared" si="388"/>
        <v>42358.364849537036</v>
      </c>
      <c r="T4115" s="12">
        <f t="shared" si="389"/>
        <v>42377.06527777778</v>
      </c>
    </row>
  </sheetData>
  <autoFilter ref="A1:T4115" xr:uid="{BB430BEA-F013-4DCF-A7AD-0B212226F4FB}"/>
  <conditionalFormatting sqref="F2:F4115">
    <cfRule type="expression" dxfId="3" priority="4">
      <formula>F2="live"</formula>
    </cfRule>
    <cfRule type="expression" dxfId="2" priority="5">
      <formula>F2="canceled"</formula>
    </cfRule>
    <cfRule type="expression" dxfId="1" priority="6">
      <formula>F2="failed"</formula>
    </cfRule>
    <cfRule type="expression" dxfId="0" priority="7">
      <formula>F2="successful"</formula>
    </cfRule>
  </conditionalFormatting>
  <conditionalFormatting sqref="O2:O4115">
    <cfRule type="colorScale" priority="1">
      <colorScale>
        <cfvo type="num" val="0"/>
        <cfvo type="num" val="1"/>
        <cfvo type="num" val="2"/>
        <color rgb="FFFF0000"/>
        <color theme="9"/>
        <color theme="8"/>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3ECFD-9BAB-4BD1-A1FE-7D43BBF3FD95}">
  <dimension ref="A1:F14"/>
  <sheetViews>
    <sheetView workbookViewId="0">
      <selection activeCell="K25" sqref="K25"/>
    </sheetView>
  </sheetViews>
  <sheetFormatPr defaultRowHeight="14.25" x14ac:dyDescent="0.45"/>
  <cols>
    <col min="1" max="1" width="12.265625" bestFit="1" customWidth="1"/>
    <col min="2" max="2" width="14.73046875" bestFit="1" customWidth="1"/>
    <col min="3" max="3" width="3.59765625" bestFit="1" customWidth="1"/>
    <col min="4" max="4" width="5.265625" bestFit="1" customWidth="1"/>
    <col min="5" max="5" width="7.86328125" bestFit="1" customWidth="1"/>
    <col min="6" max="6" width="10.19921875" bestFit="1" customWidth="1"/>
  </cols>
  <sheetData>
    <row r="1" spans="1:6" x14ac:dyDescent="0.45">
      <c r="A1" s="9" t="s">
        <v>8223</v>
      </c>
      <c r="B1" t="s">
        <v>8323</v>
      </c>
    </row>
    <row r="3" spans="1:6" x14ac:dyDescent="0.45">
      <c r="A3" s="9" t="s">
        <v>8322</v>
      </c>
      <c r="B3" s="9" t="s">
        <v>8321</v>
      </c>
    </row>
    <row r="4" spans="1:6" x14ac:dyDescent="0.45">
      <c r="A4" s="9" t="s">
        <v>8310</v>
      </c>
      <c r="B4" t="s">
        <v>8219</v>
      </c>
      <c r="C4" t="s">
        <v>8222</v>
      </c>
      <c r="D4" t="s">
        <v>8221</v>
      </c>
      <c r="E4" t="s">
        <v>8220</v>
      </c>
      <c r="F4" t="s">
        <v>8320</v>
      </c>
    </row>
    <row r="5" spans="1:6" x14ac:dyDescent="0.45">
      <c r="A5" s="10" t="s">
        <v>8311</v>
      </c>
      <c r="B5" s="11">
        <v>300</v>
      </c>
      <c r="C5" s="11"/>
      <c r="D5" s="11">
        <v>180</v>
      </c>
      <c r="E5" s="11">
        <v>40</v>
      </c>
      <c r="F5" s="11">
        <v>520</v>
      </c>
    </row>
    <row r="6" spans="1:6" x14ac:dyDescent="0.45">
      <c r="A6" s="10" t="s">
        <v>8312</v>
      </c>
      <c r="B6" s="11">
        <v>34</v>
      </c>
      <c r="C6" s="11">
        <v>6</v>
      </c>
      <c r="D6" s="11">
        <v>140</v>
      </c>
      <c r="E6" s="11">
        <v>20</v>
      </c>
      <c r="F6" s="11">
        <v>200</v>
      </c>
    </row>
    <row r="7" spans="1:6" x14ac:dyDescent="0.45">
      <c r="A7" s="10" t="s">
        <v>8313</v>
      </c>
      <c r="B7" s="11">
        <v>80</v>
      </c>
      <c r="C7" s="11"/>
      <c r="D7" s="11">
        <v>140</v>
      </c>
      <c r="E7" s="11"/>
      <c r="F7" s="11">
        <v>220</v>
      </c>
    </row>
    <row r="8" spans="1:6" x14ac:dyDescent="0.45">
      <c r="A8" s="10" t="s">
        <v>8314</v>
      </c>
      <c r="B8" s="11"/>
      <c r="C8" s="11"/>
      <c r="D8" s="11"/>
      <c r="E8" s="11">
        <v>24</v>
      </c>
      <c r="F8" s="11">
        <v>24</v>
      </c>
    </row>
    <row r="9" spans="1:6" x14ac:dyDescent="0.45">
      <c r="A9" s="10" t="s">
        <v>8315</v>
      </c>
      <c r="B9" s="11">
        <v>540</v>
      </c>
      <c r="C9" s="11">
        <v>20</v>
      </c>
      <c r="D9" s="11">
        <v>120</v>
      </c>
      <c r="E9" s="11">
        <v>20</v>
      </c>
      <c r="F9" s="11">
        <v>700</v>
      </c>
    </row>
    <row r="10" spans="1:6" x14ac:dyDescent="0.45">
      <c r="A10" s="10" t="s">
        <v>8316</v>
      </c>
      <c r="B10" s="11">
        <v>103</v>
      </c>
      <c r="C10" s="11"/>
      <c r="D10" s="11">
        <v>117</v>
      </c>
      <c r="E10" s="11"/>
      <c r="F10" s="11">
        <v>220</v>
      </c>
    </row>
    <row r="11" spans="1:6" x14ac:dyDescent="0.45">
      <c r="A11" s="10" t="s">
        <v>8317</v>
      </c>
      <c r="B11" s="11">
        <v>80</v>
      </c>
      <c r="C11" s="11"/>
      <c r="D11" s="11">
        <v>127</v>
      </c>
      <c r="E11" s="11">
        <v>30</v>
      </c>
      <c r="F11" s="11">
        <v>237</v>
      </c>
    </row>
    <row r="12" spans="1:6" x14ac:dyDescent="0.45">
      <c r="A12" s="10" t="s">
        <v>8318</v>
      </c>
      <c r="B12" s="11">
        <v>209</v>
      </c>
      <c r="C12" s="11"/>
      <c r="D12" s="11">
        <v>213</v>
      </c>
      <c r="E12" s="11">
        <v>178</v>
      </c>
      <c r="F12" s="11">
        <v>600</v>
      </c>
    </row>
    <row r="13" spans="1:6" x14ac:dyDescent="0.45">
      <c r="A13" s="10" t="s">
        <v>8319</v>
      </c>
      <c r="B13" s="11">
        <v>839</v>
      </c>
      <c r="C13" s="11">
        <v>24</v>
      </c>
      <c r="D13" s="11">
        <v>493</v>
      </c>
      <c r="E13" s="11">
        <v>37</v>
      </c>
      <c r="F13" s="11">
        <v>1393</v>
      </c>
    </row>
    <row r="14" spans="1:6" x14ac:dyDescent="0.45">
      <c r="A14" s="10" t="s">
        <v>8320</v>
      </c>
      <c r="B14" s="11">
        <v>2185</v>
      </c>
      <c r="C14" s="11">
        <v>50</v>
      </c>
      <c r="D14" s="11">
        <v>1530</v>
      </c>
      <c r="E14" s="11">
        <v>349</v>
      </c>
      <c r="F14"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F23CC-C7D7-43AE-8423-D9D5877881CB}">
  <dimension ref="A1:F47"/>
  <sheetViews>
    <sheetView workbookViewId="0">
      <selection activeCell="A4" activeCellId="1" sqref="A1:B2 A4:F47"/>
    </sheetView>
  </sheetViews>
  <sheetFormatPr defaultRowHeight="14.25" x14ac:dyDescent="0.45"/>
  <cols>
    <col min="1" max="1" width="14.6640625" bestFit="1" customWidth="1"/>
    <col min="2" max="2" width="14.73046875" bestFit="1" customWidth="1"/>
    <col min="3" max="3" width="3.59765625" bestFit="1" customWidth="1"/>
    <col min="4" max="4" width="5.265625" bestFit="1" customWidth="1"/>
    <col min="5" max="5" width="7.86328125" bestFit="1" customWidth="1"/>
    <col min="6" max="6" width="10.19921875" bestFit="1" customWidth="1"/>
  </cols>
  <sheetData>
    <row r="1" spans="1:6" x14ac:dyDescent="0.45">
      <c r="A1" s="9" t="s">
        <v>8223</v>
      </c>
      <c r="B1" t="s">
        <v>8323</v>
      </c>
    </row>
    <row r="2" spans="1:6" x14ac:dyDescent="0.45">
      <c r="A2" s="9" t="s">
        <v>8308</v>
      </c>
      <c r="B2" t="s">
        <v>8323</v>
      </c>
    </row>
    <row r="4" spans="1:6" x14ac:dyDescent="0.45">
      <c r="A4" s="9" t="s">
        <v>8322</v>
      </c>
      <c r="B4" s="9" t="s">
        <v>8321</v>
      </c>
    </row>
    <row r="5" spans="1:6" x14ac:dyDescent="0.45">
      <c r="A5" s="9" t="s">
        <v>8310</v>
      </c>
      <c r="B5" t="s">
        <v>8219</v>
      </c>
      <c r="C5" t="s">
        <v>8222</v>
      </c>
      <c r="D5" t="s">
        <v>8221</v>
      </c>
      <c r="E5" t="s">
        <v>8220</v>
      </c>
      <c r="F5" t="s">
        <v>8320</v>
      </c>
    </row>
    <row r="6" spans="1:6" x14ac:dyDescent="0.45">
      <c r="A6" s="10" t="s">
        <v>8324</v>
      </c>
      <c r="B6" s="11"/>
      <c r="C6" s="11"/>
      <c r="D6" s="11">
        <v>100</v>
      </c>
      <c r="E6" s="11"/>
      <c r="F6" s="11">
        <v>100</v>
      </c>
    </row>
    <row r="7" spans="1:6" x14ac:dyDescent="0.45">
      <c r="A7" s="10" t="s">
        <v>8325</v>
      </c>
      <c r="B7" s="11"/>
      <c r="C7" s="11"/>
      <c r="D7" s="11"/>
      <c r="E7" s="11">
        <v>20</v>
      </c>
      <c r="F7" s="11">
        <v>20</v>
      </c>
    </row>
    <row r="8" spans="1:6" x14ac:dyDescent="0.45">
      <c r="A8" s="10" t="s">
        <v>8326</v>
      </c>
      <c r="B8" s="11"/>
      <c r="C8" s="11"/>
      <c r="D8" s="11"/>
      <c r="E8" s="11">
        <v>24</v>
      </c>
      <c r="F8" s="11">
        <v>24</v>
      </c>
    </row>
    <row r="9" spans="1:6" x14ac:dyDescent="0.45">
      <c r="A9" s="10" t="s">
        <v>8327</v>
      </c>
      <c r="B9" s="11"/>
      <c r="C9" s="11"/>
      <c r="D9" s="11">
        <v>40</v>
      </c>
      <c r="E9" s="11"/>
      <c r="F9" s="11">
        <v>40</v>
      </c>
    </row>
    <row r="10" spans="1:6" x14ac:dyDescent="0.45">
      <c r="A10" s="10" t="s">
        <v>8328</v>
      </c>
      <c r="B10" s="11">
        <v>40</v>
      </c>
      <c r="C10" s="11"/>
      <c r="D10" s="11"/>
      <c r="E10" s="11"/>
      <c r="F10" s="11">
        <v>40</v>
      </c>
    </row>
    <row r="11" spans="1:6" x14ac:dyDescent="0.45">
      <c r="A11" s="10" t="s">
        <v>8329</v>
      </c>
      <c r="B11" s="11">
        <v>180</v>
      </c>
      <c r="C11" s="11"/>
      <c r="D11" s="11"/>
      <c r="E11" s="11"/>
      <c r="F11" s="11">
        <v>180</v>
      </c>
    </row>
    <row r="12" spans="1:6" x14ac:dyDescent="0.45">
      <c r="A12" s="10" t="s">
        <v>8330</v>
      </c>
      <c r="B12" s="11"/>
      <c r="C12" s="11"/>
      <c r="D12" s="11">
        <v>80</v>
      </c>
      <c r="E12" s="11"/>
      <c r="F12" s="11">
        <v>80</v>
      </c>
    </row>
    <row r="13" spans="1:6" x14ac:dyDescent="0.45">
      <c r="A13" s="10" t="s">
        <v>8331</v>
      </c>
      <c r="B13" s="11">
        <v>40</v>
      </c>
      <c r="C13" s="11"/>
      <c r="D13" s="11"/>
      <c r="E13" s="11"/>
      <c r="F13" s="11">
        <v>40</v>
      </c>
    </row>
    <row r="14" spans="1:6" x14ac:dyDescent="0.45">
      <c r="A14" s="10" t="s">
        <v>8332</v>
      </c>
      <c r="B14" s="11"/>
      <c r="C14" s="11">
        <v>20</v>
      </c>
      <c r="D14" s="11">
        <v>40</v>
      </c>
      <c r="E14" s="11"/>
      <c r="F14" s="11">
        <v>60</v>
      </c>
    </row>
    <row r="15" spans="1:6" x14ac:dyDescent="0.45">
      <c r="A15" s="10" t="s">
        <v>8333</v>
      </c>
      <c r="B15" s="11"/>
      <c r="C15" s="11"/>
      <c r="D15" s="11">
        <v>40</v>
      </c>
      <c r="E15" s="11"/>
      <c r="F15" s="11">
        <v>40</v>
      </c>
    </row>
    <row r="16" spans="1:6" x14ac:dyDescent="0.45">
      <c r="A16" s="10" t="s">
        <v>8334</v>
      </c>
      <c r="B16" s="11"/>
      <c r="C16" s="11"/>
      <c r="D16" s="11">
        <v>120</v>
      </c>
      <c r="E16" s="11">
        <v>20</v>
      </c>
      <c r="F16" s="11">
        <v>140</v>
      </c>
    </row>
    <row r="17" spans="1:6" x14ac:dyDescent="0.45">
      <c r="A17" s="10" t="s">
        <v>8335</v>
      </c>
      <c r="B17" s="11"/>
      <c r="C17" s="11"/>
      <c r="D17" s="11">
        <v>20</v>
      </c>
      <c r="E17" s="11"/>
      <c r="F17" s="11">
        <v>20</v>
      </c>
    </row>
    <row r="18" spans="1:6" x14ac:dyDescent="0.45">
      <c r="A18" s="10" t="s">
        <v>8336</v>
      </c>
      <c r="B18" s="11">
        <v>140</v>
      </c>
      <c r="C18" s="11"/>
      <c r="D18" s="11"/>
      <c r="E18" s="11"/>
      <c r="F18" s="11">
        <v>140</v>
      </c>
    </row>
    <row r="19" spans="1:6" x14ac:dyDescent="0.45">
      <c r="A19" s="10" t="s">
        <v>8337</v>
      </c>
      <c r="B19" s="11">
        <v>140</v>
      </c>
      <c r="C19" s="11"/>
      <c r="D19" s="11">
        <v>20</v>
      </c>
      <c r="E19" s="11"/>
      <c r="F19" s="11">
        <v>160</v>
      </c>
    </row>
    <row r="20" spans="1:6" x14ac:dyDescent="0.45">
      <c r="A20" s="10" t="s">
        <v>8338</v>
      </c>
      <c r="B20" s="11"/>
      <c r="C20" s="11"/>
      <c r="D20" s="11">
        <v>60</v>
      </c>
      <c r="E20" s="11"/>
      <c r="F20" s="11">
        <v>60</v>
      </c>
    </row>
    <row r="21" spans="1:6" x14ac:dyDescent="0.45">
      <c r="A21" s="10" t="s">
        <v>8339</v>
      </c>
      <c r="B21" s="11">
        <v>9</v>
      </c>
      <c r="C21" s="11"/>
      <c r="D21" s="11">
        <v>11</v>
      </c>
      <c r="E21" s="11"/>
      <c r="F21" s="11">
        <v>20</v>
      </c>
    </row>
    <row r="22" spans="1:6" x14ac:dyDescent="0.45">
      <c r="A22" s="10" t="s">
        <v>8340</v>
      </c>
      <c r="B22" s="11">
        <v>20</v>
      </c>
      <c r="C22" s="11"/>
      <c r="D22" s="11"/>
      <c r="E22" s="11"/>
      <c r="F22" s="11">
        <v>20</v>
      </c>
    </row>
    <row r="23" spans="1:6" x14ac:dyDescent="0.45">
      <c r="A23" s="10" t="s">
        <v>8341</v>
      </c>
      <c r="B23" s="11"/>
      <c r="C23" s="11"/>
      <c r="D23" s="11">
        <v>40</v>
      </c>
      <c r="E23" s="11"/>
      <c r="F23" s="11">
        <v>40</v>
      </c>
    </row>
    <row r="24" spans="1:6" x14ac:dyDescent="0.45">
      <c r="A24" s="10" t="s">
        <v>8342</v>
      </c>
      <c r="B24" s="11">
        <v>60</v>
      </c>
      <c r="C24" s="11"/>
      <c r="D24" s="11">
        <v>60</v>
      </c>
      <c r="E24" s="11">
        <v>20</v>
      </c>
      <c r="F24" s="11">
        <v>140</v>
      </c>
    </row>
    <row r="25" spans="1:6" x14ac:dyDescent="0.45">
      <c r="A25" s="10" t="s">
        <v>8343</v>
      </c>
      <c r="B25" s="11"/>
      <c r="C25" s="11"/>
      <c r="D25" s="11">
        <v>20</v>
      </c>
      <c r="E25" s="11"/>
      <c r="F25" s="11">
        <v>20</v>
      </c>
    </row>
    <row r="26" spans="1:6" x14ac:dyDescent="0.45">
      <c r="A26" s="10" t="s">
        <v>8344</v>
      </c>
      <c r="B26" s="11">
        <v>60</v>
      </c>
      <c r="C26" s="11"/>
      <c r="D26" s="11"/>
      <c r="E26" s="11"/>
      <c r="F26" s="11">
        <v>60</v>
      </c>
    </row>
    <row r="27" spans="1:6" x14ac:dyDescent="0.45">
      <c r="A27" s="10" t="s">
        <v>8345</v>
      </c>
      <c r="B27" s="11"/>
      <c r="C27" s="11"/>
      <c r="D27" s="11">
        <v>20</v>
      </c>
      <c r="E27" s="11"/>
      <c r="F27" s="11">
        <v>20</v>
      </c>
    </row>
    <row r="28" spans="1:6" x14ac:dyDescent="0.45">
      <c r="A28" s="10" t="s">
        <v>8346</v>
      </c>
      <c r="B28" s="11">
        <v>103</v>
      </c>
      <c r="C28" s="11"/>
      <c r="D28" s="11">
        <v>57</v>
      </c>
      <c r="E28" s="11"/>
      <c r="F28" s="11">
        <v>160</v>
      </c>
    </row>
    <row r="29" spans="1:6" x14ac:dyDescent="0.45">
      <c r="A29" s="10" t="s">
        <v>8347</v>
      </c>
      <c r="B29" s="11"/>
      <c r="C29" s="11"/>
      <c r="D29" s="11">
        <v>20</v>
      </c>
      <c r="E29" s="11"/>
      <c r="F29" s="11">
        <v>20</v>
      </c>
    </row>
    <row r="30" spans="1:6" x14ac:dyDescent="0.45">
      <c r="A30" s="10" t="s">
        <v>8348</v>
      </c>
      <c r="B30" s="11">
        <v>694</v>
      </c>
      <c r="C30" s="11">
        <v>19</v>
      </c>
      <c r="D30" s="11">
        <v>353</v>
      </c>
      <c r="E30" s="11"/>
      <c r="F30" s="11">
        <v>1066</v>
      </c>
    </row>
    <row r="31" spans="1:6" x14ac:dyDescent="0.45">
      <c r="A31" s="10" t="s">
        <v>8349</v>
      </c>
      <c r="B31" s="11">
        <v>40</v>
      </c>
      <c r="C31" s="11"/>
      <c r="D31" s="11"/>
      <c r="E31" s="11"/>
      <c r="F31" s="11">
        <v>40</v>
      </c>
    </row>
    <row r="32" spans="1:6" x14ac:dyDescent="0.45">
      <c r="A32" s="10" t="s">
        <v>8350</v>
      </c>
      <c r="B32" s="11">
        <v>20</v>
      </c>
      <c r="C32" s="11"/>
      <c r="D32" s="11"/>
      <c r="E32" s="11"/>
      <c r="F32" s="11">
        <v>20</v>
      </c>
    </row>
    <row r="33" spans="1:6" x14ac:dyDescent="0.45">
      <c r="A33" s="10" t="s">
        <v>8351</v>
      </c>
      <c r="B33" s="11"/>
      <c r="C33" s="11"/>
      <c r="D33" s="11">
        <v>20</v>
      </c>
      <c r="E33" s="11"/>
      <c r="F33" s="11">
        <v>20</v>
      </c>
    </row>
    <row r="34" spans="1:6" x14ac:dyDescent="0.45">
      <c r="A34" s="10" t="s">
        <v>8352</v>
      </c>
      <c r="B34" s="11">
        <v>260</v>
      </c>
      <c r="C34" s="11"/>
      <c r="D34" s="11"/>
      <c r="E34" s="11"/>
      <c r="F34" s="11">
        <v>260</v>
      </c>
    </row>
    <row r="35" spans="1:6" x14ac:dyDescent="0.45">
      <c r="A35" s="10" t="s">
        <v>8353</v>
      </c>
      <c r="B35" s="11"/>
      <c r="C35" s="11"/>
      <c r="D35" s="11"/>
      <c r="E35" s="11">
        <v>40</v>
      </c>
      <c r="F35" s="11">
        <v>40</v>
      </c>
    </row>
    <row r="36" spans="1:6" x14ac:dyDescent="0.45">
      <c r="A36" s="10" t="s">
        <v>8354</v>
      </c>
      <c r="B36" s="11">
        <v>60</v>
      </c>
      <c r="C36" s="11"/>
      <c r="D36" s="11"/>
      <c r="E36" s="11"/>
      <c r="F36" s="11">
        <v>60</v>
      </c>
    </row>
    <row r="37" spans="1:6" x14ac:dyDescent="0.45">
      <c r="A37" s="10" t="s">
        <v>8355</v>
      </c>
      <c r="B37" s="11">
        <v>34</v>
      </c>
      <c r="C37" s="11">
        <v>6</v>
      </c>
      <c r="D37" s="11"/>
      <c r="E37" s="11"/>
      <c r="F37" s="11">
        <v>40</v>
      </c>
    </row>
    <row r="38" spans="1:6" x14ac:dyDescent="0.45">
      <c r="A38" s="10" t="s">
        <v>8356</v>
      </c>
      <c r="B38" s="11">
        <v>40</v>
      </c>
      <c r="C38" s="11"/>
      <c r="D38" s="11">
        <v>2</v>
      </c>
      <c r="E38" s="11">
        <v>18</v>
      </c>
      <c r="F38" s="11">
        <v>60</v>
      </c>
    </row>
    <row r="39" spans="1:6" x14ac:dyDescent="0.45">
      <c r="A39" s="10" t="s">
        <v>8357</v>
      </c>
      <c r="B39" s="11">
        <v>85</v>
      </c>
      <c r="C39" s="11">
        <v>5</v>
      </c>
      <c r="D39" s="11">
        <v>80</v>
      </c>
      <c r="E39" s="11">
        <v>17</v>
      </c>
      <c r="F39" s="11">
        <v>187</v>
      </c>
    </row>
    <row r="40" spans="1:6" x14ac:dyDescent="0.45">
      <c r="A40" s="10" t="s">
        <v>8358</v>
      </c>
      <c r="B40" s="11">
        <v>80</v>
      </c>
      <c r="C40" s="11"/>
      <c r="D40" s="11"/>
      <c r="E40" s="11"/>
      <c r="F40" s="11">
        <v>80</v>
      </c>
    </row>
    <row r="41" spans="1:6" x14ac:dyDescent="0.45">
      <c r="A41" s="10" t="s">
        <v>8359</v>
      </c>
      <c r="B41" s="11">
        <v>60</v>
      </c>
      <c r="C41" s="11"/>
      <c r="D41" s="11"/>
      <c r="E41" s="11"/>
      <c r="F41" s="11">
        <v>60</v>
      </c>
    </row>
    <row r="42" spans="1:6" x14ac:dyDescent="0.45">
      <c r="A42" s="10" t="s">
        <v>8360</v>
      </c>
      <c r="B42" s="11"/>
      <c r="C42" s="11"/>
      <c r="D42" s="11">
        <v>47</v>
      </c>
      <c r="E42" s="11">
        <v>10</v>
      </c>
      <c r="F42" s="11">
        <v>57</v>
      </c>
    </row>
    <row r="43" spans="1:6" x14ac:dyDescent="0.45">
      <c r="A43" s="10" t="s">
        <v>8361</v>
      </c>
      <c r="B43" s="11"/>
      <c r="C43" s="11"/>
      <c r="D43" s="11">
        <v>100</v>
      </c>
      <c r="E43" s="11"/>
      <c r="F43" s="11">
        <v>100</v>
      </c>
    </row>
    <row r="44" spans="1:6" x14ac:dyDescent="0.45">
      <c r="A44" s="10" t="s">
        <v>8362</v>
      </c>
      <c r="B44" s="11">
        <v>20</v>
      </c>
      <c r="C44" s="11"/>
      <c r="D44" s="11">
        <v>120</v>
      </c>
      <c r="E44" s="11">
        <v>60</v>
      </c>
      <c r="F44" s="11">
        <v>200</v>
      </c>
    </row>
    <row r="45" spans="1:6" x14ac:dyDescent="0.45">
      <c r="A45" s="10" t="s">
        <v>8363</v>
      </c>
      <c r="B45" s="11"/>
      <c r="C45" s="11"/>
      <c r="D45" s="11">
        <v>60</v>
      </c>
      <c r="E45" s="11">
        <v>100</v>
      </c>
      <c r="F45" s="11">
        <v>160</v>
      </c>
    </row>
    <row r="46" spans="1:6" x14ac:dyDescent="0.45">
      <c r="A46" s="10" t="s">
        <v>8364</v>
      </c>
      <c r="B46" s="11"/>
      <c r="C46" s="11"/>
      <c r="D46" s="11"/>
      <c r="E46" s="11">
        <v>20</v>
      </c>
      <c r="F46" s="11">
        <v>20</v>
      </c>
    </row>
    <row r="47" spans="1:6" x14ac:dyDescent="0.45">
      <c r="A47" s="10" t="s">
        <v>8320</v>
      </c>
      <c r="B47" s="11">
        <v>2185</v>
      </c>
      <c r="C47" s="11">
        <v>50</v>
      </c>
      <c r="D47" s="11">
        <v>1530</v>
      </c>
      <c r="E47" s="11">
        <v>349</v>
      </c>
      <c r="F47"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8683F-0BED-4DEE-9822-AE6C47F58E52}">
  <dimension ref="A1:E18"/>
  <sheetViews>
    <sheetView workbookViewId="0">
      <selection activeCell="E21" sqref="E21"/>
    </sheetView>
  </sheetViews>
  <sheetFormatPr defaultRowHeight="14.25" x14ac:dyDescent="0.45"/>
  <cols>
    <col min="1" max="1" width="12.265625" bestFit="1" customWidth="1"/>
    <col min="2" max="2" width="14.73046875" bestFit="1" customWidth="1"/>
    <col min="3" max="3" width="5.265625" bestFit="1" customWidth="1"/>
    <col min="4" max="4" width="8.9296875" bestFit="1" customWidth="1"/>
    <col min="5" max="6" width="10.19921875" bestFit="1" customWidth="1"/>
  </cols>
  <sheetData>
    <row r="1" spans="1:5" x14ac:dyDescent="0.45">
      <c r="A1" s="9" t="s">
        <v>8379</v>
      </c>
      <c r="B1" t="s">
        <v>8323</v>
      </c>
    </row>
    <row r="2" spans="1:5" x14ac:dyDescent="0.45">
      <c r="A2" s="9" t="s">
        <v>8308</v>
      </c>
      <c r="B2" t="s">
        <v>8323</v>
      </c>
    </row>
    <row r="4" spans="1:5" x14ac:dyDescent="0.45">
      <c r="A4" s="9" t="s">
        <v>8322</v>
      </c>
      <c r="B4" s="9" t="s">
        <v>8321</v>
      </c>
    </row>
    <row r="5" spans="1:5" x14ac:dyDescent="0.45">
      <c r="A5" s="9" t="s">
        <v>8310</v>
      </c>
      <c r="B5" t="s">
        <v>8220</v>
      </c>
      <c r="C5" t="s">
        <v>8221</v>
      </c>
      <c r="D5" t="s">
        <v>8219</v>
      </c>
      <c r="E5" t="s">
        <v>8320</v>
      </c>
    </row>
    <row r="6" spans="1:5" x14ac:dyDescent="0.45">
      <c r="A6" s="13" t="s">
        <v>8373</v>
      </c>
      <c r="B6" s="11">
        <v>34</v>
      </c>
      <c r="C6" s="11">
        <v>149</v>
      </c>
      <c r="D6" s="11">
        <v>183</v>
      </c>
      <c r="E6" s="11">
        <v>366</v>
      </c>
    </row>
    <row r="7" spans="1:5" x14ac:dyDescent="0.45">
      <c r="A7" s="13" t="s">
        <v>8374</v>
      </c>
      <c r="B7" s="11">
        <v>27</v>
      </c>
      <c r="C7" s="11">
        <v>105</v>
      </c>
      <c r="D7" s="11">
        <v>202</v>
      </c>
      <c r="E7" s="11">
        <v>334</v>
      </c>
    </row>
    <row r="8" spans="1:5" x14ac:dyDescent="0.45">
      <c r="A8" s="13" t="s">
        <v>8375</v>
      </c>
      <c r="B8" s="11">
        <v>28</v>
      </c>
      <c r="C8" s="11">
        <v>108</v>
      </c>
      <c r="D8" s="11">
        <v>179</v>
      </c>
      <c r="E8" s="11">
        <v>315</v>
      </c>
    </row>
    <row r="9" spans="1:5" x14ac:dyDescent="0.45">
      <c r="A9" s="13" t="s">
        <v>8376</v>
      </c>
      <c r="B9" s="11">
        <v>27</v>
      </c>
      <c r="C9" s="11">
        <v>103</v>
      </c>
      <c r="D9" s="11">
        <v>193</v>
      </c>
      <c r="E9" s="11">
        <v>323</v>
      </c>
    </row>
    <row r="10" spans="1:5" x14ac:dyDescent="0.45">
      <c r="A10" s="13" t="s">
        <v>8367</v>
      </c>
      <c r="B10" s="11">
        <v>26</v>
      </c>
      <c r="C10" s="11">
        <v>126</v>
      </c>
      <c r="D10" s="11">
        <v>233</v>
      </c>
      <c r="E10" s="11">
        <v>385</v>
      </c>
    </row>
    <row r="11" spans="1:5" x14ac:dyDescent="0.45">
      <c r="A11" s="13" t="s">
        <v>8377</v>
      </c>
      <c r="B11" s="11">
        <v>27</v>
      </c>
      <c r="C11" s="11">
        <v>148</v>
      </c>
      <c r="D11" s="11">
        <v>213</v>
      </c>
      <c r="E11" s="11">
        <v>388</v>
      </c>
    </row>
    <row r="12" spans="1:5" x14ac:dyDescent="0.45">
      <c r="A12" s="13" t="s">
        <v>8368</v>
      </c>
      <c r="B12" s="11">
        <v>44</v>
      </c>
      <c r="C12" s="11">
        <v>148</v>
      </c>
      <c r="D12" s="11">
        <v>192</v>
      </c>
      <c r="E12" s="11">
        <v>384</v>
      </c>
    </row>
    <row r="13" spans="1:5" x14ac:dyDescent="0.45">
      <c r="A13" s="13" t="s">
        <v>8369</v>
      </c>
      <c r="B13" s="11">
        <v>32</v>
      </c>
      <c r="C13" s="11">
        <v>134</v>
      </c>
      <c r="D13" s="11">
        <v>167</v>
      </c>
      <c r="E13" s="11">
        <v>333</v>
      </c>
    </row>
    <row r="14" spans="1:5" x14ac:dyDescent="0.45">
      <c r="A14" s="13" t="s">
        <v>8370</v>
      </c>
      <c r="B14" s="11">
        <v>24</v>
      </c>
      <c r="C14" s="11">
        <v>127</v>
      </c>
      <c r="D14" s="11">
        <v>148</v>
      </c>
      <c r="E14" s="11">
        <v>299</v>
      </c>
    </row>
    <row r="15" spans="1:5" x14ac:dyDescent="0.45">
      <c r="A15" s="13" t="s">
        <v>8371</v>
      </c>
      <c r="B15" s="11">
        <v>20</v>
      </c>
      <c r="C15" s="11">
        <v>150</v>
      </c>
      <c r="D15" s="11">
        <v>184</v>
      </c>
      <c r="E15" s="11">
        <v>354</v>
      </c>
    </row>
    <row r="16" spans="1:5" x14ac:dyDescent="0.45">
      <c r="A16" s="13" t="s">
        <v>8372</v>
      </c>
      <c r="B16" s="11">
        <v>37</v>
      </c>
      <c r="C16" s="11">
        <v>113</v>
      </c>
      <c r="D16" s="11">
        <v>180</v>
      </c>
      <c r="E16" s="11">
        <v>330</v>
      </c>
    </row>
    <row r="17" spans="1:5" x14ac:dyDescent="0.45">
      <c r="A17" s="13" t="s">
        <v>8378</v>
      </c>
      <c r="B17" s="11">
        <v>23</v>
      </c>
      <c r="C17" s="11">
        <v>119</v>
      </c>
      <c r="D17" s="11">
        <v>111</v>
      </c>
      <c r="E17" s="11">
        <v>253</v>
      </c>
    </row>
    <row r="18" spans="1:5" x14ac:dyDescent="0.45">
      <c r="A18" s="13" t="s">
        <v>8320</v>
      </c>
      <c r="B18" s="11">
        <v>349</v>
      </c>
      <c r="C18" s="11">
        <v>1530</v>
      </c>
      <c r="D18" s="11">
        <v>2185</v>
      </c>
      <c r="E18" s="11">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E8DFA-EAC9-42B9-ADB2-47908C675AA4}">
  <dimension ref="A1:B56"/>
  <sheetViews>
    <sheetView topLeftCell="A52" workbookViewId="0">
      <selection activeCell="A56" sqref="A56"/>
    </sheetView>
  </sheetViews>
  <sheetFormatPr defaultRowHeight="14.25" x14ac:dyDescent="0.45"/>
  <cols>
    <col min="1" max="1" width="78.73046875" bestFit="1" customWidth="1"/>
  </cols>
  <sheetData>
    <row r="1" spans="1:1" x14ac:dyDescent="0.45">
      <c r="A1" s="8" t="s">
        <v>8380</v>
      </c>
    </row>
    <row r="2" spans="1:1" x14ac:dyDescent="0.45">
      <c r="A2" s="3"/>
    </row>
    <row r="16" spans="1:1" ht="85.5" x14ac:dyDescent="0.45">
      <c r="A16" s="3" t="s">
        <v>8382</v>
      </c>
    </row>
    <row r="36" spans="1:1" ht="99.75" x14ac:dyDescent="0.45">
      <c r="A36" s="3" t="s">
        <v>8383</v>
      </c>
    </row>
    <row r="52" spans="1:2" ht="99.75" x14ac:dyDescent="0.45">
      <c r="A52" s="3" t="s">
        <v>8384</v>
      </c>
    </row>
    <row r="53" spans="1:2" x14ac:dyDescent="0.45">
      <c r="A53" s="8" t="s">
        <v>8385</v>
      </c>
      <c r="B53" t="s">
        <v>8381</v>
      </c>
    </row>
    <row r="54" spans="1:2" ht="71.25" x14ac:dyDescent="0.45">
      <c r="A54" s="3" t="s">
        <v>8386</v>
      </c>
    </row>
    <row r="55" spans="1:2" x14ac:dyDescent="0.45">
      <c r="A55" s="8" t="s">
        <v>8387</v>
      </c>
    </row>
    <row r="56" spans="1:2" ht="85.5" x14ac:dyDescent="0.45">
      <c r="A56" s="3" t="s">
        <v>8388</v>
      </c>
    </row>
  </sheetData>
  <pageMargins left="0.7" right="0.7" top="0.75" bottom="0.75" header="0.3" footer="0.3"/>
  <pageSetup orientation="portrait" horizontalDpi="4294967293"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AFE2A-D67B-4B4A-AA62-46764C56812C}">
  <dimension ref="A1:H13"/>
  <sheetViews>
    <sheetView tabSelected="1" workbookViewId="0">
      <selection activeCell="F1" activeCellId="1" sqref="A1:A13 F1:H13"/>
    </sheetView>
  </sheetViews>
  <sheetFormatPr defaultRowHeight="14.25" x14ac:dyDescent="0.45"/>
  <cols>
    <col min="1" max="1" width="25.59765625" bestFit="1" customWidth="1"/>
    <col min="2" max="2" width="15.59765625" bestFit="1" customWidth="1"/>
    <col min="3" max="3" width="12.265625" bestFit="1" customWidth="1"/>
    <col min="4" max="4" width="14.73046875" bestFit="1" customWidth="1"/>
    <col min="5" max="5" width="11.46484375" bestFit="1" customWidth="1"/>
    <col min="6" max="6" width="18.06640625" bestFit="1" customWidth="1"/>
    <col min="7" max="7" width="14.73046875" bestFit="1" customWidth="1"/>
    <col min="8" max="8" width="17.19921875" bestFit="1" customWidth="1"/>
  </cols>
  <sheetData>
    <row r="1" spans="1:8" x14ac:dyDescent="0.45">
      <c r="A1" t="s">
        <v>8389</v>
      </c>
      <c r="B1" t="s">
        <v>8408</v>
      </c>
      <c r="C1" t="s">
        <v>8390</v>
      </c>
      <c r="D1" t="s">
        <v>8391</v>
      </c>
      <c r="E1" t="s">
        <v>8392</v>
      </c>
      <c r="F1" t="s">
        <v>8393</v>
      </c>
      <c r="G1" t="s">
        <v>8394</v>
      </c>
      <c r="H1" t="s">
        <v>8395</v>
      </c>
    </row>
    <row r="2" spans="1:8" x14ac:dyDescent="0.45">
      <c r="A2" t="s">
        <v>8396</v>
      </c>
      <c r="B2">
        <f>COUNTIFS(Sheet1!F$2:F$4115,"successful",Sheet1!D$2:D4115,"&lt;1000")</f>
        <v>322</v>
      </c>
      <c r="C2">
        <f>COUNTIFS(Sheet1!$F$2:$F$4115,"failed",Sheet1!$D$2:$D$4115,"&lt;1000")</f>
        <v>113</v>
      </c>
      <c r="D2">
        <f>COUNTIFS(Sheet1!$F$2:$F$4115,"canceled",Sheet1!$D$2:$D$4115,"&lt;1000")</f>
        <v>18</v>
      </c>
      <c r="E2">
        <f>SUM(B2:D2)</f>
        <v>453</v>
      </c>
      <c r="F2" s="5">
        <f>B2/E2</f>
        <v>0.71081677704194257</v>
      </c>
      <c r="G2" s="5">
        <f>C2/E2</f>
        <v>0.24944812362030905</v>
      </c>
      <c r="H2" s="5">
        <f>D2/E2</f>
        <v>3.9735099337748346E-2</v>
      </c>
    </row>
    <row r="3" spans="1:8" x14ac:dyDescent="0.45">
      <c r="A3" t="s">
        <v>8397</v>
      </c>
      <c r="B3">
        <f>COUNTIFS(Sheet1!F$2:F$4115, "successful",Sheet1!D$2:D$4115, "&gt;=1000", Sheet1!D$2:D$4115, "&lt;5000")</f>
        <v>932</v>
      </c>
      <c r="C3">
        <f>COUNTIFS(Sheet1!$F$2:$F$4115, "failed",Sheet1!$D$2:$D$4115, "&gt;=1000", Sheet1!$D$2:$D$4115, "&lt;5000")</f>
        <v>420</v>
      </c>
      <c r="D3">
        <f>COUNTIFS(Sheet1!$F$2:$F$4115, "canceled",Sheet1!$D$2:$D$4115, "&gt;=1000", Sheet1!$D$2:$D$4115, "&lt;5000")</f>
        <v>60</v>
      </c>
      <c r="E3">
        <f t="shared" ref="E3:E13" si="0">SUM(B3:D3)</f>
        <v>1412</v>
      </c>
      <c r="F3" s="5">
        <f t="shared" ref="F3:F13" si="1">B3/E3</f>
        <v>0.66005665722379603</v>
      </c>
      <c r="G3" s="5">
        <f t="shared" ref="G3:G13" si="2">C3/E3</f>
        <v>0.29745042492917845</v>
      </c>
      <c r="H3" s="5">
        <f t="shared" ref="H3:H13" si="3">D3/E3</f>
        <v>4.2492917847025496E-2</v>
      </c>
    </row>
    <row r="4" spans="1:8" x14ac:dyDescent="0.45">
      <c r="A4" t="s">
        <v>8398</v>
      </c>
      <c r="B4">
        <f>COUNTIFS(Sheet1!F2:F4115, "successful",Sheet1!D2:D4115, "&gt;=5000", Sheet1!D2:D4115, "&lt;10000")</f>
        <v>381</v>
      </c>
      <c r="C4">
        <f>COUNTIFS(Sheet1!$F$2:$F$4115, "failed",Sheet1!$D$2:$D$4115, "&gt;=5000", Sheet1!$D$2:$D$4115, "&lt;10000")</f>
        <v>283</v>
      </c>
      <c r="D4">
        <f>COUNTIFS(Sheet1!$F$2:$F$4115, "canceled",Sheet1!$D$2:$D$4115, "&gt;=5000", Sheet1!$D$2:$D$4115, "&lt;10000")</f>
        <v>52</v>
      </c>
      <c r="E4">
        <f t="shared" si="0"/>
        <v>716</v>
      </c>
      <c r="F4" s="5">
        <f t="shared" si="1"/>
        <v>0.53212290502793291</v>
      </c>
      <c r="G4" s="5">
        <f t="shared" si="2"/>
        <v>0.39525139664804471</v>
      </c>
      <c r="H4" s="5">
        <f t="shared" si="3"/>
        <v>7.2625698324022353E-2</v>
      </c>
    </row>
    <row r="5" spans="1:8" x14ac:dyDescent="0.45">
      <c r="A5" t="s">
        <v>8399</v>
      </c>
      <c r="B5">
        <f>COUNTIFS(Sheet1!F2:F4115, "successful",Sheet1!D2:D4115, "&gt;=10000", Sheet1!D2:D4115, "&lt;15000")</f>
        <v>168</v>
      </c>
      <c r="C5">
        <f>COUNTIFS(Sheet1!$F$2:$F$4115, "failed",Sheet1!$D$2:$D$4115, "&gt;=10000", Sheet1!$D$2:$D$4115, "&lt;15000")</f>
        <v>144</v>
      </c>
      <c r="D5">
        <f>COUNTIFS(Sheet1!$F$2:$F$4115, "canceled",Sheet1!$D$2:$D$4115, "&gt;=10000", Sheet1!$D$2:$D$4115, "&lt;15000")</f>
        <v>40</v>
      </c>
      <c r="E5">
        <f t="shared" si="0"/>
        <v>352</v>
      </c>
      <c r="F5" s="5">
        <f t="shared" si="1"/>
        <v>0.47727272727272729</v>
      </c>
      <c r="G5" s="5">
        <f t="shared" si="2"/>
        <v>0.40909090909090912</v>
      </c>
      <c r="H5" s="5">
        <f t="shared" si="3"/>
        <v>0.11363636363636363</v>
      </c>
    </row>
    <row r="6" spans="1:8" x14ac:dyDescent="0.45">
      <c r="A6" t="s">
        <v>8400</v>
      </c>
      <c r="B6">
        <f>COUNTIFS(Sheet1!F2:F4115, "successful",Sheet1!D2:D4115, "&gt;=15000", Sheet1!D2:D4115, "&lt;20000")</f>
        <v>94</v>
      </c>
      <c r="C6">
        <f>COUNTIFS(Sheet1!$F$2:$F$4115, "failed",Sheet1!$D$2:$D$4115, "&gt;=15000", Sheet1!$D$2:$D$4115, "&lt;20000")</f>
        <v>90</v>
      </c>
      <c r="D6">
        <f>COUNTIFS(Sheet1!$F$2:$F$4115, "canceled",Sheet1!$D$2:$D$4115, "&gt;=15000", Sheet1!$D$2:$D$4115, "&lt;20000")</f>
        <v>17</v>
      </c>
      <c r="E6">
        <f t="shared" si="0"/>
        <v>201</v>
      </c>
      <c r="F6" s="5">
        <f t="shared" si="1"/>
        <v>0.46766169154228854</v>
      </c>
      <c r="G6" s="5">
        <f t="shared" si="2"/>
        <v>0.44776119402985076</v>
      </c>
      <c r="H6" s="5">
        <f t="shared" si="3"/>
        <v>8.45771144278607E-2</v>
      </c>
    </row>
    <row r="7" spans="1:8" x14ac:dyDescent="0.45">
      <c r="A7" t="s">
        <v>8401</v>
      </c>
      <c r="B7">
        <f>COUNTIFS(Sheet1!F2:F4115, "successful",Sheet1!D2:D4115, "&gt;=20000", Sheet1!D2:D4115, "&lt;25000")</f>
        <v>62</v>
      </c>
      <c r="C7">
        <f>COUNTIFS(Sheet1!$F$2:$F$4115, "failed",Sheet1!$D$2:$D$4115, "&gt;=20000", Sheet1!$D$2:$D$4115, "&lt;25000")</f>
        <v>72</v>
      </c>
      <c r="D7">
        <f>COUNTIFS(Sheet1!$F$2:$F$4115, "canceled",Sheet1!$D$2:$D$4115, "&gt;=20000", Sheet1!$D$2:$D$4115, "&lt;25000")</f>
        <v>14</v>
      </c>
      <c r="E7">
        <f t="shared" si="0"/>
        <v>148</v>
      </c>
      <c r="F7" s="5">
        <f t="shared" si="1"/>
        <v>0.41891891891891891</v>
      </c>
      <c r="G7" s="5">
        <f t="shared" si="2"/>
        <v>0.48648648648648651</v>
      </c>
      <c r="H7" s="5">
        <f t="shared" si="3"/>
        <v>9.45945945945946E-2</v>
      </c>
    </row>
    <row r="8" spans="1:8" x14ac:dyDescent="0.45">
      <c r="A8" t="s">
        <v>8402</v>
      </c>
      <c r="B8">
        <f>COUNTIFS(Sheet1!F2:F4115, "successful",Sheet1!D2:D4115, "&gt;=25000", Sheet1!D2:D4115, "&lt;30000")</f>
        <v>55</v>
      </c>
      <c r="C8">
        <f>COUNTIFS(Sheet1!$F$2:$F$4115, "failed",Sheet1!$D$2:$D$4115, "&gt;=25000", Sheet1!$D$2:$D$4115, "&lt;30000")</f>
        <v>64</v>
      </c>
      <c r="D8">
        <f>COUNTIFS(Sheet1!$F$2:$F$4115, "canceled",Sheet1!$D$2:$D$4115, "&gt;=25000", Sheet1!$D$2:$D$4115, "&lt;30000")</f>
        <v>18</v>
      </c>
      <c r="E8">
        <f t="shared" si="0"/>
        <v>137</v>
      </c>
      <c r="F8" s="5">
        <f t="shared" si="1"/>
        <v>0.40145985401459855</v>
      </c>
      <c r="G8" s="5">
        <f t="shared" si="2"/>
        <v>0.46715328467153283</v>
      </c>
      <c r="H8" s="5">
        <f t="shared" si="3"/>
        <v>0.13138686131386862</v>
      </c>
    </row>
    <row r="9" spans="1:8" x14ac:dyDescent="0.45">
      <c r="A9" t="s">
        <v>8403</v>
      </c>
      <c r="B9">
        <f>COUNTIFS(Sheet1!F2:F4115, "successful",Sheet1!D2:D4115, "&gt;=30000", Sheet1!D2:D4115, "&lt;35000")</f>
        <v>32</v>
      </c>
      <c r="C9">
        <f>COUNTIFS(Sheet1!$F$2:$F$4115, "failed",Sheet1!$D$2:$D$4115, "&gt;=30000", Sheet1!$D$2:$D$4115, "&lt;35000")</f>
        <v>37</v>
      </c>
      <c r="D9">
        <f>COUNTIFS(Sheet1!$F$2:$F$4115, "canceled",Sheet1!$D$2:$D$4115, "&gt;=30000", Sheet1!$D$2:$D$4115, "&lt;35000")</f>
        <v>13</v>
      </c>
      <c r="E9">
        <f t="shared" si="0"/>
        <v>82</v>
      </c>
      <c r="F9" s="5">
        <f t="shared" si="1"/>
        <v>0.3902439024390244</v>
      </c>
      <c r="G9" s="5">
        <f t="shared" si="2"/>
        <v>0.45121951219512196</v>
      </c>
      <c r="H9" s="5">
        <f t="shared" si="3"/>
        <v>0.15853658536585366</v>
      </c>
    </row>
    <row r="10" spans="1:8" x14ac:dyDescent="0.45">
      <c r="A10" t="s">
        <v>8404</v>
      </c>
      <c r="B10">
        <f>COUNTIFS(Sheet1!F2:F4115, "successful",Sheet1!D2:D4115, "&gt;=35000", Sheet1!D2:D4115, "&lt;40000")</f>
        <v>26</v>
      </c>
      <c r="C10">
        <f>COUNTIFS(Sheet1!$F$2:$F$4115, "failed",Sheet1!$D$2:$D$4115, "&gt;=35000", Sheet1!$D$2:$D$4115, "&lt;40000")</f>
        <v>22</v>
      </c>
      <c r="D10">
        <f>COUNTIFS(Sheet1!$F$2:$F$4115, "canceled",Sheet1!$D$2:$D$4115, "&gt;=35000", Sheet1!$D$2:$D$4115, "&lt;40000")</f>
        <v>7</v>
      </c>
      <c r="E10">
        <f t="shared" si="0"/>
        <v>55</v>
      </c>
      <c r="F10" s="5">
        <f t="shared" si="1"/>
        <v>0.47272727272727272</v>
      </c>
      <c r="G10" s="5">
        <f t="shared" si="2"/>
        <v>0.4</v>
      </c>
      <c r="H10" s="5">
        <f t="shared" si="3"/>
        <v>0.12727272727272726</v>
      </c>
    </row>
    <row r="11" spans="1:8" x14ac:dyDescent="0.45">
      <c r="A11" t="s">
        <v>8405</v>
      </c>
      <c r="B11">
        <f>COUNTIFS(Sheet1!F2:F4115, "successful",Sheet1!D2:D4115, "&gt;=40000", Sheet1!D2:D4115, "&lt;45000")</f>
        <v>21</v>
      </c>
      <c r="C11">
        <f>COUNTIFS(Sheet1!$F$2:$F$4115, "failed",Sheet1!$D$2:$D$4115, "&gt;=40000", Sheet1!$D$2:$D$4115, "&lt;45000")</f>
        <v>16</v>
      </c>
      <c r="D11">
        <f>COUNTIFS(Sheet1!$F$2:$F$4115, "canceled",Sheet1!$D$2:$D$4115, "&gt;=40000", Sheet1!$D$2:$D$4115, "&lt;45000")</f>
        <v>6</v>
      </c>
      <c r="E11">
        <f t="shared" si="0"/>
        <v>43</v>
      </c>
      <c r="F11" s="5">
        <f t="shared" si="1"/>
        <v>0.48837209302325579</v>
      </c>
      <c r="G11" s="5">
        <f t="shared" si="2"/>
        <v>0.37209302325581395</v>
      </c>
      <c r="H11" s="5">
        <f t="shared" si="3"/>
        <v>0.13953488372093023</v>
      </c>
    </row>
    <row r="12" spans="1:8" x14ac:dyDescent="0.45">
      <c r="A12" t="s">
        <v>8406</v>
      </c>
      <c r="B12">
        <f>COUNTIFS(Sheet1!F2:F4115, "successful",Sheet1!D2:D4115, "&gt;=45000", Sheet1!D2:D4115, "&lt;50000")</f>
        <v>6</v>
      </c>
      <c r="C12">
        <f>COUNTIFS(Sheet1!$F$2:$F$4115, "failed",Sheet1!$D$2:$D$4115, "&gt;=45000", Sheet1!$D$2:$D$4115, "&lt;50000")</f>
        <v>11</v>
      </c>
      <c r="D12">
        <f>COUNTIFS(Sheet1!$F$2:$F$4115, "canceled",Sheet1!$D$2:$D$4115, "&gt;=45000", Sheet1!$D$2:$D$4115, "&lt;50000")</f>
        <v>4</v>
      </c>
      <c r="E12">
        <f t="shared" si="0"/>
        <v>21</v>
      </c>
      <c r="F12" s="5">
        <f t="shared" si="1"/>
        <v>0.2857142857142857</v>
      </c>
      <c r="G12" s="5">
        <f t="shared" si="2"/>
        <v>0.52380952380952384</v>
      </c>
      <c r="H12" s="5">
        <f t="shared" si="3"/>
        <v>0.19047619047619047</v>
      </c>
    </row>
    <row r="13" spans="1:8" x14ac:dyDescent="0.45">
      <c r="A13" t="s">
        <v>8407</v>
      </c>
      <c r="B13">
        <f>COUNTIFS(Sheet1!F2:F4115, "successful",Sheet1!D2:D4115, "&gt;=50000")</f>
        <v>86</v>
      </c>
      <c r="C13">
        <f>COUNTIFS(Sheet1!$F$2:$F$4115, "failed",Sheet1!$D$2:$D$4115, "&gt;=50000")</f>
        <v>258</v>
      </c>
      <c r="D13">
        <f>COUNTIFS(Sheet1!$F$2:$F$4115, "canceled",Sheet1!$D$2:$D$4115, "&gt;=50000")</f>
        <v>100</v>
      </c>
      <c r="E13">
        <f t="shared" si="0"/>
        <v>444</v>
      </c>
      <c r="F13" s="5">
        <f t="shared" si="1"/>
        <v>0.19369369369369369</v>
      </c>
      <c r="G13" s="5">
        <f t="shared" si="2"/>
        <v>0.58108108108108103</v>
      </c>
      <c r="H13" s="5">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Pivot_by_cat</vt:lpstr>
      <vt:lpstr>Pivot_by_subcat</vt:lpstr>
      <vt:lpstr>Pivot_by_date</vt:lpstr>
      <vt:lpstr>Conclusion</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Jackie Dong</cp:lastModifiedBy>
  <dcterms:created xsi:type="dcterms:W3CDTF">2017-04-20T15:17:24Z</dcterms:created>
  <dcterms:modified xsi:type="dcterms:W3CDTF">2018-05-12T01:58:36Z</dcterms:modified>
</cp:coreProperties>
</file>