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odels\"/>
    </mc:Choice>
  </mc:AlternateContent>
  <xr:revisionPtr revIDLastSave="0" documentId="13_ncr:1_{1F9F12BE-B594-43F0-AC37-2805E8A4D4F4}" xr6:coauthVersionLast="47" xr6:coauthVersionMax="47" xr10:uidLastSave="{00000000-0000-0000-0000-000000000000}"/>
  <bookViews>
    <workbookView xWindow="10080" yWindow="3465" windowWidth="14595" windowHeight="10995" xr2:uid="{DA6FE0BA-18CF-4181-A6EE-D693871D181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F26" i="1"/>
  <c r="F27" i="1"/>
  <c r="D17" i="1"/>
  <c r="D21" i="1"/>
  <c r="D20" i="1"/>
  <c r="D19" i="1"/>
  <c r="F11" i="1"/>
  <c r="D11" i="1"/>
  <c r="D22" i="1" s="1"/>
  <c r="D27" i="1"/>
  <c r="D26" i="1"/>
  <c r="F3" i="1"/>
  <c r="F4" i="1"/>
  <c r="C28" i="1"/>
  <c r="C30" i="1" s="1"/>
  <c r="F10" i="1"/>
  <c r="F9" i="1"/>
  <c r="F8" i="1"/>
  <c r="C11" i="1"/>
  <c r="F5" i="1" l="1"/>
  <c r="D28" i="1"/>
  <c r="F28" i="1" s="1"/>
  <c r="D30" i="1" l="1"/>
</calcChain>
</file>

<file path=xl/sharedStrings.xml><?xml version="1.0" encoding="utf-8"?>
<sst xmlns="http://schemas.openxmlformats.org/spreadsheetml/2006/main" count="21" uniqueCount="21">
  <si>
    <t>Shares Outstanding</t>
  </si>
  <si>
    <t xml:space="preserve">Price </t>
  </si>
  <si>
    <t>MC</t>
  </si>
  <si>
    <t>Revenue:</t>
  </si>
  <si>
    <t>Sales</t>
  </si>
  <si>
    <t>Services</t>
  </si>
  <si>
    <t>Financing</t>
  </si>
  <si>
    <t>Total Revenue</t>
  </si>
  <si>
    <t>Balance Sheet</t>
  </si>
  <si>
    <t>Cash</t>
  </si>
  <si>
    <t>Debt</t>
  </si>
  <si>
    <t>EV</t>
  </si>
  <si>
    <t xml:space="preserve">Leverage </t>
  </si>
  <si>
    <t>Services Cost</t>
  </si>
  <si>
    <t>Sales Margin</t>
  </si>
  <si>
    <t>Services Margin</t>
  </si>
  <si>
    <t>Sales Cost</t>
  </si>
  <si>
    <t>Financing Cost</t>
  </si>
  <si>
    <t>Total COGS</t>
  </si>
  <si>
    <t xml:space="preserve">Financing Margin </t>
  </si>
  <si>
    <t xml:space="preserve">Total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</si>
</sst>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  <xf numFmtId="9" fontId="0" fillId="0" borderId="0" xfId="0" applyNumberFormat="1"/>
    <xf numFmtId="3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F910-4A83-44D7-8718-1D4BC6A35D8A}">
  <dimension ref="B1:F30"/>
  <sheetViews>
    <sheetView tabSelected="1" workbookViewId="0">
      <selection activeCell="D30" sqref="D30"/>
    </sheetView>
  </sheetViews>
  <sheetFormatPr defaultColWidth="11.42578125" defaultRowHeight="15" x14ac:dyDescent="0.25"/>
  <cols>
    <col min="2" max="2" width="18.42578125" bestFit="1" customWidth="1"/>
    <col min="3" max="4" width="17.42578125" bestFit="1" customWidth="1"/>
    <col min="6" max="6" width="17.42578125" bestFit="1" customWidth="1"/>
    <col min="7" max="7" width="13.7109375" bestFit="1" customWidth="1"/>
    <col min="8" max="8" width="14.7109375" bestFit="1" customWidth="1"/>
  </cols>
  <sheetData>
    <row r="1" spans="2:6" x14ac:dyDescent="0.25">
      <c r="E1" s="3"/>
      <c r="F1" s="3"/>
    </row>
    <row r="2" spans="2:6" x14ac:dyDescent="0.25">
      <c r="C2" s="3">
        <v>2013</v>
      </c>
      <c r="D2" s="3">
        <v>2023</v>
      </c>
    </row>
    <row r="3" spans="2:6" x14ac:dyDescent="0.25">
      <c r="B3" s="3" t="s">
        <v>1</v>
      </c>
      <c r="C3" s="2">
        <v>191.12</v>
      </c>
      <c r="D3" s="2">
        <v>131</v>
      </c>
      <c r="F3" s="4">
        <f>(D3-C3)/C3</f>
        <v>-0.31456676433654251</v>
      </c>
    </row>
    <row r="4" spans="2:6" x14ac:dyDescent="0.25">
      <c r="B4" s="3" t="s">
        <v>0</v>
      </c>
      <c r="C4" s="1">
        <v>1114</v>
      </c>
      <c r="D4" s="1">
        <v>918</v>
      </c>
      <c r="F4" s="4">
        <f>(D4-C4)/C4</f>
        <v>-0.17594254937163376</v>
      </c>
    </row>
    <row r="5" spans="2:6" x14ac:dyDescent="0.25">
      <c r="B5" s="3" t="s">
        <v>2</v>
      </c>
      <c r="C5" s="1">
        <f>C3*C4</f>
        <v>212907.68</v>
      </c>
      <c r="D5" s="1">
        <f>D3*D4</f>
        <v>120258</v>
      </c>
      <c r="F5" s="4">
        <f>(D5-C5)/C5</f>
        <v>-0.43516363524321899</v>
      </c>
    </row>
    <row r="7" spans="2:6" x14ac:dyDescent="0.25">
      <c r="B7" s="3" t="s">
        <v>3</v>
      </c>
    </row>
    <row r="8" spans="2:6" x14ac:dyDescent="0.25">
      <c r="B8" t="s">
        <v>5</v>
      </c>
      <c r="C8" s="1">
        <v>57655</v>
      </c>
      <c r="D8" s="1">
        <v>30378</v>
      </c>
      <c r="F8" s="4">
        <f>(D8-C8)/C8</f>
        <v>-0.47310727603850489</v>
      </c>
    </row>
    <row r="9" spans="2:6" x14ac:dyDescent="0.25">
      <c r="B9" t="s">
        <v>4</v>
      </c>
      <c r="C9" s="1">
        <v>40049</v>
      </c>
      <c r="D9" s="1">
        <v>30754</v>
      </c>
      <c r="F9" s="4">
        <f>(D9-C9)/C9</f>
        <v>-0.23209068890609005</v>
      </c>
    </row>
    <row r="10" spans="2:6" x14ac:dyDescent="0.25">
      <c r="B10" t="s">
        <v>6</v>
      </c>
      <c r="C10" s="1">
        <v>2047</v>
      </c>
      <c r="D10" s="1">
        <v>737</v>
      </c>
      <c r="F10" s="4">
        <f>(D10-C10)/C10</f>
        <v>-0.63996091841719593</v>
      </c>
    </row>
    <row r="11" spans="2:6" x14ac:dyDescent="0.25">
      <c r="B11" s="3" t="s">
        <v>7</v>
      </c>
      <c r="C11" s="1">
        <f>C8+C9+C10</f>
        <v>99751</v>
      </c>
      <c r="D11" s="5">
        <f>D8+D9+D10</f>
        <v>61869</v>
      </c>
      <c r="F11" s="4">
        <f>(D11-C11)/C11</f>
        <v>-0.37976561638479817</v>
      </c>
    </row>
    <row r="14" spans="2:6" x14ac:dyDescent="0.25">
      <c r="B14" t="s">
        <v>13</v>
      </c>
      <c r="C14" s="1"/>
      <c r="D14" s="1">
        <v>21051</v>
      </c>
    </row>
    <row r="15" spans="2:6" x14ac:dyDescent="0.25">
      <c r="B15" t="s">
        <v>16</v>
      </c>
      <c r="C15" s="1"/>
      <c r="D15" s="1">
        <v>6127</v>
      </c>
    </row>
    <row r="16" spans="2:6" x14ac:dyDescent="0.25">
      <c r="B16" t="s">
        <v>17</v>
      </c>
      <c r="C16" s="1"/>
      <c r="D16" s="1">
        <v>382</v>
      </c>
    </row>
    <row r="17" spans="2:6" x14ac:dyDescent="0.25">
      <c r="B17" s="3" t="s">
        <v>18</v>
      </c>
      <c r="C17" s="3"/>
      <c r="D17" s="5">
        <f>+D14+D15+D16</f>
        <v>27560</v>
      </c>
    </row>
    <row r="19" spans="2:6" x14ac:dyDescent="0.25">
      <c r="B19" t="s">
        <v>15</v>
      </c>
      <c r="D19" s="4">
        <f>(D8-D14)/D8</f>
        <v>0.3070314043057476</v>
      </c>
    </row>
    <row r="20" spans="2:6" x14ac:dyDescent="0.25">
      <c r="B20" t="s">
        <v>14</v>
      </c>
      <c r="D20" s="4">
        <f>(D9-D15)/D9</f>
        <v>0.80077388307212072</v>
      </c>
    </row>
    <row r="21" spans="2:6" x14ac:dyDescent="0.25">
      <c r="B21" t="s">
        <v>19</v>
      </c>
      <c r="D21" s="4">
        <f>(D10-D16)/D10</f>
        <v>0.48168249660786971</v>
      </c>
    </row>
    <row r="22" spans="2:6" x14ac:dyDescent="0.25">
      <c r="B22" s="3" t="s">
        <v>20</v>
      </c>
      <c r="D22" s="6">
        <f>(D11-D17)/D11</f>
        <v>0.55454266272284991</v>
      </c>
    </row>
    <row r="25" spans="2:6" x14ac:dyDescent="0.25">
      <c r="B25" s="3" t="s">
        <v>8</v>
      </c>
    </row>
    <row r="26" spans="2:6" x14ac:dyDescent="0.25">
      <c r="B26" t="s">
        <v>9</v>
      </c>
      <c r="C26" s="1">
        <v>1446</v>
      </c>
      <c r="D26" s="1">
        <f>14603+4512</f>
        <v>19115</v>
      </c>
      <c r="F26" s="4">
        <f>(D26-C26)/C26</f>
        <v>12.219225449515905</v>
      </c>
    </row>
    <row r="27" spans="2:6" x14ac:dyDescent="0.25">
      <c r="B27" t="s">
        <v>10</v>
      </c>
      <c r="C27" s="1">
        <v>27504</v>
      </c>
      <c r="D27" s="1">
        <f>5471+3588+54033</f>
        <v>63092</v>
      </c>
      <c r="F27" s="4">
        <f>(D27-C27)/C27</f>
        <v>1.2939208842350203</v>
      </c>
    </row>
    <row r="28" spans="2:6" x14ac:dyDescent="0.25">
      <c r="B28" t="s">
        <v>11</v>
      </c>
      <c r="C28" s="1">
        <f>C5+C27-C26</f>
        <v>238965.68</v>
      </c>
      <c r="D28" s="1">
        <f>D5+D27-D26</f>
        <v>164235</v>
      </c>
      <c r="F28" s="4">
        <f>(D28-C28)/C28</f>
        <v>-0.31272557632543718</v>
      </c>
    </row>
    <row r="29" spans="2:6" x14ac:dyDescent="0.25">
      <c r="F29" s="4"/>
    </row>
    <row r="30" spans="2:6" x14ac:dyDescent="0.25">
      <c r="B30" t="s">
        <v>12</v>
      </c>
      <c r="C30" s="4">
        <f>(C28-C5)/C5</f>
        <v>0.12239107579397794</v>
      </c>
      <c r="D30" s="4">
        <f>(D28-D5)/D5</f>
        <v>0.36568876914633536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 Karasu</dc:creator>
  <cp:lastModifiedBy>Antonio Caserta</cp:lastModifiedBy>
  <dcterms:created xsi:type="dcterms:W3CDTF">2024-07-11T14:27:39Z</dcterms:created>
  <dcterms:modified xsi:type="dcterms:W3CDTF">2024-09-04T15:26:17Z</dcterms:modified>
</cp:coreProperties>
</file>