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drawings/drawing6.xml" ContentType="application/vnd.openxmlformats-officedocument.drawing+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drawings/drawing9.xml" ContentType="application/vnd.openxmlformats-officedocument.drawing+xml"/>
  <Override PartName="/xl/worksheets/sheet12.xml" ContentType="application/vnd.openxmlformats-officedocument.spreadsheetml.worksheet+xml"/>
  <Override PartName="/xl/drawings/drawing10.xml" ContentType="application/vnd.openxmlformats-officedocument.drawing+xml"/>
  <Override PartName="/xl/worksheets/sheet1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otection lockStructure="1"/>
  <bookViews>
    <workbookView xWindow="105" yWindow="46" windowWidth="18694" windowHeight="11093" activeTab="12" tabRatio="867"/>
  </bookViews>
  <sheets>
    <sheet name="Vendor Instruction" sheetId="1" r:id="rId2"/>
    <sheet name="Data Sheet" sheetId="2" r:id="rId3"/>
    <sheet name="Sample Tags" sheetId="3" r:id="rId4"/>
    <sheet name="Item (1)" sheetId="4" r:id="rId5"/>
    <sheet name="Item (2)" sheetId="5" r:id="rId6"/>
    <sheet name="Item (3)" sheetId="6" r:id="rId7"/>
    <sheet name="Item (4)" sheetId="7" r:id="rId8"/>
    <sheet name="Item (5)" sheetId="8" r:id="rId9"/>
    <sheet name="Item (6)" sheetId="9" r:id="rId10"/>
    <sheet name="Item (7)" sheetId="10" r:id="rId11"/>
    <sheet name="Item (8)" sheetId="11" r:id="rId12"/>
    <sheet name="Item (9)" sheetId="12" r:id="rId13"/>
    <sheet name="Item (10)" sheetId="13" r:id="rId14"/>
  </sheets>
  <definedNames>
    <definedName name="_xlnm.Print_Area" localSheetId="0">'Vendor Instruction'!$A$1:$U$44</definedName>
    <definedName name="_xlnm.Print_Area" localSheetId="2">'Sample Tags'!$A$1:$S$35</definedName>
  </definedNames>
</workbook>
</file>

<file path=xl/comments1.xml><?xml version="1.0" encoding="utf-8"?>
<comments xmlns="http://schemas.openxmlformats.org/spreadsheetml/2006/main">
  <authors>
    <author>arkelse1</author>
  </authors>
  <commentList>
    <comment ref="AO17" authorId="0">
      <text>
        <r>
          <rPr>
            <sz val="11.0"/>
            <rFont val="Tahoma"/>
            <family val="2"/>
          </rPr>
          <t xml:space="preserve">If the item is an import HL calculates freight at $2.75 per cubic foot.  This can be adjusted by changing the value in the purple field below.</t>
        </r>
      </text>
    </comment>
    <comment ref="AB17" authorId="0">
      <text>
        <r>
          <rPr>
            <sz val="11.0"/>
            <rFont val="Tahoma"/>
            <family val="2"/>
          </rPr>
          <t xml:space="preserve">From the time that you receive the order how long until the purchase order is delivered to the port for loading?</t>
        </r>
      </text>
    </comment>
    <comment ref="AA17" authorId="0">
      <text>
        <r>
          <rPr>
            <sz val="11.0"/>
            <rFont val="Tahoma"/>
            <family val="2"/>
          </rPr>
          <t xml:space="preserve">Is there a minimum piece count or dollar amount for a production run?</t>
        </r>
      </text>
    </comment>
    <comment ref="AC17" authorId="0">
      <text>
        <r>
          <rPr>
            <sz val="11.0"/>
            <rFont val="Tahoma"/>
            <family val="2"/>
          </rPr>
          <t xml:space="preserve">Does this item have to be assembled?
Is it shipped in a "knock-down" state?</t>
        </r>
      </text>
    </comment>
    <comment ref="AD17" authorId="0">
      <text>
        <r>
          <rPr>
            <sz val="11.0"/>
            <rFont val="Tahoma"/>
            <family val="2"/>
          </rPr>
          <t xml:space="preserve">Does this item have any wood packing material like a pallet or a wooden crate?</t>
        </r>
      </text>
    </comment>
    <comment ref="AN17" authorId="0">
      <text>
        <r>
          <rPr>
            <sz val="11.0"/>
            <rFont val="Tahoma"/>
            <family val="2"/>
          </rPr>
          <t xml:space="preserve">If you have historical information of the duty of this item, please insert that rate on the item tab for our reference.  We understand that our customs broker must classify it on our side, but this will help us in reviewing the item.</t>
        </r>
      </text>
    </comment>
    <comment ref="AE17" authorId="0">
      <text>
        <r>
          <rPr>
            <sz val="11.0"/>
            <rFont val="Tahoma"/>
            <family val="2"/>
          </rPr>
          <t xml:space="preserve">Are you sending
 a sample or
is this item
for Quotation Only?</t>
        </r>
      </text>
    </comment>
    <comment ref="U17" authorId="0">
      <text>
        <r>
          <rPr>
            <sz val="11.0"/>
            <rFont val="Tahoma"/>
            <family val="2"/>
          </rPr>
          <t xml:space="preserve">This field will automatically calculate.  Please do not modify formula.</t>
        </r>
      </text>
    </comment>
    <comment ref="AF17" authorId="0">
      <text>
        <r>
          <rPr>
            <sz val="12.0"/>
            <rFont val="Arial"/>
            <family val="2"/>
          </rPr>
          <t xml:space="preserve">Use this field to include any extra information needed.</t>
        </r>
      </text>
    </comment>
    <comment ref="H17" authorId="0">
      <text>
        <r>
          <rPr>
            <sz val="11.0"/>
            <rFont val="Arial"/>
            <family val="2"/>
          </rPr>
          <t xml:space="preserve">Use </t>
        </r>
        <r>
          <rPr>
            <b/>
            <sz val="11.0"/>
            <rFont val="Arial"/>
            <family val="2"/>
          </rPr>
          <t>/EA</t>
        </r>
        <r>
          <rPr>
            <sz val="11.0"/>
            <rFont val="Arial"/>
            <family val="2"/>
          </rPr>
          <t xml:space="preserve"> or </t>
        </r>
        <r>
          <rPr>
            <b/>
            <sz val="11.0"/>
            <rFont val="Arial"/>
            <family val="2"/>
          </rPr>
          <t>/SET</t>
        </r>
        <r>
          <rPr>
            <sz val="11.0"/>
            <rFont val="Arial"/>
            <family val="2"/>
          </rPr>
          <t xml:space="preserve"> or </t>
        </r>
        <r>
          <rPr>
            <b/>
            <sz val="11.0"/>
            <rFont val="Arial"/>
            <family val="2"/>
          </rPr>
          <t>/DZ</t>
        </r>
        <r>
          <rPr>
            <sz val="11.0"/>
            <rFont val="Arial"/>
            <family val="2"/>
          </rPr>
          <t xml:space="preserve"> or another wording to let the buyer know how the item is priced.  Use drop down menu to select type.</t>
        </r>
      </text>
    </comment>
    <comment ref="B2" authorId="0">
      <text>
        <r>
          <rPr>
            <sz val="11.0"/>
            <rFont val="Arial"/>
            <family val="2"/>
          </rPr>
          <t xml:space="preserve">Select Import or Domestic from the Drop Down Menu.  If you do not see the Drop Down please type in "Import" or "Domestic" depending on your vendor type.</t>
        </r>
      </text>
    </comment>
    <comment ref="Z17" authorId="0">
      <text>
        <r>
          <rPr>
            <sz val="11.0"/>
            <rFont val="Tahoma"/>
            <family val="2"/>
          </rPr>
          <t xml:space="preserve">Select wood type from drop down menu within cell.</t>
        </r>
      </text>
    </comment>
    <comment ref="L18" authorId="0">
      <text>
        <r>
          <rPr>
            <sz val="11.0"/>
            <rFont val="Tahoma"/>
            <family val="2"/>
          </rPr>
          <t xml:space="preserve">Select </t>
        </r>
        <r>
          <rPr>
            <b/>
            <sz val="11.0"/>
            <rFont val="Tahoma"/>
            <family val="2"/>
          </rPr>
          <t>Inches</t>
        </r>
        <r>
          <rPr>
            <sz val="11.0"/>
            <rFont val="Tahoma"/>
            <family val="2"/>
          </rPr>
          <t xml:space="preserve"> or </t>
        </r>
        <r>
          <rPr>
            <b/>
            <sz val="11.0"/>
            <rFont val="Tahoma"/>
            <family val="2"/>
          </rPr>
          <t>Centimeters</t>
        </r>
        <r>
          <rPr>
            <sz val="11.0"/>
            <rFont val="Tahoma"/>
            <family val="2"/>
          </rPr>
          <t xml:space="preserve"> from drop down menu.  Unit of measurement must be the same for Case, Inner, and Item Dimensions.</t>
        </r>
      </text>
    </comment>
    <comment ref="G18" authorId="0">
      <text>
        <r>
          <rPr>
            <sz val="11.0"/>
            <rFont val="Tahoma"/>
            <family val="2"/>
          </rPr>
          <t xml:space="preserve">Select </t>
        </r>
        <r>
          <rPr>
            <b/>
            <sz val="11.0"/>
            <rFont val="Tahoma"/>
            <family val="2"/>
          </rPr>
          <t>(U.S. $)</t>
        </r>
        <r>
          <rPr>
            <sz val="11.0"/>
            <rFont val="Tahoma"/>
            <family val="2"/>
          </rPr>
          <t xml:space="preserve"> or </t>
        </r>
        <r>
          <rPr>
            <b/>
            <sz val="11.0"/>
            <rFont val="Tahoma"/>
            <family val="2"/>
          </rPr>
          <t>(H.K. $)</t>
        </r>
        <r>
          <rPr>
            <sz val="11.0"/>
            <rFont val="Tahoma"/>
            <family val="2"/>
          </rPr>
          <t xml:space="preserve"> current from drop down menu.</t>
        </r>
      </text>
    </comment>
    <comment ref="AH17" authorId="0">
      <text>
        <r>
          <rPr>
            <sz val="11.0"/>
            <rFont val="Tahoma"/>
            <family val="2"/>
          </rPr>
          <t xml:space="preserve">Insert Buyer Name (if applicable) on Item Sheet</t>
        </r>
      </text>
    </comment>
  </commentList>
</comments>
</file>

<file path=xl/sharedStrings.xml><?xml version="1.0" encoding="utf-8"?>
<sst xmlns="http://schemas.openxmlformats.org/spreadsheetml/2006/main" count="1285" uniqueCount="256">
  <si>
    <t>Vendor Instructions - please carefully read the requirements below before submitting the quotation.</t>
  </si>
  <si>
    <t xml:space="preserve">IMPORT VENDORS: General requirements - </t>
  </si>
  <si>
    <t>1) Items should be quoted with drop test packing. 
     (Our drop test requirement: with Fragile warning label - according to the carton weight  for 6 sides,  No Fragile warning label : 100cm height for 6 sides)</t>
  </si>
  <si>
    <r>
      <rPr>
        <sz val="12.0"/>
        <color rgb="FF0000FF"/>
        <rFont val="Arial"/>
        <family val="2"/>
      </rPr>
      <t xml:space="preserve">     </t>
    </r>
    <r>
      <rPr>
        <sz val="12.0"/>
        <color rgb="FF0000FF"/>
        <rFont val="MingLiU"/>
        <charset val="134"/>
      </rPr>
      <t>請按通過試摔測試之包裝報價</t>
    </r>
    <r>
      <rPr>
        <sz val="12.0"/>
        <color rgb="FF0000FF"/>
        <rFont val="Arial"/>
        <family val="2"/>
      </rPr>
      <t xml:space="preserve">  (</t>
    </r>
    <r>
      <rPr>
        <sz val="12.0"/>
        <color rgb="FF0000FF"/>
        <rFont val="MingLiU"/>
        <charset val="134"/>
      </rPr>
      <t>我司試摔測試之要求</t>
    </r>
    <r>
      <rPr>
        <sz val="12.0"/>
        <color rgb="FF0000FF"/>
        <rFont val="Arial"/>
        <family val="2"/>
      </rPr>
      <t xml:space="preserve">: </t>
    </r>
    <r>
      <rPr>
        <sz val="12.0"/>
        <color rgb="FF0000FF"/>
        <rFont val="MingLiU"/>
        <charset val="134"/>
      </rPr>
      <t>有易碎警告標貼</t>
    </r>
    <r>
      <rPr>
        <sz val="12.0"/>
        <color rgb="FF0000FF"/>
        <rFont val="Arial"/>
        <family val="2"/>
      </rPr>
      <t>–</t>
    </r>
    <r>
      <rPr>
        <sz val="12.0"/>
        <color rgb="FF0000FF"/>
        <rFont val="MingLiU"/>
        <charset val="134"/>
      </rPr>
      <t>根据外箱重量</t>
    </r>
    <r>
      <rPr>
        <sz val="12.0"/>
        <color rgb="FF0000FF"/>
        <rFont val="宋体"/>
        <charset val="134"/>
      </rPr>
      <t>来定试摔的</t>
    </r>
    <r>
      <rPr>
        <sz val="12.0"/>
        <color rgb="FF0000FF"/>
        <rFont val="MingLiU"/>
        <charset val="134"/>
      </rPr>
      <t>高度</t>
    </r>
    <r>
      <rPr>
        <sz val="12.0"/>
        <color rgb="FF0000FF"/>
        <rFont val="Arial"/>
        <family val="2"/>
      </rPr>
      <t>,</t>
    </r>
    <r>
      <rPr>
        <sz val="12.0"/>
        <color rgb="FF0000FF"/>
        <rFont val="MingLiU"/>
        <charset val="134"/>
      </rPr>
      <t>摔</t>
    </r>
    <r>
      <rPr>
        <sz val="12.0"/>
        <color rgb="FF0000FF"/>
        <rFont val="Arial"/>
        <family val="2"/>
      </rPr>
      <t xml:space="preserve"> 6</t>
    </r>
    <r>
      <rPr>
        <sz val="12.0"/>
        <color rgb="FF0000FF"/>
        <rFont val="MingLiU"/>
        <charset val="134"/>
      </rPr>
      <t>面</t>
    </r>
    <r>
      <rPr>
        <sz val="12.0"/>
        <color rgb="FF0000FF"/>
        <rFont val="Arial"/>
        <family val="2"/>
      </rPr>
      <t xml:space="preserve">;   </t>
    </r>
    <r>
      <rPr>
        <sz val="12.0"/>
        <color rgb="FF0000FF"/>
        <rFont val="MingLiU"/>
        <charset val="134"/>
      </rPr>
      <t>無易碎警告標貼</t>
    </r>
    <r>
      <rPr>
        <sz val="12.0"/>
        <color rgb="FF0000FF"/>
        <rFont val="Arial"/>
        <family val="2"/>
      </rPr>
      <t xml:space="preserve">  -  100cm</t>
    </r>
    <r>
      <rPr>
        <sz val="12.0"/>
        <color rgb="FF0000FF"/>
        <rFont val="MingLiU"/>
        <charset val="134"/>
      </rPr>
      <t>高</t>
    </r>
    <r>
      <rPr>
        <sz val="12.0"/>
        <color rgb="FF0000FF"/>
        <rFont val="Arial"/>
        <family val="2"/>
      </rPr>
      <t xml:space="preserve"> </t>
    </r>
    <r>
      <rPr>
        <sz val="12.0"/>
        <color rgb="FF0000FF"/>
        <rFont val="MingLiU"/>
        <charset val="134"/>
      </rPr>
      <t>摔</t>
    </r>
    <r>
      <rPr>
        <sz val="12.0"/>
        <color rgb="FF0000FF"/>
        <rFont val="Arial"/>
        <family val="2"/>
      </rPr>
      <t xml:space="preserve"> 6</t>
    </r>
    <r>
      <rPr>
        <sz val="12.0"/>
        <color rgb="FF0000FF"/>
        <rFont val="MingLiU"/>
        <charset val="134"/>
      </rPr>
      <t>面</t>
    </r>
    <r>
      <rPr>
        <sz val="12.0"/>
        <color rgb="FF0000FF"/>
        <rFont val="Arial"/>
        <family val="2"/>
      </rPr>
      <t xml:space="preserve">)</t>
    </r>
    <phoneticPr fontId="0" type="noConversion"/>
  </si>
  <si>
    <r>
      <rPr>
        <sz val="12.0"/>
        <color rgb="FF0000FF"/>
        <rFont val="Arial"/>
        <family val="2"/>
      </rPr>
      <t xml:space="preserve">* If vendor is unable to quote </t>
    </r>
    <r>
      <rPr>
        <sz val="12.0"/>
        <color rgb="FF0000FF"/>
        <rFont val="Arial"/>
        <family val="2"/>
      </rPr>
      <t>with drop test packing</t>
    </r>
    <r>
      <rPr>
        <sz val="12.0"/>
        <color rgb="FF0000FF"/>
        <rFont val="Arial"/>
        <family val="2"/>
      </rPr>
      <t>, please inform us when submitting the quote</t>
    </r>
    <r>
      <rPr>
        <sz val="12.0"/>
        <color rgb="FFFF0000"/>
        <rFont val="Arial"/>
        <family val="2"/>
      </rPr>
      <t xml:space="preserve">.</t>
    </r>
    <phoneticPr fontId="0" type="noConversion"/>
  </si>
  <si>
    <r>
      <rPr>
        <sz val="12.0"/>
        <color rgb="FF0000FF"/>
        <rFont val="Arial"/>
        <family val="2"/>
      </rPr>
      <t xml:space="preserve">* </t>
    </r>
    <r>
      <rPr>
        <sz val="12.0"/>
        <color rgb="FF0000FF"/>
        <rFont val="MingLiU"/>
        <charset val="134"/>
      </rPr>
      <t>如供應商無法提供可符合試摔要求的包裝報價</t>
    </r>
    <r>
      <rPr>
        <sz val="12.0"/>
        <color rgb="FF0000FF"/>
        <rFont val="Arial"/>
        <family val="2"/>
      </rPr>
      <t xml:space="preserve">, </t>
    </r>
    <r>
      <rPr>
        <sz val="12.0"/>
        <color rgb="FF0000FF"/>
        <rFont val="MingLiU"/>
        <charset val="134"/>
      </rPr>
      <t>必須於提供報價單時同時告知</t>
    </r>
    <r>
      <rPr>
        <sz val="12.0"/>
        <color rgb="FF0000FF"/>
        <rFont val="Arial"/>
        <family val="2"/>
      </rPr>
      <t xml:space="preserve">.</t>
    </r>
    <phoneticPr fontId="0" type="noConversion"/>
  </si>
  <si>
    <t>2) The quoted carton cubic feet should be the same as the future shipment.  We will accept a +/- 5% variance in mass production.  If more than that, we will charge back the freight difference.</t>
  </si>
  <si>
    <r>
      <rPr>
        <sz val="12.0"/>
        <color rgb="FF0000FF"/>
        <rFont val="Arial"/>
        <family val="2"/>
      </rPr>
      <t xml:space="preserve">    </t>
    </r>
    <r>
      <rPr>
        <sz val="12.0"/>
        <color rgb="FF0000FF"/>
        <rFont val="MingLiU"/>
        <charset val="134"/>
      </rPr>
      <t>將來出貨時的包庄及外箱才積必須與報價絕對相同</t>
    </r>
    <r>
      <rPr>
        <sz val="12.0"/>
        <color rgb="FF0000FF"/>
        <rFont val="Arial"/>
        <family val="2"/>
      </rPr>
      <t xml:space="preserve"> , </t>
    </r>
    <r>
      <rPr>
        <sz val="12.0"/>
        <color rgb="FF0000FF"/>
        <rFont val="MingLiU"/>
        <charset val="134"/>
      </rPr>
      <t>我司可接受的大貨重量誤差為</t>
    </r>
    <r>
      <rPr>
        <sz val="12.0"/>
        <color rgb="FF0000FF"/>
        <rFont val="Arial"/>
        <family val="2"/>
      </rPr>
      <t xml:space="preserve">+/- 5% </t>
    </r>
    <r>
      <rPr>
        <sz val="12.0"/>
        <color rgb="FF0000FF"/>
        <rFont val="MingLiU"/>
        <charset val="134"/>
      </rPr>
      <t>範圍內</t>
    </r>
    <r>
      <rPr>
        <sz val="12.0"/>
        <color rgb="FF0000FF"/>
        <rFont val="Arial"/>
        <family val="2"/>
      </rPr>
      <t xml:space="preserve">, </t>
    </r>
    <r>
      <rPr>
        <sz val="12.0"/>
        <color rgb="FF0000FF"/>
        <rFont val="MingLiU"/>
        <charset val="134"/>
      </rPr>
      <t>否則我司將追究所損失之運費的權利</t>
    </r>
    <r>
      <rPr>
        <sz val="12.0"/>
        <color rgb="FF0000FF"/>
        <rFont val="Arial"/>
        <family val="2"/>
      </rPr>
      <t xml:space="preserve">.</t>
    </r>
    <phoneticPr fontId="0" type="noConversion"/>
  </si>
  <si>
    <r>
      <rPr>
        <sz val="12.0"/>
        <color rgb="FF0000FF"/>
        <rFont val="Arial"/>
        <family val="2"/>
      </rPr>
      <t xml:space="preserve">3) Item weight should be the same as the item chosen by the buyer;  we will accept +/- 5% variance in mass production. </t>
    </r>
    <r>
      <rPr>
        <sz val="12.0"/>
        <color rgb="FF0000FF"/>
        <rFont val="MingLiU"/>
        <charset val="134"/>
      </rPr>
      <t xml:space="preserve"></t>
    </r>
    <phoneticPr fontId="0" type="noConversion"/>
  </si>
  <si>
    <r>
      <rPr>
        <sz val="12.0"/>
        <color rgb="FF0000FF"/>
        <rFont val="Arial"/>
        <family val="2"/>
      </rPr>
      <t xml:space="preserve">    </t>
    </r>
    <r>
      <rPr>
        <sz val="12.0"/>
        <color rgb="FF0000FF"/>
        <rFont val="MingLiU"/>
        <charset val="134"/>
      </rPr>
      <t>報價的產品重量應與買手挑選的樣品相符</t>
    </r>
    <r>
      <rPr>
        <sz val="12.0"/>
        <color rgb="FF0000FF"/>
        <rFont val="Arial"/>
        <family val="2"/>
      </rPr>
      <t xml:space="preserve">, </t>
    </r>
    <r>
      <rPr>
        <sz val="12.0"/>
        <color rgb="FF0000FF"/>
        <rFont val="MingLiU"/>
        <charset val="134"/>
      </rPr>
      <t>我司可接受的大貨重量誤差為</t>
    </r>
    <r>
      <rPr>
        <sz val="12.0"/>
        <color rgb="FF0000FF"/>
        <rFont val="Arial"/>
        <family val="2"/>
      </rPr>
      <t xml:space="preserve">+/- 5% </t>
    </r>
    <r>
      <rPr>
        <sz val="12.0"/>
        <color rgb="FF0000FF"/>
        <rFont val="MingLiU"/>
        <charset val="134"/>
      </rPr>
      <t>範圍內</t>
    </r>
    <r>
      <rPr>
        <sz val="12.0"/>
        <color rgb="FF0000FF"/>
        <rFont val="Arial"/>
        <family val="2"/>
      </rPr>
      <t xml:space="preserve">.</t>
    </r>
    <phoneticPr fontId="0" type="noConversion"/>
  </si>
  <si>
    <r>
      <rPr>
        <sz val="12.0"/>
        <color rgb="FF0000FF"/>
        <rFont val="Arial"/>
        <family val="2"/>
      </rPr>
      <t xml:space="preserve">4) Quotation shall be valid for one year. </t>
    </r>
    <r>
      <rPr>
        <sz val="12.0"/>
        <color rgb="FF0000FF"/>
        <rFont val="MingLiU"/>
        <charset val="134"/>
      </rPr>
      <t xml:space="preserve"></t>
    </r>
    <phoneticPr fontId="0" type="noConversion"/>
  </si>
  <si>
    <r>
      <rPr>
        <sz val="12.0"/>
        <color rgb="FF0000FF"/>
        <rFont val="Arial"/>
        <family val="2"/>
      </rPr>
      <t xml:space="preserve">   </t>
    </r>
    <r>
      <rPr>
        <sz val="12.0"/>
        <color rgb="FF0000FF"/>
        <rFont val="MingLiU"/>
        <charset val="134"/>
      </rPr>
      <t>此報價單有效期為</t>
    </r>
    <r>
      <rPr>
        <sz val="12.0"/>
        <color rgb="FF0000FF"/>
        <rFont val="Arial"/>
        <family val="2"/>
      </rPr>
      <t xml:space="preserve">1 </t>
    </r>
    <r>
      <rPr>
        <sz val="12.0"/>
        <color rgb="FF0000FF"/>
        <rFont val="MingLiU"/>
        <charset val="134"/>
      </rPr>
      <t>年</t>
    </r>
    <r>
      <rPr>
        <sz val="12.0"/>
        <color rgb="FF0000FF"/>
        <rFont val="Arial"/>
        <family val="2"/>
      </rPr>
      <t xml:space="preserve">.</t>
    </r>
    <phoneticPr fontId="0" type="noConversion"/>
  </si>
  <si>
    <t xml:space="preserve">5) All products must meet the minimum requirements for Product Quality and Compliance per U.S. Federal and State regulations.  Protocol testing requirements will print on each purchase order below the item information. </t>
  </si>
  <si>
    <t xml:space="preserve"> </t>
  </si>
  <si>
    <r>
      <rPr>
        <sz val="12.0"/>
        <color rgb="FF0000FF"/>
        <rFont val="MingLiU"/>
        <charset val="134"/>
      </rPr>
      <t xml:space="preserve">  </t>
    </r>
    <r>
      <rPr>
        <sz val="12.0"/>
        <color rgb="FF0000FF"/>
        <rFont val="MingLiU"/>
        <charset val="134"/>
      </rPr>
      <t>所有產品必須按美國聯邦政府之產品品質與法規規定</t>
    </r>
    <r>
      <rPr>
        <sz val="12.0"/>
        <color rgb="FF0000FF"/>
        <rFont val="MingLiU"/>
        <charset val="134"/>
      </rPr>
      <t xml:space="preserve">, </t>
    </r>
    <r>
      <rPr>
        <sz val="12.0"/>
        <color rgb="FF0000FF"/>
        <rFont val="MingLiU"/>
        <charset val="134"/>
      </rPr>
      <t>達至其最低要求</t>
    </r>
    <r>
      <rPr>
        <sz val="12.0"/>
        <color rgb="FF0000FF"/>
        <rFont val="MingLiU"/>
        <charset val="134"/>
      </rPr>
      <t xml:space="preserve">. </t>
    </r>
    <r>
      <rPr>
        <sz val="12.0"/>
        <color rgb="FF0000FF"/>
        <rFont val="MingLiU"/>
        <charset val="134"/>
      </rPr>
      <t>測試準則要求將於訂單每項產品上列出</t>
    </r>
    <r>
      <rPr>
        <sz val="12.0"/>
        <color rgb="FF0000FF"/>
        <rFont val="MingLiU"/>
        <charset val="134"/>
      </rPr>
      <t xml:space="preserve">.</t>
    </r>
    <phoneticPr fontId="0" type="noConversion"/>
  </si>
  <si>
    <r>
      <rPr>
        <sz val="12.0"/>
        <color rgb="FF0000FF"/>
        <rFont val="Arial"/>
        <family val="2"/>
      </rPr>
      <t xml:space="preserve">6) Our appointed testing facility is Bureau Veritas (BV).   Hobby Lobby will be responsible for the testing cost for testing products </t>
    </r>
    <r>
      <rPr>
        <sz val="12.0"/>
        <color rgb="FF0000FF"/>
        <rFont val="Arial"/>
        <family val="2"/>
      </rPr>
      <t xml:space="preserve">through BV.   Any retest will be at the vendor's expense.</t>
    </r>
    <phoneticPr fontId="0" type="noConversion"/>
  </si>
  <si>
    <r>
      <rPr>
        <sz val="12.0"/>
        <color rgb="FF0000FF"/>
        <rFont val="Arial"/>
        <family val="2"/>
      </rPr>
      <t xml:space="preserve">   </t>
    </r>
    <r>
      <rPr>
        <sz val="12.0"/>
        <color rgb="FF0000FF"/>
        <rFont val="MingLiU"/>
        <charset val="134"/>
      </rPr>
      <t>我司指定的測試公司為</t>
    </r>
    <r>
      <rPr>
        <sz val="12.0"/>
        <color rgb="FF0000FF"/>
        <rFont val="Arial"/>
        <family val="2"/>
      </rPr>
      <t xml:space="preserve">BV - Bureau Veritas.  </t>
    </r>
    <r>
      <rPr>
        <sz val="12.0"/>
        <color rgb="FF0000FF"/>
        <rFont val="MingLiU"/>
        <charset val="134"/>
      </rPr>
      <t>所有經</t>
    </r>
    <r>
      <rPr>
        <sz val="12.0"/>
        <color rgb="FF0000FF"/>
        <rFont val="Arial"/>
        <family val="2"/>
      </rPr>
      <t xml:space="preserve">BV </t>
    </r>
    <r>
      <rPr>
        <sz val="12.0"/>
        <color rgb="FF0000FF"/>
        <rFont val="MingLiU"/>
        <charset val="134"/>
      </rPr>
      <t>測試的項目費用均由</t>
    </r>
    <r>
      <rPr>
        <sz val="12.0"/>
        <color rgb="FF0000FF"/>
        <rFont val="Arial"/>
        <family val="2"/>
      </rPr>
      <t xml:space="preserve">HOBBY LOBBY </t>
    </r>
    <r>
      <rPr>
        <sz val="12.0"/>
        <color rgb="FF0000FF"/>
        <rFont val="MingLiU"/>
        <charset val="134"/>
      </rPr>
      <t>負責</t>
    </r>
    <r>
      <rPr>
        <sz val="12.0"/>
        <color rgb="FF0000FF"/>
        <rFont val="Arial"/>
        <family val="2"/>
      </rPr>
      <t xml:space="preserve">.  </t>
    </r>
    <r>
      <rPr>
        <sz val="12.0"/>
        <color rgb="FF0000FF"/>
        <rFont val="MingLiU"/>
        <charset val="134"/>
      </rPr>
      <t>如產品於第一次測試後不合格</t>
    </r>
    <r>
      <rPr>
        <sz val="12.0"/>
        <color rgb="FF0000FF"/>
        <rFont val="Arial"/>
        <family val="2"/>
      </rPr>
      <t>,</t>
    </r>
    <r>
      <rPr>
        <sz val="12.0"/>
        <color rgb="FF0000FF"/>
        <rFont val="MingLiU"/>
        <charset val="134"/>
      </rPr>
      <t>重新測試費用由供應商承擔</t>
    </r>
    <r>
      <rPr>
        <sz val="12.0"/>
        <color rgb="FF0000FF"/>
        <rFont val="MingLiU"/>
        <charset val="134"/>
      </rPr>
      <t xml:space="preserve"></t>
    </r>
    <phoneticPr fontId="0" type="noConversion"/>
  </si>
  <si>
    <t>7) All polyresin products need to be quoted in real polystone with material to include resin and stone powders. The stone mixed with the resin material is required to be at least 30% of the weight of the item. Fiberstone with magnesia and magnesium chloride are NOT acceptable.</t>
  </si>
  <si>
    <r>
      <rPr>
        <sz val="12.0"/>
        <color rgb="FF0000FF"/>
        <rFont val="Arial"/>
        <family val="2"/>
      </rPr>
      <t>  POLY</t>
    </r>
    <r>
      <rPr>
        <sz val="12.0"/>
        <color rgb="FF0000FF"/>
        <rFont val="PMingLiU"/>
        <charset val="134"/>
      </rPr>
      <t>產品</t>
    </r>
    <r>
      <rPr>
        <sz val="12.0"/>
        <color rgb="FF0000FF"/>
        <rFont val="Arial"/>
        <family val="2"/>
      </rPr>
      <t xml:space="preserve">, </t>
    </r>
    <r>
      <rPr>
        <sz val="12.0"/>
        <color rgb="FF0000FF"/>
        <rFont val="PMingLiU"/>
        <charset val="134"/>
      </rPr>
      <t>報價及出貨需為</t>
    </r>
    <r>
      <rPr>
        <sz val="12.0"/>
        <color rgb="FF0000FF"/>
        <rFont val="Arial"/>
        <family val="2"/>
      </rPr>
      <t>POLY</t>
    </r>
    <r>
      <rPr>
        <sz val="12.0"/>
        <color rgb="FF0000FF"/>
        <rFont val="PMingLiU"/>
        <charset val="134"/>
      </rPr>
      <t>水加石灰粉</t>
    </r>
    <r>
      <rPr>
        <sz val="12.0"/>
        <color rgb="FF0000FF"/>
        <rFont val="Arial"/>
        <family val="2"/>
      </rPr>
      <t xml:space="preserve">, </t>
    </r>
    <r>
      <rPr>
        <sz val="12.0"/>
        <color rgb="FF0000FF"/>
        <rFont val="PMingLiU"/>
        <charset val="134"/>
      </rPr>
      <t>加入樹脂中的石粉要求至少占重量的</t>
    </r>
    <r>
      <rPr>
        <sz val="12.0"/>
        <color rgb="FF0000FF"/>
        <rFont val="Arial"/>
        <family val="2"/>
      </rPr>
      <t xml:space="preserve">30% . </t>
    </r>
    <r>
      <rPr>
        <sz val="12.0"/>
        <color rgb="FF0000FF"/>
        <rFont val="PMingLiU"/>
        <charset val="134"/>
      </rPr>
      <t>我司不接受氧化鎂生產的產品</t>
    </r>
    <r>
      <rPr>
        <sz val="12.0"/>
        <color rgb="FF0000FF"/>
        <rFont val="Arial"/>
        <family val="2"/>
      </rPr>
      <t xml:space="preserve">.</t>
    </r>
    <phoneticPr fontId="0" type="noConversion"/>
  </si>
  <si>
    <r>
      <rPr>
        <sz val="12.0"/>
        <color rgb="FF0000FF"/>
        <rFont val="Arial"/>
        <family val="2"/>
      </rPr>
      <t xml:space="preserve">8) Any item made of composite wood should be compliant with CARB standards. </t>
    </r>
    <r>
      <rPr>
        <sz val="12.0"/>
        <color rgb="FF0000FF"/>
        <rFont val="MingLiU"/>
        <charset val="134"/>
      </rPr>
      <t>以複合木材生產的產品必須符合</t>
    </r>
    <r>
      <rPr>
        <sz val="12.0"/>
        <color rgb="FF0000FF"/>
        <rFont val="Arial"/>
        <family val="2"/>
      </rPr>
      <t xml:space="preserve">CARB </t>
    </r>
    <r>
      <rPr>
        <sz val="12.0"/>
        <color rgb="FF0000FF"/>
        <rFont val="MingLiU"/>
        <charset val="134"/>
      </rPr>
      <t>標準</t>
    </r>
    <r>
      <rPr>
        <sz val="12.0"/>
        <color rgb="FF0000FF"/>
        <rFont val="Arial"/>
        <family val="2"/>
      </rPr>
      <t xml:space="preserve">, </t>
    </r>
    <r>
      <rPr>
        <sz val="12.0"/>
        <color rgb="FF0000FF"/>
        <rFont val="MingLiU"/>
        <charset val="134"/>
      </rPr>
      <t>請於此報價單上列明產品採用的木材種類</t>
    </r>
    <r>
      <rPr>
        <sz val="12.0"/>
        <color rgb="FF0000FF"/>
        <rFont val="MingLiU"/>
        <charset val="134"/>
      </rPr>
      <t xml:space="preserve"></t>
    </r>
    <phoneticPr fontId="0" type="noConversion"/>
  </si>
  <si>
    <t>Composite wood - Hardwood Plywood w/veneer core (HWPW-VC), Hardwood Plywood w/composite core (HWPW-CC), Particle Board (PB), Medium Density fiberboard (MDF), Thin MDF</t>
  </si>
  <si>
    <r>
      <rPr>
        <sz val="12.0"/>
        <color rgb="FF0000FF"/>
        <rFont val="Arial"/>
        <family val="2"/>
      </rPr>
      <t xml:space="preserve">9) Products made from solid wood or natural materials may require fumigation.
</t>
    </r>
    <r>
      <rPr>
        <sz val="12.0"/>
        <color rgb="FF0000FF"/>
        <rFont val="宋体"/>
        <charset val="134"/>
      </rPr>
      <t xml:space="preserve"></t>
    </r>
    <phoneticPr fontId="0" type="noConversion"/>
  </si>
  <si>
    <r>
      <rPr>
        <sz val="12.0"/>
        <color rgb="FF0000FF"/>
        <rFont val="宋体"/>
        <charset val="134"/>
      </rPr>
      <t>實木或天然材質產品</t>
    </r>
    <r>
      <rPr>
        <sz val="12.0"/>
        <color rgb="FF0000FF"/>
        <rFont val="宋体"/>
        <charset val="134"/>
      </rPr>
      <t xml:space="preserve">, </t>
    </r>
    <r>
      <rPr>
        <sz val="12.0"/>
        <color rgb="FF0000FF"/>
        <rFont val="宋体"/>
        <charset val="134"/>
      </rPr>
      <t>出貨前或需做薰蒸處理</t>
    </r>
    <r>
      <rPr>
        <sz val="12.0"/>
        <color rgb="FF0000FF"/>
        <rFont val="宋体"/>
        <charset val="134"/>
      </rPr>
      <t>.</t>
    </r>
    <r>
      <rPr>
        <sz val="12.0"/>
        <color rgb="FF0000FF"/>
        <rFont val="Arial"/>
        <family val="2"/>
      </rPr>
      <t xml:space="preserve"></t>
    </r>
    <phoneticPr fontId="0" type="noConversion"/>
  </si>
  <si>
    <t>10) Suffocation warning is required on any polybag of the final packaging with a diameter opening of 5 inches or greater. The warning is not required on a polybag placed on the product for shipping purpose only(removed at stored level).</t>
  </si>
  <si>
    <r>
      <rPr>
        <sz val="12.0"/>
        <color rgb="FF0000FF"/>
        <rFont val="宋体"/>
        <charset val="134"/>
      </rPr>
      <t>若膠袋的開口直徑為</t>
    </r>
    <r>
      <rPr>
        <sz val="12.0"/>
        <color rgb="FF0000FF"/>
        <rFont val="Arial"/>
        <family val="2"/>
      </rPr>
      <t>5</t>
    </r>
    <r>
      <rPr>
        <sz val="12.0"/>
        <color rgb="FF0000FF"/>
        <rFont val="宋体"/>
        <charset val="134"/>
      </rPr>
      <t>寸或以上</t>
    </r>
    <r>
      <rPr>
        <sz val="12.0"/>
        <color rgb="FF0000FF"/>
        <rFont val="Arial"/>
        <family val="2"/>
      </rPr>
      <t xml:space="preserve">, </t>
    </r>
    <r>
      <rPr>
        <sz val="12.0"/>
        <color rgb="FF0000FF"/>
        <rFont val="宋体"/>
        <charset val="134"/>
      </rPr>
      <t>需印窒息警告語在膠袋上</t>
    </r>
    <r>
      <rPr>
        <sz val="12.0"/>
        <color rgb="FF0000FF"/>
        <rFont val="Arial"/>
        <family val="2"/>
      </rPr>
      <t xml:space="preserve">. </t>
    </r>
    <r>
      <rPr>
        <sz val="12.0"/>
        <color rgb="FF0000FF"/>
        <rFont val="宋体"/>
        <charset val="134"/>
      </rPr>
      <t>若膠袋僅用作貨運用途而會在售賣時移除</t>
    </r>
    <r>
      <rPr>
        <sz val="12.0"/>
        <color rgb="FF0000FF"/>
        <rFont val="Arial"/>
        <family val="2"/>
      </rPr>
      <t xml:space="preserve">, </t>
    </r>
    <r>
      <rPr>
        <sz val="12.0"/>
        <color rgb="FF0000FF"/>
        <rFont val="宋体"/>
        <charset val="134"/>
      </rPr>
      <t>則不需印警告語</t>
    </r>
    <r>
      <rPr>
        <sz val="12.0"/>
        <color rgb="FF0000FF"/>
        <rFont val="宋体"/>
        <charset val="134"/>
      </rPr>
      <t xml:space="preserve"></t>
    </r>
    <phoneticPr fontId="0" type="noConversion"/>
  </si>
  <si>
    <t xml:space="preserve">DOMESTIC VENDORS: General requirements - </t>
  </si>
  <si>
    <r>
      <rPr>
        <sz val="12.0"/>
        <color rgb="FF0000FF"/>
        <rFont val="Arial"/>
        <family val="2"/>
      </rPr>
      <t xml:space="preserve">* If vendor is unable to quote </t>
    </r>
    <r>
      <rPr>
        <sz val="12.0"/>
        <color rgb="FF0000FF"/>
        <rFont val="Arial"/>
        <family val="2"/>
      </rPr>
      <t>with drop test packing</t>
    </r>
    <r>
      <rPr>
        <sz val="12.0"/>
        <color rgb="FF0000FF"/>
        <rFont val="Arial"/>
        <family val="2"/>
      </rPr>
      <t>, please inform us when submitting the quote</t>
    </r>
    <r>
      <rPr>
        <sz val="12.0"/>
        <color rgb="FFFF0000"/>
        <rFont val="Arial"/>
        <family val="2"/>
      </rPr>
      <t xml:space="preserve">.</t>
    </r>
    <phoneticPr fontId="0" type="noConversion"/>
  </si>
  <si>
    <r>
      <rPr>
        <sz val="12.0"/>
        <rFont val="Times New Roman"/>
        <family val="1"/>
      </rPr>
      <t xml:space="preserve">3) Item weight should be the same as the item chosen by the buyer;  we will accept +/- 5% variance in mass production. </t>
    </r>
    <r>
      <rPr>
        <sz val="12.0"/>
        <color rgb="FF0000FF"/>
        <rFont val="MingLiU"/>
        <charset val="134"/>
      </rPr>
      <t xml:space="preserve"></t>
    </r>
    <phoneticPr fontId="0" type="noConversion"/>
  </si>
  <si>
    <r>
      <rPr>
        <sz val="12.0"/>
        <rFont val="Times New Roman"/>
        <family val="1"/>
      </rPr>
      <t xml:space="preserve">4) Quotation shall be valid for one year. </t>
    </r>
    <r>
      <rPr>
        <sz val="12.0"/>
        <color rgb="FF0000FF"/>
        <rFont val="MingLiU"/>
        <charset val="134"/>
      </rPr>
      <t xml:space="preserve"></t>
    </r>
    <phoneticPr fontId="0" type="noConversion"/>
  </si>
  <si>
    <t>6) The vendor is wholly responsible for any testing required for the product.  You are able to conduct testing through the testing facility of your own choosing.  Any retest will be at the vendor's expense.</t>
  </si>
  <si>
    <t>8) Any item made of composite wood should be compliant with CARB standards.</t>
  </si>
  <si>
    <t>Vendor Type</t>
  </si>
  <si>
    <t>Import</t>
  </si>
  <si>
    <t>FORM INSTRUCTIONS</t>
  </si>
  <si>
    <t>Vendor Name</t>
  </si>
  <si>
    <t>FUZHOU YUNFEI HOME DECOR CO.,LTD</t>
  </si>
  <si>
    <r>
      <rPr>
        <sz val="10.0"/>
        <rFont val="Arial"/>
        <family val="2"/>
      </rPr>
      <t xml:space="preserve">Please fill out all fields for an item that are highlighted in </t>
    </r>
    <r>
      <rPr>
        <u val="single"/>
        <sz val="10.0"/>
        <rFont val="Arial"/>
        <family val="2"/>
      </rPr>
      <t>pink.</t>
    </r>
    <r>
      <rPr>
        <sz val="10.0"/>
        <rFont val="Arial"/>
        <family val="2"/>
      </rPr>
      <t xml:space="preserve">  Once the correct information has been added the cell will turn </t>
    </r>
    <r>
      <rPr>
        <u val="single"/>
        <sz val="10.0"/>
        <rFont val="Arial"/>
        <family val="2"/>
      </rPr>
      <t>white</t>
    </r>
    <r>
      <rPr>
        <sz val="10.0"/>
        <rFont val="Arial"/>
        <family val="2"/>
      </rPr>
      <t xml:space="preserve"> to indicate is has been completed.  Do not use the </t>
    </r>
    <r>
      <rPr>
        <u val="single"/>
        <sz val="10.0"/>
        <rFont val="Arial"/>
        <family val="2"/>
      </rPr>
      <t>gray</t>
    </r>
    <r>
      <rPr>
        <sz val="10.0"/>
        <rFont val="Arial"/>
        <family val="2"/>
      </rPr>
      <t xml:space="preserve"> or </t>
    </r>
    <r>
      <rPr>
        <u val="single"/>
        <sz val="10.0"/>
        <rFont val="Arial"/>
        <family val="2"/>
      </rPr>
      <t>green</t>
    </r>
    <r>
      <rPr>
        <sz val="10.0"/>
        <rFont val="Arial"/>
        <family val="2"/>
      </rPr>
      <t xml:space="preserve"> fields; they are formulas or for internal HL users only.  If the purple cell has a red triangle in the top right corner you can hover your cursor over the cell for more information.
Do not send more than 10 items per quote sheet due to file size limitations.
</t>
    </r>
    <r>
      <rPr>
        <b/>
        <sz val="10.0"/>
        <rFont val="Arial"/>
        <family val="2"/>
      </rPr>
      <t xml:space="preserve">***Note: Please fill out all Required fields before submitting quote sheet to buyer***</t>
    </r>
    <phoneticPr fontId="0" type="noConversion"/>
  </si>
  <si>
    <t>Contact Person</t>
  </si>
  <si>
    <t>Sarah Ou</t>
  </si>
  <si>
    <t>Vendor Address 1</t>
  </si>
  <si>
    <t>NIUTOUSHAN INDUSTRIAL ZONE,HONGWEI,MINHOU,FUZHOU,FUJIAN,CHINA</t>
  </si>
  <si>
    <t>Vendor Address 2</t>
  </si>
  <si>
    <t>Vendor Address 3</t>
  </si>
  <si>
    <t>Vendor Address 4</t>
  </si>
  <si>
    <t>Required Field (Hover over cell to see additional notes, if applicable)</t>
  </si>
  <si>
    <t>Date Submitted</t>
  </si>
  <si>
    <t>Optional Field (Only fill out if applicable)</t>
  </si>
  <si>
    <t>Contact Email</t>
  </si>
  <si>
    <t>sarah@yunfei.com.cn</t>
  </si>
  <si>
    <t>Completed Field</t>
  </si>
  <si>
    <t>Alternate Email</t>
  </si>
  <si>
    <t>lyonyunfei@vip.163.com</t>
  </si>
  <si>
    <t>HL Input Field (Do not use)</t>
  </si>
  <si>
    <t>Vendor Phone #</t>
  </si>
  <si>
    <t>0086-591-62099910</t>
  </si>
  <si>
    <t>Automatically Calculated Field (Do not use)</t>
  </si>
  <si>
    <t>Vendor Fax #</t>
  </si>
  <si>
    <t>0086-591-22976113</t>
  </si>
  <si>
    <t>(Not required for Domestic orders)</t>
  </si>
  <si>
    <t>Invoice Terms</t>
  </si>
  <si>
    <t>China</t>
  </si>
  <si>
    <t>Country of Origin</t>
  </si>
  <si>
    <t>T/T</t>
  </si>
  <si>
    <t>Data Sheet</t>
  </si>
  <si>
    <t>Vendor Item #</t>
  </si>
  <si>
    <t>Item Description</t>
  </si>
  <si>
    <t>Color</t>
  </si>
  <si>
    <t>Assortment
or Set or Each</t>
  </si>
  <si>
    <t>Packaging</t>
  </si>
  <si>
    <t>First Cost</t>
  </si>
  <si>
    <t>Unit Measure</t>
  </si>
  <si>
    <t>Case
Pack</t>
  </si>
  <si>
    <t>Inner
Pack</t>
  </si>
  <si>
    <t>Inner
Inner
Pack</t>
  </si>
  <si>
    <t>Case Pack Dimensions</t>
  </si>
  <si>
    <t>Inner Pack Dimensions</t>
  </si>
  <si>
    <t>Item Dimensions</t>
  </si>
  <si>
    <t>Case Cubic
Feet</t>
  </si>
  <si>
    <t>Case Weight (lbs)</t>
  </si>
  <si>
    <t>Item Weight (lbs)</t>
  </si>
  <si>
    <t>Shipping Port
(FOB)</t>
  </si>
  <si>
    <t>Material Content
By % of WEIGHT</t>
  </si>
  <si>
    <t>Type of Wood
(if applicable)</t>
  </si>
  <si>
    <t>Minimum Order
Quantity (MOQ)</t>
  </si>
  <si>
    <t>Lead
Time</t>
  </si>
  <si>
    <t>K/D
Packing?</t>
  </si>
  <si>
    <t>Wood packing material?</t>
  </si>
  <si>
    <t>Sending
Sample?</t>
  </si>
  <si>
    <t>Note Field 1</t>
  </si>
  <si>
    <t>Note Field 2</t>
  </si>
  <si>
    <t>Buyer or Department</t>
  </si>
  <si>
    <t>Purchase
Order #</t>
  </si>
  <si>
    <t>Hobby Lobby Item #</t>
  </si>
  <si>
    <t>Department</t>
  </si>
  <si>
    <t>Category</t>
  </si>
  <si>
    <t>Sub-Category</t>
  </si>
  <si>
    <t>Duty
Rate (Optional)</t>
  </si>
  <si>
    <t>Freight
Rate</t>
  </si>
  <si>
    <t>Freight Computation</t>
  </si>
  <si>
    <t>Duty Computation</t>
  </si>
  <si>
    <t>Landed Cost
Computation</t>
  </si>
  <si>
    <t>(U.S. $)</t>
  </si>
  <si>
    <t>(IN INCHES)</t>
  </si>
  <si>
    <t xml:space="preserve">Length </t>
  </si>
  <si>
    <t>Width</t>
  </si>
  <si>
    <t>Height</t>
  </si>
  <si>
    <t>Length</t>
  </si>
  <si>
    <t>Example →</t>
  </si>
  <si>
    <t>A123456</t>
  </si>
  <si>
    <t>Harvest Wall Décor with Phrase</t>
  </si>
  <si>
    <t>Bronze</t>
  </si>
  <si>
    <t>2 Assorted</t>
  </si>
  <si>
    <t>Header Card + Bubble Wrap</t>
  </si>
  <si>
    <t>/EA</t>
  </si>
  <si>
    <t>Yantian</t>
  </si>
  <si>
    <t>Wood 90%   Tin 10%</t>
  </si>
  <si>
    <t>Solid Wood</t>
  </si>
  <si>
    <t>60 Days</t>
  </si>
  <si>
    <t>No</t>
  </si>
  <si>
    <t>Quotation Only</t>
  </si>
  <si>
    <t>This is extra space to write reference notes about the item to the buyer.</t>
  </si>
  <si>
    <t>William Green</t>
  </si>
  <si>
    <t>SE</t>
  </si>
  <si>
    <t>Item 1</t>
  </si>
  <si>
    <t>15A5026</t>
  </si>
  <si>
    <t>Wood Framed wall mirror</t>
  </si>
  <si>
    <t>white</t>
  </si>
  <si>
    <t>EA</t>
  </si>
  <si>
    <t>Bubble bag+Styrofoam+Carton</t>
  </si>
  <si>
    <t>Fuzhou</t>
  </si>
  <si>
    <r>
      <rPr>
        <sz val="11.0"/>
        <rFont val="Arial"/>
        <family val="2"/>
      </rPr>
      <t>PU30%</t>
    </r>
    <r>
      <rPr>
        <sz val="11.0"/>
        <rFont val="宋体"/>
        <charset val="134"/>
      </rPr>
      <t>，</t>
    </r>
    <r>
      <rPr>
        <sz val="11.0"/>
        <rFont val="Arial"/>
        <family val="2"/>
      </rPr>
      <t xml:space="preserve">MDF15%,MIRROR55%</t>
    </r>
    <phoneticPr fontId="0" type="noConversion"/>
  </si>
  <si>
    <t>MDF</t>
  </si>
  <si>
    <t>60Days</t>
  </si>
  <si>
    <t>Item 2</t>
  </si>
  <si>
    <t>15A5330</t>
  </si>
  <si>
    <t>Blue</t>
  </si>
  <si>
    <r>
      <rPr>
        <sz val="11.0"/>
        <rFont val="Arial"/>
        <family val="2"/>
      </rPr>
      <t>PU30%</t>
    </r>
    <r>
      <rPr>
        <sz val="11.0"/>
        <rFont val="宋体"/>
        <charset val="134"/>
      </rPr>
      <t>，</t>
    </r>
    <r>
      <rPr>
        <sz val="11.0"/>
        <rFont val="Arial"/>
        <family val="2"/>
      </rPr>
      <t xml:space="preserve">MDF15%,MIRROR55%</t>
    </r>
    <phoneticPr fontId="0" type="noConversion"/>
  </si>
  <si>
    <t>Item 3</t>
  </si>
  <si>
    <t>15A5329</t>
  </si>
  <si>
    <r>
      <rPr>
        <sz val="11.0"/>
        <rFont val="Arial"/>
        <family val="2"/>
      </rPr>
      <t>PU30%</t>
    </r>
    <r>
      <rPr>
        <sz val="11.0"/>
        <rFont val="宋体"/>
        <charset val="134"/>
      </rPr>
      <t>，</t>
    </r>
    <r>
      <rPr>
        <sz val="11.0"/>
        <rFont val="Arial"/>
        <family val="2"/>
      </rPr>
      <t xml:space="preserve">MDF15%,MIRROR55%</t>
    </r>
    <phoneticPr fontId="0" type="noConversion"/>
  </si>
  <si>
    <t>Item 4</t>
  </si>
  <si>
    <t>15A5931</t>
  </si>
  <si>
    <t>Gold</t>
  </si>
  <si>
    <r>
      <rPr>
        <sz val="11.0"/>
        <rFont val="Arial"/>
        <family val="2"/>
      </rPr>
      <t xml:space="preserve">PU15%,MDF30%,MIRROR55%</t>
    </r>
    <phoneticPr fontId="0" type="noConversion"/>
  </si>
  <si>
    <t>Item 5</t>
  </si>
  <si>
    <t>15A5749</t>
  </si>
  <si>
    <r>
      <rPr>
        <sz val="11.0"/>
        <rFont val="Arial"/>
        <family val="2"/>
      </rPr>
      <t xml:space="preserve">MDF65%,MIRROR35%</t>
    </r>
    <phoneticPr fontId="0" type="noConversion"/>
  </si>
  <si>
    <t>Item 6</t>
  </si>
  <si>
    <t>15A5934</t>
  </si>
  <si>
    <r>
      <rPr>
        <sz val="11.0"/>
        <rFont val="Arial"/>
        <family val="2"/>
      </rPr>
      <t xml:space="preserve">MDF30%,RESIN15%,MIRROR55%</t>
    </r>
    <phoneticPr fontId="0" type="noConversion"/>
  </si>
  <si>
    <t>Item 7</t>
  </si>
  <si>
    <t>15A5620</t>
  </si>
  <si>
    <r>
      <rPr>
        <sz val="11.0"/>
        <rFont val="Arial"/>
        <family val="2"/>
      </rPr>
      <t xml:space="preserve">MDF40%,RESIN3%,MIRROR55%</t>
    </r>
    <phoneticPr fontId="0" type="noConversion"/>
  </si>
  <si>
    <t>Item 8</t>
  </si>
  <si>
    <t>15A5620-GW1</t>
  </si>
  <si>
    <r>
      <rPr>
        <sz val="11.0"/>
        <rFont val="Arial"/>
        <family val="2"/>
      </rPr>
      <t xml:space="preserve">PU30%,MDF15%,MIRROR55%</t>
    </r>
    <phoneticPr fontId="0" type="noConversion"/>
  </si>
  <si>
    <t>chang the material of frame from MDF to PU</t>
  </si>
  <si>
    <t>Item 9</t>
  </si>
  <si>
    <t>15A5857</t>
  </si>
  <si>
    <r>
      <rPr>
        <sz val="11.0"/>
        <rFont val="Arial"/>
        <family val="2"/>
      </rPr>
      <t xml:space="preserve">Wall </t>
    </r>
    <r>
      <rPr>
        <sz val="11.0"/>
        <rFont val="Arial"/>
        <family val="2"/>
      </rPr>
      <t xml:space="preserve">décor</t>
    </r>
    <phoneticPr fontId="0" type="noConversion"/>
  </si>
  <si>
    <t>Grey</t>
  </si>
  <si>
    <r>
      <rPr>
        <sz val="11.0"/>
        <rFont val="Arial"/>
        <family val="2"/>
      </rPr>
      <t xml:space="preserve">RESIN100%</t>
    </r>
    <phoneticPr fontId="0" type="noConversion"/>
  </si>
  <si>
    <t>Item 10</t>
  </si>
  <si>
    <t>15A5720</t>
  </si>
  <si>
    <r>
      <rPr>
        <sz val="10.0"/>
        <rFont val="Arial"/>
        <family val="2"/>
      </rPr>
      <t>wall décor</t>
    </r>
    <r>
      <rPr>
        <sz val="10.0"/>
        <rFont val="Times New Roman"/>
        <family val="1"/>
      </rPr>
      <t xml:space="preserve"></t>
    </r>
    <phoneticPr fontId="0" type="noConversion"/>
  </si>
  <si>
    <t>Green</t>
  </si>
  <si>
    <t>RESIN100%</t>
  </si>
  <si>
    <t>O</t>
  </si>
  <si>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</si>
  <si>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</si>
  <si>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</si>
  <si>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</si>
  <si>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</si>
  <si>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t>Vendor:</t>
  </si>
  <si>
    <t xml:space="preserve">Email: </t>
  </si>
  <si>
    <t xml:space="preserve">  Item No:</t>
  </si>
  <si>
    <t xml:space="preserve">  Description:</t>
  </si>
  <si>
    <t>Color:</t>
  </si>
  <si>
    <t xml:space="preserve">  Price(US$):</t>
  </si>
  <si>
    <t>Landed:</t>
  </si>
  <si>
    <t>Landed :</t>
  </si>
  <si>
    <t xml:space="preserve">  FOB:</t>
  </si>
  <si>
    <t>MOQ:</t>
  </si>
  <si>
    <t>Packing:</t>
  </si>
  <si>
    <t>Inner Box</t>
  </si>
  <si>
    <t>Per Carton</t>
  </si>
  <si>
    <t>Cubic Feet</t>
  </si>
  <si>
    <t>Date:</t>
  </si>
  <si>
    <t>Made in:</t>
  </si>
  <si>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</si>
  <si>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</si>
  <si>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</si>
  <si>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</si>
  <si>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r>
      <rPr>
        <sz val="11.0"/>
        <rFont val="Arial"/>
        <family val="2"/>
      </rPr>
      <t>Sample for</t>
    </r>
    <r>
      <rPr>
        <b/>
        <sz val="12.0"/>
        <rFont val="Arial"/>
        <family val="2"/>
      </rPr>
      <t xml:space="preserve">
Hobby Lobby Stores</t>
    </r>
    <phoneticPr fontId="0" type="noConversion"/>
  </si>
  <si>
    <t>Wall décor</t>
  </si>
  <si>
    <t>wall décor</t>
  </si>
  <si>
    <t>HOBBY LOBBY STORES, INC.</t>
  </si>
  <si>
    <t>7707 SW 44TH STREET, OKLAHOMA CITY, OK 73179</t>
  </si>
  <si>
    <r>
      <rPr>
        <sz val="10.0"/>
        <rFont val="Arial"/>
        <family val="2"/>
      </rPr>
      <t>Buyer</t>
    </r>
    <r>
      <rPr>
        <sz val="10.0"/>
        <rFont val="Arial"/>
        <family val="2"/>
      </rPr>
      <t xml:space="preserve"> or Department</t>
    </r>
    <r>
      <rPr>
        <sz val="10.0"/>
        <rFont val="Arial"/>
        <family val="2"/>
      </rPr>
      <t xml:space="preserve">:</t>
    </r>
    <phoneticPr fontId="0" type="noConversion"/>
  </si>
  <si>
    <t>Purchase Order #:</t>
  </si>
  <si>
    <t xml:space="preserve">Vendor Name: </t>
  </si>
  <si>
    <t>Date Submitted:</t>
  </si>
  <si>
    <t>Contact Person:</t>
  </si>
  <si>
    <t>Contact Email:</t>
  </si>
  <si>
    <t>Alternate Email:</t>
  </si>
  <si>
    <t>Vendor Phone #:</t>
  </si>
  <si>
    <t>Vendor Fax #:</t>
  </si>
  <si>
    <t>Country of Origin:</t>
  </si>
  <si>
    <t>Vendor Item Number:</t>
  </si>
  <si>
    <t>Shipping Port:</t>
  </si>
  <si>
    <t>Hobby Lobby Item Number:</t>
  </si>
  <si>
    <t>Invoice Terms:</t>
  </si>
  <si>
    <t xml:space="preserve">Material Content By %:  </t>
  </si>
  <si>
    <t>PU30%，MDF15%,MIRROR55%</t>
  </si>
  <si>
    <t>Wood Types :</t>
  </si>
  <si>
    <t>Item Description:</t>
  </si>
  <si>
    <t>Case Weight (in lbs)</t>
  </si>
  <si>
    <t>Item Weight (in lbs)</t>
  </si>
  <si>
    <t>Minimum Order Qty:</t>
  </si>
  <si>
    <t>Assortment or Set or Each:</t>
  </si>
  <si>
    <t>Packaging:</t>
  </si>
  <si>
    <t>Case Pack Dimensions (Inches):</t>
  </si>
  <si>
    <t>Length / Width / Height</t>
  </si>
  <si>
    <t>Lead Time:</t>
  </si>
  <si>
    <t>Inner Pack Dimensions (Inches):</t>
  </si>
  <si>
    <t>K/D Packing?</t>
  </si>
  <si>
    <t>Item Dimensions (Inches):</t>
  </si>
  <si>
    <t>Sending Sample?</t>
  </si>
  <si>
    <t>D/C/S:</t>
  </si>
  <si>
    <t>Order Quantity:</t>
  </si>
  <si>
    <t>*First Cost:  (US$) / unit</t>
  </si>
  <si>
    <t>Calc. Freight:</t>
  </si>
  <si>
    <t>Duty:</t>
  </si>
  <si>
    <t>Landed Cost:</t>
  </si>
  <si>
    <t>Retail:</t>
  </si>
  <si>
    <t>Margin:</t>
  </si>
  <si>
    <t>Minimum Pull:</t>
  </si>
  <si>
    <t>Inner-Inner Pack:</t>
  </si>
  <si>
    <t>*Inner Pack:</t>
  </si>
  <si>
    <t>*Case Pack:</t>
  </si>
  <si>
    <t>*Cubic Feet:</t>
  </si>
  <si>
    <t>Freight Rate:</t>
  </si>
  <si>
    <r>
      <rPr>
        <sz val="10.0"/>
        <rFont val="Arial"/>
        <family val="2"/>
      </rPr>
      <t>Buyer</t>
    </r>
    <r>
      <rPr>
        <sz val="10.0"/>
        <rFont val="Arial"/>
        <family val="2"/>
      </rPr>
      <t xml:space="preserve"> or Department</t>
    </r>
    <r>
      <rPr>
        <sz val="10.0"/>
        <rFont val="Arial"/>
        <family val="2"/>
      </rPr>
      <t xml:space="preserve">:</t>
    </r>
    <phoneticPr fontId="0" type="noConversion"/>
  </si>
  <si>
    <r>
      <rPr>
        <sz val="10.0"/>
        <rFont val="Arial"/>
        <family val="2"/>
      </rPr>
      <t>Buyer</t>
    </r>
    <r>
      <rPr>
        <sz val="10.0"/>
        <rFont val="Arial"/>
        <family val="2"/>
      </rPr>
      <t xml:space="preserve"> or Department</t>
    </r>
    <r>
      <rPr>
        <sz val="10.0"/>
        <rFont val="Arial"/>
        <family val="2"/>
      </rPr>
      <t xml:space="preserve">:</t>
    </r>
    <phoneticPr fontId="0" type="noConversion"/>
  </si>
  <si>
    <r>
      <rPr>
        <sz val="10.0"/>
        <rFont val="Arial"/>
        <family val="2"/>
      </rPr>
      <t>Buyer</t>
    </r>
    <r>
      <rPr>
        <sz val="10.0"/>
        <rFont val="Arial"/>
        <family val="2"/>
      </rPr>
      <t xml:space="preserve"> or Department</t>
    </r>
    <r>
      <rPr>
        <sz val="10.0"/>
        <rFont val="Arial"/>
        <family val="2"/>
      </rPr>
      <t xml:space="preserve">:</t>
    </r>
    <phoneticPr fontId="0" type="noConversion"/>
  </si>
  <si>
    <t>PU15%,MDF30%,MIRROR55%</t>
  </si>
  <si>
    <r>
      <rPr>
        <sz val="10.0"/>
        <rFont val="Arial"/>
        <family val="2"/>
      </rPr>
      <t>Buyer</t>
    </r>
    <r>
      <rPr>
        <sz val="10.0"/>
        <rFont val="Arial"/>
        <family val="2"/>
      </rPr>
      <t xml:space="preserve"> or Department</t>
    </r>
    <r>
      <rPr>
        <sz val="10.0"/>
        <rFont val="Arial"/>
        <family val="2"/>
      </rPr>
      <t xml:space="preserve">:</t>
    </r>
    <phoneticPr fontId="0" type="noConversion"/>
  </si>
  <si>
    <t>MDF65%,MIRROR35%</t>
  </si>
  <si>
    <r>
      <rPr>
        <sz val="10.0"/>
        <rFont val="Arial"/>
        <family val="2"/>
      </rPr>
      <t>Buyer</t>
    </r>
    <r>
      <rPr>
        <sz val="10.0"/>
        <rFont val="Arial"/>
        <family val="2"/>
      </rPr>
      <t xml:space="preserve"> or Department</t>
    </r>
    <r>
      <rPr>
        <sz val="10.0"/>
        <rFont val="Arial"/>
        <family val="2"/>
      </rPr>
      <t xml:space="preserve">:</t>
    </r>
    <phoneticPr fontId="0" type="noConversion"/>
  </si>
  <si>
    <t>MDF30%,RESIN15%,MIRROR55%</t>
  </si>
  <si>
    <r>
      <rPr>
        <sz val="10.0"/>
        <rFont val="Arial"/>
        <family val="2"/>
      </rPr>
      <t>Buyer</t>
    </r>
    <r>
      <rPr>
        <sz val="10.0"/>
        <rFont val="Arial"/>
        <family val="2"/>
      </rPr>
      <t xml:space="preserve"> or Department</t>
    </r>
    <r>
      <rPr>
        <sz val="10.0"/>
        <rFont val="Arial"/>
        <family val="2"/>
      </rPr>
      <t xml:space="preserve">:</t>
    </r>
    <phoneticPr fontId="0" type="noConversion"/>
  </si>
  <si>
    <t>MDF40%,RESIN3%,MIRROR55%</t>
  </si>
  <si>
    <r>
      <rPr>
        <sz val="10.0"/>
        <rFont val="Arial"/>
        <family val="2"/>
      </rPr>
      <t>Buyer</t>
    </r>
    <r>
      <rPr>
        <sz val="10.0"/>
        <rFont val="Arial"/>
        <family val="2"/>
      </rPr>
      <t xml:space="preserve"> or Department</t>
    </r>
    <r>
      <rPr>
        <sz val="10.0"/>
        <rFont val="Arial"/>
        <family val="2"/>
      </rPr>
      <t xml:space="preserve">:</t>
    </r>
    <phoneticPr fontId="0" type="noConversion"/>
  </si>
  <si>
    <t>PU30%,MDF15%,MIRROR55%</t>
  </si>
  <si>
    <r>
      <rPr>
        <sz val="10.0"/>
        <rFont val="Arial"/>
        <family val="2"/>
      </rPr>
      <t>Buyer</t>
    </r>
    <r>
      <rPr>
        <sz val="10.0"/>
        <rFont val="Arial"/>
        <family val="2"/>
      </rPr>
      <t xml:space="preserve"> or Department</t>
    </r>
    <r>
      <rPr>
        <sz val="10.0"/>
        <rFont val="Arial"/>
        <family val="2"/>
      </rPr>
      <t xml:space="preserve">:</t>
    </r>
    <phoneticPr fontId="0" type="noConversion"/>
  </si>
  <si>
    <r>
      <rPr>
        <sz val="10.0"/>
        <rFont val="Arial"/>
        <family val="2"/>
      </rPr>
      <t>Buyer</t>
    </r>
    <r>
      <rPr>
        <sz val="10.0"/>
        <rFont val="Arial"/>
        <family val="2"/>
      </rPr>
      <t xml:space="preserve"> or Department</t>
    </r>
    <r>
      <rPr>
        <sz val="10.0"/>
        <rFont val="Arial"/>
        <family val="2"/>
      </rPr>
      <t xml:space="preserve">:</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</si>
</sst>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176" formatCode="&quot;$&quot;#,##0.00_);(&quot;$&quot;#,##0.00)"/>
    <numFmt numFmtId="177" formatCode="0.00"/>
    <numFmt numFmtId="178" formatCode="##PC"/>
    <numFmt numFmtId="179" formatCode="#,##0"/>
    <numFmt numFmtId="180" formatCode="&quot;$&quot;#,##0.000_);(&quot;$&quot;#,##0.000)"/>
    <numFmt numFmtId="181" formatCode="[$$-409]#,##0.00"/>
    <numFmt numFmtId="182" formatCode="0.000"/>
    <numFmt numFmtId="183" formatCode="0.00&quot;lbs&quot;"/>
    <numFmt numFmtId="184" formatCode="yyyy-m-d;@"/>
    <numFmt numFmtId="185" formatCode="@"/>
    <numFmt numFmtId="186" formatCode="0.000_ "/>
    <numFmt numFmtId="187" formatCode="[$$-409]#,##0.000"/>
    <numFmt numFmtId="188" formatCode="0.0%"/>
    <numFmt numFmtId="189" formatCode="&quot;$&quot;#,##0.00_);[Red](&quot;$&quot;#,##0.00)"/>
    <numFmt numFmtId="190" formatCode="mm-dd-yy;@"/>
    <numFmt numFmtId="191" formatCode="0"/>
    <numFmt numFmtId="192" formatCode="#,##0.000"/>
    <numFmt numFmtId="193" formatCode="0.00%"/>
    <numFmt numFmtId="194" formatCode="0%"/>
  </numFmts>
  <fonts count="29" x14ac:knownFonts="29">
    <font>
      <sz val="10.0"/>
      <name val="Arial"/>
      <family val="2"/>
    </font>
    <font>
      <sz val="12.0"/>
      <name val="Arial"/>
      <family val="2"/>
    </font>
    <font>
      <sz val="10.0"/>
      <name val="Comic Sans MS"/>
      <family val="4"/>
    </font>
    <font>
      <sz val="12.0"/>
      <name val="Comic Sans MS"/>
      <family val="4"/>
    </font>
    <font>
      <sz val="10.0"/>
      <name val="Arial"/>
      <family val="2"/>
      <b/>
    </font>
    <font>
      <sz val="8.0"/>
      <color rgb="FF0000FF"/>
      <name val="Arial"/>
      <family val="2"/>
    </font>
    <font>
      <sz val="11.0"/>
      <name val="Arial"/>
      <family val="2"/>
    </font>
    <font>
      <sz val="12.0"/>
      <name val="Arial"/>
      <family val="2"/>
      <b/>
    </font>
    <font>
      <sz val="8.0"/>
      <name val="Arial"/>
      <family val="2"/>
    </font>
    <font>
      <sz val="10.0"/>
      <color rgb="FFFF0000"/>
      <name val="Arial"/>
      <family val="2"/>
      <b/>
    </font>
    <font>
      <sz val="14.0"/>
      <name val="Arial"/>
      <family val="2"/>
      <b/>
    </font>
    <font>
      <sz val="12.0"/>
      <color rgb="FF0000FF"/>
      <name val="Arial"/>
      <family val="2"/>
    </font>
    <font>
      <sz val="11.0"/>
      <color rgb="FF0000FF"/>
      <name val="Arial"/>
      <family val="2"/>
      <u val="single"/>
    </font>
    <font>
      <sz val="14.0"/>
      <name val="Arial"/>
      <family val="2"/>
    </font>
    <font>
      <sz val="10.0"/>
      <color rgb="FF0000FF"/>
      <name val="Arial"/>
      <family val="2"/>
    </font>
    <font>
      <sz val="12.0"/>
      <color rgb="FF0000FF"/>
      <name val="細明體"/>
      <charset val="134"/>
    </font>
    <font>
      <sz val="9.0"/>
      <name val="Arial"/>
      <family val="2"/>
    </font>
    <font>
      <sz val="12.0"/>
      <color rgb="FFFF0000"/>
      <name val="Arial"/>
      <family val="2"/>
    </font>
    <font>
      <sz val="14.0"/>
      <color rgb="FF0000FF"/>
      <name val="Arial"/>
      <family val="2"/>
      <b/>
    </font>
    <font>
      <sz val="11.0"/>
      <color rgb="FF0000FF"/>
      <name val="Arial"/>
      <family val="2"/>
      <b/>
    </font>
    <font>
      <sz val="11.0"/>
      <color rgb="FFFF0000"/>
      <name val="Arial"/>
      <family val="2"/>
      <b/>
    </font>
    <font>
      <sz val="20.0"/>
      <name val="Impact"/>
      <family val="2"/>
    </font>
    <font>
      <sz val="12.0"/>
      <color rgb="FF0000FF"/>
      <name val="Arial"/>
      <family val="2"/>
      <b/>
    </font>
    <font>
      <sz val="14.0"/>
      <color rgb="FFFF0000"/>
      <name val="Arial"/>
      <family val="2"/>
      <b/>
    </font>
    <font>
      <sz val="12.0"/>
      <color rgb="FFFF0000"/>
      <name val="Arial"/>
      <family val="2"/>
      <b/>
    </font>
    <font>
      <sz val="12.0"/>
      <name val="新細明體"/>
      <charset val="136"/>
    </font>
    <font>
      <sz val="10.0"/>
      <color rgb="FF0000FF"/>
      <name val="Arial"/>
      <family val="2"/>
      <u val="single"/>
    </font>
    <font>
      <sz val="10.0"/>
      <name val="宋体"/>
      <charset val="134"/>
    </font>
    <font>
      <sz val="9.0"/>
      <name val="Arial"/>
      <family val="2"/>
    </font>
  </fonts>
  <fills count="11">
    <fill>
      <patternFill patternType="none"/>
    </fill>
    <fill>
      <patternFill patternType="gray125"/>
    </fill>
    <fill>
      <patternFill patternType="solid">
        <fgColor rgb="FFCC99FF"/>
        <bgColor indexed="64"/>
      </patternFill>
    </fill>
    <fill>
      <patternFill patternType="solid">
        <fgColor rgb="FFFF99CC"/>
        <bgColor indexed="64"/>
      </patternFill>
    </fill>
    <fill>
      <patternFill patternType="solid">
        <fgColor rgb="FFBFBFBF"/>
        <bgColor indexed="64"/>
      </patternFill>
    </fill>
    <fill>
      <patternFill patternType="solid">
        <fgColor rgb="FF92D050"/>
        <bgColor indexed="64"/>
      </patternFill>
    </fill>
    <fill>
      <patternFill patternType="darkUp">
        <fgColor rgb="FF000000"/>
        <bgColor rgb="FFFFFFFF"/>
      </patternFill>
    </fill>
    <fill>
      <patternFill patternType="solid">
        <fgColor rgb="FFF79646"/>
        <bgColor indexed="64"/>
      </patternFill>
    </fill>
    <fill>
      <patternFill patternType="solid">
        <fgColor rgb="FFCCFFFF"/>
        <bgColor indexed="64"/>
      </patternFill>
    </fill>
    <fill>
      <patternFill patternType="solid">
        <fgColor rgb="FFC0C0C0"/>
        <bgColor indexed="64"/>
      </patternFill>
    </fill>
    <fill>
      <patternFill patternType="solid">
        <fgColor rgb="FFFFFFFF"/>
        <bgColor indexed="64"/>
      </patternFill>
    </fill>
  </fills>
  <borders count="3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pplyAlignment="1"/>
    <xf numFmtId="0" fontId="0" fillId="0" borderId="0" applyAlignment="1"/>
    <xf numFmtId="0" fontId="25" applyFont="1" fillId="0" borderId="0" applyAlignment="1">
      <alignment vertical="center"/>
    </xf>
    <xf numFmtId="0" fontId="26" applyFont="1" fillId="0" borderId="0" applyAlignment="1"/>
    <xf numFmtId="194" applyNumberFormat="1" fontId="0" fillId="0" borderId="0" applyAlignment="1"/>
  </cellStyleXfs>
  <cellXfs count="419">
    <xf numFmtId="0" fontId="0" fillId="0" borderId="0" applyAlignment="1" xfId="0"/>
    <xf numFmtId="0" fontId="0" fillId="0" borderId="0" applyAlignment="1" xfId="0"/>
    <xf numFmtId="0" fontId="1" applyFont="1" fillId="0" borderId="0" applyAlignment="1" xfId="1"/>
    <xf numFmtId="0" fontId="0" fillId="0" borderId="0" applyAlignment="1" xfId="1">
      <alignment horizontal="left" vertical="center"/>
    </xf>
    <xf numFmtId="0" fontId="2" applyFont="1" fillId="0" borderId="0" applyAlignment="1" xfId="1">
      <alignment vertical="center"/>
    </xf>
    <xf numFmtId="0" fontId="0" fillId="0" borderId="0" applyAlignment="1" xfId="0">
      <alignment horizontal="center" vertical="center"/>
    </xf>
    <xf numFmtId="0" fontId="0" fillId="0" borderId="0" applyAlignment="1" xfId="1"/>
    <xf numFmtId="0" fontId="0" fillId="0" borderId="0" applyAlignment="1" xfId="1">
      <alignment vertical="center"/>
    </xf>
    <xf numFmtId="0" fontId="1" applyFont="1" fillId="0" borderId="0" applyAlignment="1" xfId="1">
      <alignment vertical="center"/>
    </xf>
    <xf numFmtId="0" fontId="3" applyFont="1" fillId="0" borderId="0" applyAlignment="1" xfId="1">
      <alignment vertical="center"/>
    </xf>
    <xf numFmtId="0" fontId="4" applyFont="1" fillId="0" borderId="0" applyAlignment="1" xfId="1">
      <alignment horizontal="left" vertical="center"/>
    </xf>
    <xf numFmtId="0" fontId="1" applyFont="1" fillId="0" borderId="0" applyAlignment="1" xfId="1">
      <alignment horizontal="center" vertical="center"/>
    </xf>
    <xf numFmtId="0" fontId="0" fillId="0" borderId="0" applyAlignment="1" xfId="1">
      <alignment horizontal="center" vertical="center"/>
    </xf>
    <xf numFmtId="176" applyNumberFormat="1" fontId="5" applyFont="1" fillId="0" borderId="0" applyAlignment="1" xfId="1">
      <alignment horizontal="center" vertical="center"/>
    </xf>
    <xf numFmtId="0" fontId="6" applyFont="1" fillId="0" borderId="1" applyBorder="1" applyAlignment="1" xfId="1">
      <alignment horizontal="center" vertical="center"/>
    </xf>
    <xf numFmtId="177" applyNumberFormat="1" fontId="6" applyFont="1" fillId="0" borderId="2" applyBorder="1" applyAlignment="1" xfId="0">
      <alignment horizontal="center" vertical="center"/>
    </xf>
    <xf numFmtId="0" fontId="6" applyFont="1" fillId="0" borderId="3" applyBorder="1" applyAlignment="1" xfId="0">
      <alignment horizontal="right" vertical="center"/>
    </xf>
    <xf numFmtId="178" applyNumberFormat="1" fontId="6" applyFont="1" fillId="0" borderId="4" applyBorder="1" applyAlignment="1" xfId="0">
      <alignment horizontal="center" vertical="center"/>
    </xf>
    <xf numFmtId="0" fontId="6" applyFont="1" fillId="0" borderId="5" applyBorder="1" applyAlignment="1" xfId="0">
      <alignment vertical="center"/>
    </xf>
    <xf numFmtId="0" fontId="6" applyFont="1" fillId="0" borderId="6" applyBorder="1" applyAlignment="1" xfId="0">
      <alignment horizontal="left" vertical="center"/>
    </xf>
    <xf numFmtId="0" fontId="6" applyFont="1" fillId="0" borderId="7" applyBorder="1" applyAlignment="1" xfId="0">
      <alignment horizontal="right" vertical="center"/>
    </xf>
    <xf numFmtId="0" fontId="7" applyFont="1" fillId="0" borderId="0" applyAlignment="1" xfId="0">
      <alignment horizontal="center" vertical="center"/>
    </xf>
    <xf numFmtId="0" fontId="6" applyFont="1" fillId="0" borderId="0" applyAlignment="1" xfId="0">
      <alignment horizontal="center" vertical="center"/>
    </xf>
    <xf numFmtId="0" fontId="8" applyFont="1" fillId="0" borderId="0" applyAlignment="1" xfId="0">
      <alignment horizontal="center" vertical="center" wrapText="1"/>
    </xf>
    <xf numFmtId="0" fontId="6" applyFont="1" fillId="0" borderId="0" applyAlignment="1" xfId="0">
      <alignment vertical="center"/>
    </xf>
    <xf numFmtId="0" fontId="6" applyFont="1" fillId="0" borderId="0" applyAlignment="1" xfId="0">
      <alignment horizontal="left" vertical="center"/>
    </xf>
    <xf numFmtId="0" fontId="6" applyFont="1" fillId="0" borderId="8" applyBorder="1" applyAlignment="1" xfId="0">
      <alignment horizontal="right" vertical="center"/>
    </xf>
    <xf numFmtId="0" fontId="6" applyFont="1" fillId="0" borderId="0" applyAlignment="1" xfId="0">
      <alignment horizontal="right" vertical="center"/>
    </xf>
    <xf numFmtId="178" applyNumberFormat="1" fontId="6" applyFont="1" fillId="0" borderId="0" applyAlignment="1" xfId="0">
      <alignment horizontal="center" vertical="center"/>
    </xf>
    <xf numFmtId="177" applyNumberFormat="1" fontId="6" applyFont="1" fillId="0" borderId="0" applyAlignment="1" xfId="0">
      <alignment horizontal="center" vertical="center"/>
    </xf>
    <xf numFmtId="0" fontId="6" applyFont="1" fillId="0" borderId="1" applyBorder="1" applyAlignment="1" xfId="0">
      <alignment horizontal="center" vertical="center"/>
    </xf>
    <xf numFmtId="0" fontId="0" fillId="0" borderId="10" applyBorder="1" applyAlignment="1" xfId="1">
      <alignment vertical="center"/>
    </xf>
    <xf numFmtId="0" fontId="6" applyFont="1" fillId="0" borderId="11" applyBorder="1" applyAlignment="1" xfId="0">
      <alignment vertical="center"/>
    </xf>
    <xf numFmtId="179" applyNumberFormat="1" fontId="6" applyFont="1" fillId="0" borderId="12" applyBorder="1" applyAlignment="1" xfId="0">
      <alignment horizontal="center" vertical="center"/>
    </xf>
    <xf numFmtId="0" fontId="9" applyFont="1" fillId="2" applyFill="1" borderId="13" applyBorder="1" applyAlignment="1" xfId="2">
      <alignment horizontal="center" vertical="center"/>
    </xf>
    <xf numFmtId="0" fontId="10" applyFont="1" fillId="0" borderId="0" applyAlignment="1" xfId="0">
      <alignment vertical="center"/>
    </xf>
    <xf numFmtId="0" fontId="1" applyFont="1" fillId="0" borderId="0" applyAlignment="1" xfId="0">
      <alignment vertical="center"/>
    </xf>
    <xf numFmtId="0" fontId="7" applyFont="1" fillId="0" borderId="0" applyAlignment="1" xfId="0">
      <alignment vertical="center"/>
    </xf>
    <xf numFmtId="0" fontId="11" applyFont="1" fillId="0" borderId="0" applyAlignment="1" xfId="0">
      <alignment vertical="center"/>
    </xf>
    <xf numFmtId="0" fontId="11" applyFont="1" fillId="0" borderId="0" applyAlignment="1" xfId="0">
      <alignment horizontal="center" vertical="center"/>
    </xf>
    <xf numFmtId="180" applyNumberFormat="1" fontId="5" applyFont="1" fillId="0" borderId="0" applyAlignment="1" xfId="1">
      <alignment horizontal="center" vertical="center"/>
    </xf>
    <xf numFmtId="177" applyNumberFormat="1" fontId="6" applyFont="1" fillId="0" borderId="2" applyBorder="1" applyAlignment="1" xfId="1">
      <alignment horizontal="center" vertical="center"/>
    </xf>
    <xf numFmtId="0" fontId="4" applyFont="1" fillId="0" borderId="0" applyAlignment="1" xfId="2">
      <alignment horizontal="center" vertical="center"/>
    </xf>
    <xf numFmtId="0" fontId="0" fillId="0" borderId="0" applyAlignment="1" xfId="2">
      <alignment horizontal="left" vertical="center"/>
    </xf>
    <xf numFmtId="0" fontId="0" fillId="0" borderId="0" applyAlignment="1" xfId="2">
      <alignment horizontal="center" vertical="center"/>
    </xf>
    <xf numFmtId="181" applyNumberFormat="1" fontId="0" fillId="0" borderId="0" applyAlignment="1" xfId="2">
      <alignment horizontal="center" vertical="center"/>
    </xf>
    <xf numFmtId="182" applyNumberFormat="1" fontId="0" fillId="0" borderId="0" applyAlignment="1" xfId="2">
      <alignment horizontal="center" vertical="center"/>
    </xf>
    <xf numFmtId="0" fontId="0" fillId="0" borderId="15" applyBorder="1" applyAlignment="1" xfId="2">
      <alignment horizontal="center" vertical="center"/>
    </xf>
    <xf numFmtId="0" fontId="0" fillId="3" applyFill="1" borderId="16" applyBorder="1" applyAlignment="1" xfId="2">
      <alignment horizontal="center" vertical="center"/>
    </xf>
    <xf numFmtId="0" fontId="4" applyFont="1" fillId="2" applyFill="1" borderId="17" applyBorder="1" applyAlignment="1" xfId="2">
      <alignment horizontal="center" vertical="center" wrapText="1"/>
    </xf>
    <xf numFmtId="0" fontId="4" applyFont="1" fillId="0" borderId="0" applyAlignment="1" xfId="2">
      <alignment horizontal="center" vertical="center" wrapText="1"/>
    </xf>
    <xf numFmtId="0" fontId="4" applyFont="1" fillId="2" applyFill="1" borderId="18" applyBorder="1" applyAlignment="1" xfId="2">
      <alignment horizontal="center" vertical="center"/>
    </xf>
    <xf numFmtId="0" fontId="0" fillId="4" applyFill="1" borderId="19" applyBorder="1" applyAlignment="1" xfId="2">
      <alignment horizontal="center" vertical="center"/>
    </xf>
    <xf numFmtId="0" fontId="0" fillId="5" applyFill="1" borderId="20" applyBorder="1" applyAlignment="1" xfId="2">
      <alignment horizontal="center" vertical="center"/>
    </xf>
    <xf numFmtId="0" fontId="0" fillId="6" applyFill="1" borderId="21" applyBorder="1" applyAlignment="1" xfId="2">
      <alignment horizontal="center" vertical="center"/>
    </xf>
    <xf numFmtId="0" fontId="7" applyFont="1" fillId="0" borderId="0" applyAlignment="1" xfId="2">
      <alignment horizontal="left" vertical="center"/>
    </xf>
    <xf numFmtId="183" applyNumberFormat="1" fontId="6" applyFont="1" fillId="0" borderId="22" applyBorder="1" applyAlignment="1" xfId="1">
      <alignment horizontal="left" vertical="center"/>
    </xf>
    <xf numFmtId="0" fontId="0" fillId="7" applyFill="1" borderId="23" applyBorder="1" applyAlignment="1" xfId="2">
      <alignment horizontal="center" vertical="center"/>
    </xf>
    <xf numFmtId="0" fontId="6" applyFont="1" fillId="0" borderId="1" applyBorder="1" applyAlignment="1" applyProtection="1" xfId="2">
      <alignment horizontal="center" vertical="center"/>
      <protection locked="0"/>
    </xf>
    <xf numFmtId="184" applyNumberFormat="1" fontId="6" applyFont="1" fillId="0" borderId="25" applyBorder="1" applyAlignment="1" applyProtection="1" xfId="2">
      <alignment horizontal="center" vertical="center"/>
      <protection locked="0"/>
    </xf>
    <xf numFmtId="0" fontId="12" applyFont="1" fillId="0" borderId="26" applyBorder="1" applyAlignment="1" applyProtection="1" xfId="3">
      <alignment horizontal="center" vertical="center"/>
      <protection locked="0"/>
    </xf>
    <xf numFmtId="0" fontId="6" applyFont="1" fillId="8" applyFill="1" borderId="27" applyBorder="1" applyAlignment="1" xfId="2">
      <alignment horizontal="center" vertical="center"/>
    </xf>
    <xf numFmtId="0" fontId="6" applyFont="1" fillId="8" applyFill="1" borderId="28" applyBorder="1" applyAlignment="1" xfId="0">
      <alignment horizontal="left" vertical="center"/>
    </xf>
    <xf numFmtId="0" fontId="6" applyFont="1" fillId="8" applyFill="1" borderId="28" applyBorder="1" applyAlignment="1" xfId="2">
      <alignment horizontal="left" vertical="center"/>
    </xf>
    <xf numFmtId="181" applyNumberFormat="1" fontId="6" applyFont="1" fillId="8" applyFill="1" borderId="30" applyBorder="1" applyAlignment="1" xfId="2">
      <alignment horizontal="center" vertical="center"/>
    </xf>
    <xf numFmtId="177" applyNumberFormat="1" fontId="6" applyFont="1" fillId="8" applyFill="1" borderId="31" applyBorder="1" applyAlignment="1" xfId="2">
      <alignment horizontal="center" vertical="center"/>
    </xf>
    <xf numFmtId="177" applyNumberFormat="1" fontId="6" applyFont="1" fillId="5" applyFill="1" borderId="32" applyBorder="1" applyAlignment="1" xfId="2">
      <alignment horizontal="center" vertical="center"/>
    </xf>
    <xf numFmtId="177" applyNumberFormat="1" fontId="6" applyFont="1" fillId="8" applyFill="1" borderId="31" applyBorder="1" applyAlignment="1" xfId="0">
      <alignment horizontal="center" vertical="center"/>
    </xf>
    <xf numFmtId="177" applyNumberFormat="1" fontId="6" applyFont="1" fillId="7" applyFill="1" borderId="34" applyBorder="1" applyAlignment="1" xfId="0">
      <alignment horizontal="center" vertical="center"/>
    </xf>
    <xf numFmtId="182" applyNumberFormat="1" fontId="6" applyFont="1" fillId="8" applyFill="1" borderId="35" applyBorder="1" applyAlignment="1" xfId="2">
      <alignment horizontal="center" vertical="center"/>
    </xf>
    <xf numFmtId="0" fontId="6" applyFont="1" fillId="7" applyFill="1" borderId="36" applyBorder="1" applyAlignment="1" xfId="2">
      <alignment horizontal="center" vertical="center"/>
    </xf>
    <xf numFmtId="179" applyNumberFormat="1" fontId="6" applyFont="1" fillId="8" applyFill="1" borderId="37" applyBorder="1" applyAlignment="1" xfId="2">
      <alignment horizontal="center" vertical="center"/>
    </xf>
    <xf numFmtId="185" applyNumberFormat="1" fontId="6" applyFont="1" fillId="8" applyFill="1" borderId="38" applyBorder="1" applyAlignment="1" xfId="2">
      <alignment horizontal="center" vertical="center"/>
    </xf>
    <xf numFmtId="0" fontId="6" applyFont="1" fillId="9" applyFill="1" borderId="39" applyBorder="1" applyAlignment="1" xfId="2">
      <alignment horizontal="center" vertical="center"/>
    </xf>
    <xf numFmtId="186" applyNumberFormat="1" fontId="6" applyFont="1" fillId="5" applyFill="1" borderId="40" applyBorder="1" applyAlignment="1" xfId="2">
      <alignment horizontal="center" vertical="center"/>
    </xf>
    <xf numFmtId="0" fontId="6" applyFont="1" fillId="0" borderId="6" applyBorder="1" applyAlignment="1" applyProtection="1" xfId="2">
      <alignment horizontal="left" vertical="center"/>
      <protection locked="0"/>
    </xf>
    <xf numFmtId="181" applyNumberFormat="1" fontId="6" applyFont="1" fillId="0" borderId="42" applyBorder="1" applyAlignment="1" applyProtection="1" xfId="2">
      <alignment horizontal="center" vertical="center"/>
      <protection locked="0"/>
    </xf>
    <xf numFmtId="177" applyNumberFormat="1" fontId="6" applyFont="1" fillId="0" borderId="2" applyBorder="1" applyAlignment="1" applyProtection="1" xfId="2">
      <alignment horizontal="center" vertical="center"/>
      <protection locked="0"/>
    </xf>
    <xf numFmtId="177" applyNumberFormat="1" fontId="6" applyFont="1" fillId="7" applyFill="1" borderId="34" applyBorder="1" applyAlignment="1" applyProtection="1" xfId="2">
      <alignment horizontal="center" vertical="center"/>
      <protection locked="0"/>
    </xf>
    <xf numFmtId="0" fontId="6" applyFont="1" fillId="7" applyFill="1" borderId="36" applyBorder="1" applyAlignment="1" applyProtection="1" xfId="2">
      <alignment horizontal="center" vertical="center"/>
      <protection locked="0"/>
    </xf>
    <xf numFmtId="179" applyNumberFormat="1" fontId="6" applyFont="1" fillId="0" borderId="12" applyBorder="1" applyAlignment="1" applyProtection="1" xfId="2">
      <alignment horizontal="center" vertical="center"/>
      <protection locked="0"/>
    </xf>
    <xf numFmtId="187" applyNumberFormat="1" fontId="6" applyFont="1" fillId="8" applyFill="1" borderId="47" applyBorder="1" applyAlignment="1" xfId="2">
      <alignment horizontal="center" vertical="center"/>
    </xf>
    <xf numFmtId="187" applyNumberFormat="1" fontId="6" applyFont="1" fillId="0" borderId="48" applyBorder="1" applyAlignment="1" applyProtection="1" xfId="2">
      <alignment horizontal="center" vertical="center"/>
      <protection locked="0"/>
    </xf>
    <xf numFmtId="181" applyNumberFormat="1" fontId="4" applyFont="1" fillId="2" applyFill="1" borderId="49" applyBorder="1" applyAlignment="1" xfId="2">
      <alignment vertical="center" wrapText="1"/>
    </xf>
    <xf numFmtId="181" applyNumberFormat="1" fontId="4" applyFont="1" fillId="2" applyFill="1" borderId="50" applyBorder="1" applyAlignment="1" xfId="2">
      <alignment horizontal="center" vertical="center" wrapText="1"/>
    </xf>
    <xf numFmtId="188" applyNumberFormat="1" fontId="6" applyFont="1" fillId="4" applyFill="1" borderId="51" applyBorder="1" applyAlignment="1" xfId="2">
      <alignment horizontal="center" vertical="center"/>
    </xf>
    <xf numFmtId="181" applyNumberFormat="1" fontId="4" applyFont="1" fillId="2" applyFill="1" borderId="52" applyBorder="1" applyAlignment="1" applyProtection="1" xfId="2">
      <alignment horizontal="center" vertical="center" wrapText="1"/>
      <protection locked="0"/>
    </xf>
    <xf numFmtId="0" fontId="11" applyFont="1" fillId="0" borderId="0" applyAlignment="1" xfId="0">
      <alignment horizontal="left" vertical="center" shrinkToFit="1"/>
    </xf>
    <xf numFmtId="0" fontId="11" applyFont="1" fillId="0" borderId="0" applyAlignment="1" xfId="0">
      <alignment horizontal="left" vertical="center" wrapText="1"/>
    </xf>
    <xf numFmtId="0" fontId="13" applyFont="1" fillId="0" borderId="53" applyBorder="1" applyAlignment="1" applyProtection="1" xfId="1">
      <alignment horizontal="center" vertical="center"/>
      <protection locked="0"/>
    </xf>
    <xf numFmtId="189" applyNumberFormat="1" fontId="4" applyFont="1" fillId="2" applyFill="1" borderId="54" applyBorder="1" applyAlignment="1" applyProtection="1" xfId="2">
      <alignment horizontal="center" vertical="center" wrapText="1"/>
      <protection locked="0"/>
    </xf>
    <xf numFmtId="0" fontId="13" applyFont="1" fillId="0" borderId="55" applyBorder="1" applyAlignment="1" xfId="1">
      <alignment horizontal="center" vertical="center"/>
    </xf>
    <xf numFmtId="0" fontId="0" fillId="0" borderId="56" applyBorder="1" applyAlignment="1" xfId="0">
      <alignment horizontal="center" vertical="center"/>
    </xf>
    <xf numFmtId="0" fontId="0" fillId="0" borderId="57" applyBorder="1" applyAlignment="1" xfId="1">
      <alignment vertical="center"/>
    </xf>
    <xf numFmtId="0" fontId="0" fillId="0" borderId="58" applyBorder="1" applyAlignment="1" xfId="0">
      <alignment horizontal="center" vertical="center"/>
    </xf>
    <xf numFmtId="0" fontId="0" fillId="0" borderId="59" applyBorder="1" applyAlignment="1" xfId="1">
      <alignment vertical="center"/>
    </xf>
    <xf numFmtId="0" fontId="0" fillId="0" borderId="60" applyBorder="1" applyAlignment="1" xfId="1"/>
    <xf numFmtId="0" fontId="0" fillId="0" borderId="61" applyBorder="1" applyAlignment="1" xfId="1"/>
    <xf numFmtId="0" fontId="0" fillId="0" borderId="62" applyBorder="1" applyAlignment="1" xfId="1"/>
    <xf numFmtId="0" fontId="0" fillId="0" borderId="63" applyBorder="1" applyAlignment="1" xfId="1"/>
    <xf numFmtId="0" fontId="0" fillId="0" borderId="64" applyBorder="1" applyAlignment="1" xfId="1"/>
    <xf numFmtId="185" applyNumberFormat="1" fontId="6" applyFont="1" fillId="7" applyFill="1" borderId="65" applyBorder="1" applyAlignment="1" xfId="2">
      <alignment horizontal="left" vertical="center"/>
    </xf>
    <xf numFmtId="185" applyNumberFormat="1" fontId="6" applyFont="1" fillId="7" applyFill="1" borderId="66" applyBorder="1" applyAlignment="1" applyProtection="1" xfId="2">
      <alignment horizontal="center" vertical="center"/>
      <protection locked="0"/>
    </xf>
    <xf numFmtId="0" fontId="11" applyFont="1" fillId="0" borderId="0" applyAlignment="1" xfId="0">
      <alignment vertical="center" wrapText="1"/>
    </xf>
    <xf numFmtId="0" fontId="14" applyFont="1" fillId="0" borderId="0" applyAlignment="1" xfId="0">
      <alignment vertical="center" wrapText="1"/>
    </xf>
    <xf numFmtId="0" fontId="0" fillId="0" borderId="0" applyAlignment="1" xfId="0">
      <alignment vertical="center" wrapText="1"/>
    </xf>
    <xf numFmtId="0" fontId="15" applyFont="1" fillId="0" borderId="0" applyAlignment="1" xfId="0">
      <alignment horizontal="left" vertical="center" shrinkToFit="1"/>
    </xf>
    <xf numFmtId="0" fontId="0" fillId="0" borderId="67" applyBorder="1" applyAlignment="1" xfId="2">
      <alignment horizontal="left" vertical="top" wrapText="1"/>
    </xf>
    <xf numFmtId="0" fontId="0" fillId="0" borderId="68" applyBorder="1" applyAlignment="1" xfId="2">
      <alignment horizontal="left" vertical="top" wrapText="1"/>
    </xf>
    <xf numFmtId="0" fontId="0" fillId="0" borderId="69" applyBorder="1" applyAlignment="1" xfId="2">
      <alignment horizontal="left" vertical="top" wrapText="1"/>
    </xf>
    <xf numFmtId="0" fontId="0" fillId="0" borderId="70" applyBorder="1" applyAlignment="1" xfId="2">
      <alignment horizontal="left" vertical="top" wrapText="1"/>
    </xf>
    <xf numFmtId="0" fontId="0" fillId="0" borderId="0" applyAlignment="1" xfId="2">
      <alignment horizontal="left" vertical="top" wrapText="1"/>
    </xf>
    <xf numFmtId="0" fontId="0" fillId="0" borderId="71" applyBorder="1" applyAlignment="1" xfId="2">
      <alignment horizontal="left" vertical="top" wrapText="1"/>
    </xf>
    <xf numFmtId="0" fontId="0" fillId="0" borderId="72" applyBorder="1" applyAlignment="1" xfId="2">
      <alignment horizontal="left" vertical="center"/>
    </xf>
    <xf numFmtId="0" fontId="0" fillId="0" borderId="73" applyBorder="1" applyAlignment="1" xfId="2">
      <alignment horizontal="left" vertical="center"/>
    </xf>
    <xf numFmtId="0" fontId="0" fillId="0" borderId="74" applyBorder="1" applyAlignment="1" xfId="2">
      <alignment horizontal="left" vertical="center" wrapText="1"/>
    </xf>
    <xf numFmtId="0" fontId="0" fillId="0" borderId="0" applyAlignment="1" xfId="2">
      <alignment horizontal="left" vertical="center" wrapText="1"/>
    </xf>
    <xf numFmtId="0" fontId="0" fillId="0" borderId="75" applyBorder="1" applyAlignment="1" xfId="2">
      <alignment horizontal="left" vertical="center" wrapText="1"/>
    </xf>
    <xf numFmtId="0" fontId="0" fillId="0" borderId="76" applyBorder="1" applyAlignment="1" xfId="2">
      <alignment horizontal="left" vertical="center"/>
    </xf>
    <xf numFmtId="0" fontId="0" fillId="0" borderId="77" applyBorder="1" applyAlignment="1" xfId="2">
      <alignment horizontal="left" vertical="center"/>
    </xf>
    <xf numFmtId="0" fontId="0" fillId="0" borderId="78" applyBorder="1" applyAlignment="1" xfId="2">
      <alignment horizontal="left" vertical="center"/>
    </xf>
    <xf numFmtId="182" applyNumberFormat="1" fontId="4" applyFont="1" fillId="2" applyFill="1" borderId="79" applyBorder="1" applyAlignment="1" xfId="2">
      <alignment horizontal="center" vertical="center" wrapText="1"/>
    </xf>
    <xf numFmtId="181" applyNumberFormat="1" fontId="4" applyFont="1" fillId="2" applyFill="1" borderId="52" applyBorder="1" applyAlignment="1" xfId="2">
      <alignment horizontal="center" vertical="center" wrapText="1"/>
    </xf>
    <xf numFmtId="0" fontId="4" applyFont="1" fillId="2" applyFill="1" borderId="81" applyBorder="1" applyAlignment="1" xfId="2">
      <alignment horizontal="center" vertical="center" wrapText="1"/>
    </xf>
    <xf numFmtId="0" fontId="4" applyFont="1" fillId="2" applyFill="1" borderId="82" applyBorder="1" applyAlignment="1" xfId="2">
      <alignment horizontal="center" vertical="center" wrapText="1"/>
    </xf>
    <xf numFmtId="0" fontId="4" applyFont="1" fillId="2" applyFill="1" borderId="83" applyBorder="1" applyAlignment="1" xfId="2">
      <alignment horizontal="center" vertical="center" wrapText="1"/>
    </xf>
    <xf numFmtId="0" fontId="4" applyFont="1" fillId="2" applyFill="1" borderId="81" applyBorder="1" applyAlignment="1" applyProtection="1" xfId="2">
      <alignment horizontal="center" vertical="center" wrapText="1"/>
      <protection locked="0"/>
    </xf>
    <xf numFmtId="0" fontId="4" applyFont="1" fillId="2" applyFill="1" borderId="82" applyBorder="1" applyAlignment="1" applyProtection="1" xfId="2">
      <alignment horizontal="center" vertical="center" wrapText="1"/>
      <protection locked="0"/>
    </xf>
    <xf numFmtId="0" fontId="4" applyFont="1" fillId="2" applyFill="1" borderId="83" applyBorder="1" applyAlignment="1" applyProtection="1" xfId="2">
      <alignment horizontal="center" vertical="center" wrapText="1"/>
      <protection locked="0"/>
    </xf>
    <xf numFmtId="0" fontId="4" applyFont="1" fillId="2" applyFill="1" borderId="87" applyBorder="1" applyAlignment="1" xfId="2">
      <alignment horizontal="center" vertical="center" wrapText="1"/>
    </xf>
    <xf numFmtId="0" fontId="4" applyFont="1" fillId="2" applyFill="1" borderId="88" applyBorder="1" applyAlignment="1" xfId="2">
      <alignment horizontal="center" vertical="center" wrapText="1"/>
    </xf>
    <xf numFmtId="0" fontId="4" applyFont="1" fillId="2" applyFill="1" borderId="89" applyBorder="1" applyAlignment="1" xfId="2">
      <alignment horizontal="center" vertical="center" wrapText="1"/>
    </xf>
    <xf numFmtId="0" fontId="4" applyFont="1" fillId="2" applyFill="1" borderId="90" applyBorder="1" applyAlignment="1" xfId="2">
      <alignment horizontal="center" wrapText="1"/>
    </xf>
    <xf numFmtId="0" fontId="4" applyFont="1" fillId="2" applyFill="1" borderId="91" applyBorder="1" applyAlignment="1" xfId="2">
      <alignment horizontal="center" wrapText="1"/>
    </xf>
    <xf numFmtId="185" applyNumberFormat="1" fontId="16" applyFont="1" fillId="0" borderId="92" applyBorder="1" applyAlignment="1" xfId="0">
      <alignment horizontal="center" vertical="center" wrapText="1"/>
    </xf>
    <xf numFmtId="185" applyNumberFormat="1" fontId="16" applyFont="1" fillId="0" borderId="93" applyBorder="1" applyAlignment="1" xfId="0">
      <alignment horizontal="center" vertical="center" wrapText="1"/>
    </xf>
    <xf numFmtId="185" applyNumberFormat="1" fontId="16" applyFont="1" fillId="0" borderId="94" applyBorder="1" applyAlignment="1" xfId="0">
      <alignment horizontal="center" vertical="center" wrapText="1"/>
    </xf>
    <xf numFmtId="185" applyNumberFormat="1" fontId="16" applyFont="1" fillId="0" borderId="95" applyBorder="1" applyAlignment="1" xfId="0">
      <alignment horizontal="center" vertical="center" wrapText="1"/>
    </xf>
    <xf numFmtId="180" applyNumberFormat="1" fontId="6" applyFont="1" fillId="0" borderId="96" applyBorder="1" applyAlignment="1" xfId="0">
      <alignment horizontal="center" vertical="center"/>
    </xf>
    <xf numFmtId="0" fontId="6" applyFont="1" fillId="0" borderId="97" applyBorder="1" applyAlignment="1" xfId="0">
      <alignment horizontal="right" vertical="center"/>
    </xf>
    <xf numFmtId="190" applyNumberFormat="1" fontId="6" applyFont="1" fillId="0" borderId="98" applyBorder="1" applyAlignment="1" xfId="0">
      <alignment horizontal="center" vertical="center"/>
    </xf>
    <xf numFmtId="0" fontId="6" applyFont="1" fillId="0" borderId="99" applyBorder="1" applyAlignment="1" xfId="0">
      <alignment horizontal="center" vertical="center"/>
    </xf>
    <xf numFmtId="0" fontId="1" applyFont="1" fillId="0" borderId="100" applyBorder="1" applyAlignment="1" xfId="1">
      <alignment horizontal="center" vertical="center"/>
    </xf>
    <xf numFmtId="0" fontId="1" applyFont="1" fillId="0" borderId="101" applyBorder="1" applyAlignment="1" xfId="1">
      <alignment horizontal="center" vertical="center"/>
    </xf>
    <xf numFmtId="0" fontId="1" applyFont="1" fillId="0" borderId="102" applyBorder="1" applyAlignment="1" xfId="1">
      <alignment horizontal="center" vertical="center"/>
    </xf>
    <xf numFmtId="0" fontId="6" applyFont="1" fillId="0" borderId="103" applyBorder="1" applyAlignment="1" xfId="0">
      <alignment horizontal="center" vertical="center" wrapText="1"/>
    </xf>
    <xf numFmtId="0" fontId="7" applyFont="1" fillId="0" borderId="104" applyBorder="1" applyAlignment="1" xfId="0">
      <alignment horizontal="center" vertical="center"/>
    </xf>
    <xf numFmtId="0" fontId="7" applyFont="1" fillId="0" borderId="105" applyBorder="1" applyAlignment="1" xfId="0">
      <alignment horizontal="center" vertical="center"/>
    </xf>
    <xf numFmtId="0" fontId="0" fillId="0" borderId="106" applyBorder="1" applyAlignment="1" xfId="0">
      <alignment horizontal="center" vertical="center" wrapText="1" shrinkToFit="1"/>
    </xf>
    <xf numFmtId="0" fontId="8" applyFont="1" fillId="0" borderId="107" applyBorder="1" applyAlignment="1" xfId="0">
      <alignment horizontal="center" vertical="center"/>
    </xf>
    <xf numFmtId="0" fontId="0" fillId="0" borderId="108" applyBorder="1" applyAlignment="1" xfId="0">
      <alignment horizontal="center" vertical="center" wrapText="1" shrinkToFit="1"/>
    </xf>
    <xf numFmtId="0" fontId="0" fillId="0" borderId="109" applyBorder="1" applyAlignment="1" xfId="0">
      <alignment horizontal="center" vertical="center" wrapText="1" shrinkToFit="1"/>
    </xf>
    <xf numFmtId="0" fontId="16" applyFont="1" fillId="0" borderId="110" applyBorder="1" applyAlignment="1" xfId="0">
      <alignment horizontal="center" vertical="center"/>
    </xf>
    <xf numFmtId="0" fontId="6" applyFont="1" fillId="0" borderId="111" applyBorder="1" applyAlignment="1" xfId="0">
      <alignment horizontal="center" vertical="center"/>
    </xf>
    <xf numFmtId="0" fontId="16" applyFont="1" fillId="0" borderId="0" applyAlignment="1" xfId="0">
      <alignment horizontal="center" vertical="center"/>
    </xf>
    <xf numFmtId="0" fontId="6" applyFont="1" fillId="0" borderId="0" applyAlignment="1" xfId="0">
      <alignment horizontal="center" vertical="center" wrapText="1"/>
    </xf>
    <xf numFmtId="0" fontId="8" applyFont="1" fillId="0" borderId="0" applyAlignment="1" xfId="0">
      <alignment horizontal="center" vertical="center"/>
    </xf>
    <xf numFmtId="176" applyNumberFormat="1" fontId="6" applyFont="1" fillId="0" borderId="0" applyAlignment="1" xfId="0">
      <alignment horizontal="center" vertical="center"/>
    </xf>
    <xf numFmtId="190" applyNumberFormat="1" fontId="6" applyFont="1" fillId="0" borderId="0" applyAlignment="1" xfId="0">
      <alignment horizontal="center" vertical="center"/>
    </xf>
    <xf numFmtId="0" fontId="4" applyFont="1" fillId="0" borderId="112" applyBorder="1" applyAlignment="1" xfId="1">
      <alignment horizontal="left" vertical="center" wrapText="1"/>
    </xf>
    <xf numFmtId="0" fontId="8" applyFont="1" fillId="0" borderId="113" applyBorder="1" applyAlignment="1" xfId="1">
      <alignment horizontal="center" vertical="center"/>
    </xf>
    <xf numFmtId="0" fontId="8" applyFont="1" fillId="0" borderId="114" applyBorder="1" applyAlignment="1" xfId="1">
      <alignment horizontal="center" vertical="center"/>
    </xf>
    <xf numFmtId="0" fontId="8" applyFont="1" fillId="0" borderId="115" applyBorder="1" applyAlignment="1" xfId="1">
      <alignment horizontal="center" vertical="center"/>
    </xf>
    <xf numFmtId="0" fontId="6" applyFont="1" fillId="0" borderId="116" applyBorder="1" applyAlignment="1" xfId="1">
      <alignment horizontal="left" vertical="center"/>
    </xf>
    <xf numFmtId="0" fontId="6" applyFont="1" fillId="0" borderId="117" applyBorder="1" applyAlignment="1" xfId="1">
      <alignment horizontal="left" vertical="center"/>
    </xf>
    <xf numFmtId="0" fontId="6" applyFont="1" fillId="0" borderId="118" applyBorder="1" applyAlignment="1" xfId="1">
      <alignment horizontal="left" vertical="center"/>
    </xf>
    <xf numFmtId="0" fontId="4" applyFont="1" fillId="0" borderId="119" applyBorder="1" applyAlignment="1" xfId="1">
      <alignment horizontal="left" vertical="center" shrinkToFit="1"/>
    </xf>
    <xf numFmtId="183" applyNumberFormat="1" fontId="4" applyFont="1" fillId="0" borderId="120" applyBorder="1" applyAlignment="1" xfId="1">
      <alignment horizontal="left" vertical="center"/>
    </xf>
    <xf numFmtId="183" applyNumberFormat="1" fontId="4" applyFont="1" fillId="0" borderId="121" applyBorder="1" applyAlignment="1" xfId="1">
      <alignment horizontal="left" vertical="center"/>
    </xf>
    <xf numFmtId="183" applyNumberFormat="1" fontId="6" applyFont="1" fillId="0" borderId="122" applyBorder="1" applyAlignment="1" xfId="1">
      <alignment horizontal="left" vertical="center"/>
    </xf>
    <xf numFmtId="0" fontId="17" applyFont="1" fillId="0" borderId="123" applyBorder="1" applyAlignment="1" xfId="1">
      <alignment horizontal="left" vertical="center"/>
    </xf>
    <xf numFmtId="0" fontId="17" applyFont="1" fillId="0" borderId="124" applyBorder="1" applyAlignment="1" xfId="1">
      <alignment horizontal="left" vertical="center"/>
    </xf>
    <xf numFmtId="0" fontId="17" applyFont="1" fillId="0" borderId="125" applyBorder="1" applyAlignment="1" xfId="1">
      <alignment horizontal="left" vertical="center"/>
    </xf>
    <xf numFmtId="0" fontId="6" applyFont="1" fillId="9" applyFill="1" borderId="126" applyBorder="1" applyAlignment="1" applyProtection="1" xfId="1">
      <alignment horizontal="left" vertical="center"/>
      <protection locked="0"/>
    </xf>
    <xf numFmtId="0" fontId="6" applyFont="1" fillId="9" applyFill="1" borderId="127" applyBorder="1" applyAlignment="1" applyProtection="1" xfId="1">
      <alignment horizontal="left" vertical="center"/>
      <protection locked="0"/>
    </xf>
    <xf numFmtId="0" fontId="6" applyFont="1" fillId="9" applyFill="1" borderId="128" applyBorder="1" applyAlignment="1" applyProtection="1" xfId="1">
      <alignment horizontal="left" vertical="center"/>
      <protection locked="0"/>
    </xf>
    <xf numFmtId="190" applyNumberFormat="1" fontId="6" applyFont="1" fillId="0" borderId="129" applyBorder="1" applyAlignment="1" xfId="1">
      <alignment horizontal="left" vertical="center"/>
    </xf>
    <xf numFmtId="190" applyNumberFormat="1" fontId="6" applyFont="1" fillId="0" borderId="130" applyBorder="1" applyAlignment="1" xfId="1">
      <alignment horizontal="left" vertical="center"/>
    </xf>
    <xf numFmtId="190" applyNumberFormat="1" fontId="6" applyFont="1" fillId="0" borderId="131" applyBorder="1" applyAlignment="1" xfId="1">
      <alignment horizontal="left" vertical="center"/>
    </xf>
    <xf numFmtId="0" fontId="6" applyFont="1" fillId="0" borderId="111" applyBorder="1" applyAlignment="1" xfId="1">
      <alignment horizontal="center" vertical="center"/>
    </xf>
    <xf numFmtId="0" fontId="6" applyFont="1" fillId="0" borderId="99" applyBorder="1" applyAlignment="1" xfId="1">
      <alignment horizontal="center" vertical="center"/>
    </xf>
    <xf numFmtId="179" applyNumberFormat="1" fontId="6" applyFont="1" fillId="0" borderId="134" applyBorder="1" applyAlignment="1" xfId="1">
      <alignment horizontal="left" vertical="center"/>
    </xf>
    <xf numFmtId="179" applyNumberFormat="1" fontId="6" applyFont="1" fillId="0" borderId="135" applyBorder="1" applyAlignment="1" xfId="1">
      <alignment horizontal="left" vertical="center"/>
    </xf>
    <xf numFmtId="179" applyNumberFormat="1" fontId="6" applyFont="1" fillId="0" borderId="136" applyBorder="1" applyAlignment="1" xfId="1">
      <alignment horizontal="left" vertical="center"/>
    </xf>
    <xf numFmtId="0" fontId="0" fillId="9" applyFill="1" borderId="137" applyBorder="1" applyAlignment="1" xfId="1">
      <alignment horizontal="left" vertical="center"/>
    </xf>
    <xf numFmtId="0" fontId="0" fillId="0" borderId="138" applyBorder="1" applyAlignment="1" xfId="0">
      <alignment horizontal="left" vertical="center"/>
    </xf>
    <xf numFmtId="0" fontId="4" applyFont="1" fillId="0" borderId="139" applyBorder="1" applyAlignment="1" xfId="1">
      <alignment horizontal="left" vertical="center"/>
    </xf>
    <xf numFmtId="0" fontId="0" fillId="9" applyFill="1" borderId="140" applyBorder="1" applyAlignment="1" xfId="1">
      <alignment horizontal="left" vertical="center" wrapText="1"/>
    </xf>
    <xf numFmtId="0" fontId="0" fillId="9" applyFill="1" borderId="141" applyBorder="1" applyAlignment="1" xfId="1">
      <alignment horizontal="left" vertical="center"/>
    </xf>
    <xf numFmtId="0" fontId="0" fillId="9" applyFill="1" borderId="142" applyBorder="1" applyAlignment="1" xfId="1">
      <alignment horizontal="left" vertical="center"/>
    </xf>
    <xf numFmtId="191" applyNumberFormat="1" fontId="13" applyFont="1" fillId="0" borderId="143" applyBorder="1" applyAlignment="1" xfId="1">
      <alignment horizontal="center" vertical="center"/>
    </xf>
    <xf numFmtId="189" applyNumberFormat="1" fontId="13" applyFont="1" fillId="0" borderId="144" applyBorder="1" applyAlignment="1" applyProtection="1" xfId="1">
      <alignment horizontal="center" vertical="center"/>
      <protection locked="0"/>
    </xf>
    <xf numFmtId="0" fontId="13" applyFont="1" fillId="0" borderId="53" applyBorder="1" applyAlignment="1" applyProtection="1" xfId="0">
      <alignment horizontal="center" vertical="center"/>
      <protection locked="0"/>
    </xf>
    <xf numFmtId="192" applyNumberFormat="1" fontId="13" applyFont="1" fillId="0" borderId="146" applyBorder="1" applyAlignment="1" xfId="1">
      <alignment horizontal="center" vertical="center"/>
    </xf>
    <xf numFmtId="188" applyNumberFormat="1" fontId="10" applyFont="1" fillId="0" borderId="147" applyBorder="1" applyAlignment="1" applyProtection="1" xfId="1">
      <alignment horizontal="center" vertical="center" wrapText="1"/>
      <protection locked="0"/>
    </xf>
    <xf numFmtId="188" applyNumberFormat="1" fontId="10" applyFont="1" fillId="0" borderId="148" applyBorder="1" applyAlignment="1" applyProtection="1" xfId="1">
      <alignment horizontal="center" vertical="center" wrapText="1"/>
      <protection locked="0"/>
    </xf>
    <xf numFmtId="188" applyNumberFormat="1" fontId="10" applyFont="1" fillId="0" borderId="149" applyBorder="1" applyAlignment="1" applyProtection="1" xfId="1">
      <alignment horizontal="center" vertical="center" wrapText="1"/>
      <protection locked="0"/>
    </xf>
    <xf numFmtId="193" applyNumberFormat="1" fontId="13" applyFont="1" fillId="0" borderId="150" applyBorder="1" applyAlignment="1" xfId="4">
      <alignment horizontal="center" vertical="center"/>
    </xf>
    <xf numFmtId="179" applyNumberFormat="1" fontId="13" applyFont="1" fillId="0" borderId="151" applyBorder="1" applyAlignment="1" applyProtection="1" xfId="1">
      <alignment horizontal="center" vertical="center"/>
      <protection locked="0"/>
    </xf>
    <xf numFmtId="179" applyNumberFormat="1" fontId="13" applyFont="1" fillId="0" borderId="152" applyBorder="1" applyAlignment="1" applyProtection="1" xfId="1">
      <alignment horizontal="center" vertical="center"/>
      <protection locked="0"/>
    </xf>
    <xf numFmtId="179" applyNumberFormat="1" fontId="13" applyFont="1" fillId="0" borderId="153" applyBorder="1" applyAlignment="1" applyProtection="1" xfId="1">
      <alignment horizontal="center" vertical="center"/>
      <protection locked="0"/>
    </xf>
    <xf numFmtId="192" applyNumberFormat="1" fontId="13" applyFont="1" fillId="0" borderId="146" applyBorder="1" applyAlignment="1" xfId="0">
      <alignment horizontal="center" vertical="center"/>
    </xf>
    <xf numFmtId="0" fontId="0" fillId="0" borderId="155" applyBorder="1" applyAlignment="1" xfId="0">
      <alignment horizontal="left" vertical="center"/>
    </xf>
    <xf numFmtId="0" fontId="0" fillId="9" applyFill="1" borderId="156" applyBorder="1" applyAlignment="1" xfId="1">
      <alignment horizontal="left" vertical="center" shrinkToFit="1"/>
    </xf>
    <xf numFmtId="0" fontId="0" fillId="9" applyFill="1" borderId="157" applyBorder="1" applyAlignment="1" xfId="1">
      <alignment horizontal="left" vertical="center" shrinkToFit="1"/>
    </xf>
    <xf numFmtId="0" fontId="18" applyFont="1" fillId="10" applyFill="1" borderId="158" applyBorder="1" applyAlignment="1" xfId="1">
      <alignment horizontal="left" vertical="center"/>
    </xf>
    <xf numFmtId="0" fontId="18" applyFont="1" fillId="0" borderId="159" applyBorder="1" applyAlignment="1" xfId="1">
      <alignment horizontal="left" vertical="center"/>
    </xf>
    <xf numFmtId="179" applyNumberFormat="1" fontId="6" applyFont="1" fillId="0" borderId="160" applyBorder="1" applyAlignment="1" xfId="1">
      <alignment horizontal="left" vertical="center"/>
    </xf>
    <xf numFmtId="0" fontId="6" applyFont="1" fillId="0" borderId="6" applyBorder="1" applyAlignment="1" xfId="1">
      <alignment horizontal="left" vertical="center"/>
    </xf>
    <xf numFmtId="0" fontId="4" applyFont="1" fillId="0" borderId="162" applyBorder="1" applyAlignment="1" xfId="1">
      <alignment horizontal="left" vertical="center"/>
    </xf>
    <xf numFmtId="0" fontId="4" applyFont="1" fillId="0" borderId="163" applyBorder="1" applyAlignment="1" xfId="1">
      <alignment horizontal="left" vertical="center"/>
    </xf>
    <xf numFmtId="0" fontId="13" applyFont="1" fillId="4" applyFill="1" borderId="164" applyBorder="1" applyAlignment="1" applyProtection="1" xfId="1">
      <alignment horizontal="left" vertical="center"/>
      <protection locked="0"/>
    </xf>
    <xf numFmtId="0" fontId="19" applyFont="1" fillId="0" borderId="165" applyBorder="1" applyAlignment="1" xfId="1">
      <alignment horizontal="left" vertical="center"/>
    </xf>
    <xf numFmtId="189" applyNumberFormat="1" fontId="13" applyFont="1" fillId="0" borderId="144" applyBorder="1" applyAlignment="1" xfId="1">
      <alignment horizontal="center" vertical="center"/>
    </xf>
    <xf numFmtId="0" fontId="13" applyFont="1" fillId="0" borderId="53" applyBorder="1" applyAlignment="1" xfId="0">
      <alignment horizontal="center" vertical="center"/>
    </xf>
    <xf numFmtId="185" applyNumberFormat="1" fontId="20" applyFont="1" fillId="0" borderId="168" applyBorder="1" applyAlignment="1" xfId="1">
      <alignment horizontal="center" vertical="center"/>
    </xf>
    <xf numFmtId="0" fontId="20" applyFont="1" fillId="0" borderId="169" applyBorder="1" applyAlignment="1" xfId="1">
      <alignment horizontal="center" vertical="center"/>
    </xf>
    <xf numFmtId="177" applyNumberFormat="1" fontId="13" applyFont="1" fillId="0" borderId="170" applyBorder="1" applyAlignment="1" xfId="0">
      <alignment horizontal="center" vertical="center"/>
    </xf>
    <xf numFmtId="0" fontId="21" applyFont="1" fillId="0" borderId="0" applyAlignment="1" xfId="1">
      <alignment horizontal="center" vertical="center"/>
    </xf>
    <xf numFmtId="0" fontId="1" applyFont="1" fillId="0" borderId="171" applyBorder="1" applyAlignment="1" xfId="1">
      <alignment horizontal="center" vertical="top"/>
    </xf>
    <xf numFmtId="0" fontId="0" fillId="0" borderId="155" applyBorder="1" applyAlignment="1" xfId="1">
      <alignment horizontal="left" vertical="center"/>
    </xf>
    <xf numFmtId="180" applyNumberFormat="1" fontId="18" applyFont="1" fillId="10" applyFill="1" borderId="173" applyBorder="1" applyAlignment="1" xfId="1">
      <alignment horizontal="center" vertical="center" wrapText="1"/>
    </xf>
    <xf numFmtId="0" fontId="13" applyFont="1" fillId="10" applyFill="1" borderId="174" applyBorder="1" applyAlignment="1" xfId="1">
      <alignment horizontal="left" vertical="center"/>
    </xf>
    <xf numFmtId="0" fontId="13" applyFont="1" fillId="0" borderId="175" applyBorder="1" applyAlignment="1" xfId="1">
      <alignment horizontal="left" vertical="center"/>
    </xf>
    <xf numFmtId="0" fontId="4" applyFont="1" fillId="0" borderId="176" applyBorder="1" applyAlignment="1" xfId="1">
      <alignment vertical="center"/>
    </xf>
    <xf numFmtId="0" fontId="19" applyFont="1" fillId="0" borderId="177" applyBorder="1" applyAlignment="1" xfId="1">
      <alignment horizontal="left" vertical="center"/>
    </xf>
    <xf numFmtId="0" fontId="19" applyFont="1" fillId="0" borderId="178" applyBorder="1" applyAlignment="1" xfId="1">
      <alignment horizontal="left" vertical="center"/>
    </xf>
    <xf numFmtId="0" fontId="19" applyFont="1" fillId="0" borderId="179" applyBorder="1" applyAlignment="1" xfId="1">
      <alignment horizontal="left" vertical="center"/>
    </xf>
    <xf numFmtId="0" fontId="13" applyFont="1" fillId="10" applyFill="1" borderId="180" applyBorder="1" applyAlignment="1" xfId="1">
      <alignment horizontal="left" vertical="center"/>
    </xf>
    <xf numFmtId="0" fontId="13" applyFont="1" fillId="10" applyFill="1" borderId="181" applyBorder="1" applyAlignment="1" xfId="1">
      <alignment horizontal="left" vertical="center"/>
    </xf>
    <xf numFmtId="0" fontId="13" applyFont="1" fillId="10" applyFill="1" borderId="182" applyBorder="1" applyAlignment="1" xfId="1">
      <alignment horizontal="left" vertical="center"/>
    </xf>
    <xf numFmtId="188" applyNumberFormat="1" fontId="10" applyFont="1" fillId="0" borderId="183" applyBorder="1" applyAlignment="1" applyProtection="1" xfId="1">
      <alignment horizontal="center" vertical="center" wrapText="1"/>
      <protection locked="0"/>
    </xf>
    <xf numFmtId="0" fontId="22" applyFont="1" fillId="0" borderId="184" applyBorder="1" applyAlignment="1" xfId="0">
      <alignment horizontal="left" vertical="center"/>
    </xf>
    <xf numFmtId="185" applyNumberFormat="1" fontId="23" applyFont="1" fillId="0" borderId="185" applyBorder="1" applyAlignment="1" xfId="1">
      <alignment horizontal="center" vertical="center"/>
    </xf>
    <xf numFmtId="0" fontId="13" applyFont="1" fillId="9" applyFill="1" borderId="186" applyBorder="1" applyAlignment="1" applyProtection="1" xfId="1">
      <alignment horizontal="left" vertical="center"/>
      <protection locked="0"/>
    </xf>
    <xf numFmtId="0" fontId="13" applyFont="1" fillId="9" applyFill="1" borderId="187" applyBorder="1" applyAlignment="1" applyProtection="1" xfId="1">
      <alignment horizontal="left" vertical="center"/>
      <protection locked="0"/>
    </xf>
    <xf numFmtId="0" fontId="13" applyFont="1" fillId="9" applyFill="1" borderId="188" applyBorder="1" applyAlignment="1" applyProtection="1" xfId="1">
      <alignment horizontal="left" vertical="center"/>
      <protection locked="0"/>
    </xf>
    <xf numFmtId="0" fontId="24" applyFont="1" fillId="9" applyFill="1" borderId="189" applyBorder="1" applyAlignment="1" applyProtection="1" xfId="1">
      <alignment horizontal="left" vertical="center"/>
      <protection locked="0"/>
    </xf>
    <xf numFmtId="0" fontId="4" applyFont="1" fillId="0" borderId="190" applyBorder="1" applyAlignment="1" xfId="1">
      <alignment horizontal="left" vertical="center" wrapText="1"/>
    </xf>
    <xf numFmtId="0" fontId="4" applyFont="1" fillId="0" borderId="191" applyBorder="1" applyAlignment="1" xfId="1">
      <alignment horizontal="left" vertical="center" wrapText="1"/>
    </xf>
    <xf numFmtId="0" fontId="0" fillId="0" borderId="192" applyBorder="1" applyAlignment="1" xfId="2">
      <alignment horizontal="center" vertical="center"/>
    </xf>
    <xf numFmtId="0" fontId="0" fillId="0" borderId="193" applyBorder="1" applyAlignment="1" xfId="2">
      <alignment horizontal="center" vertical="center"/>
    </xf>
    <xf numFmtId="193" applyNumberFormat="1" fontId="13" applyFont="1" fillId="0" borderId="194" applyBorder="1" applyAlignment="1" xfId="4">
      <alignment horizontal="center" vertical="center"/>
    </xf>
    <xf numFmtId="193" applyNumberFormat="1" fontId="13" applyFont="1" fillId="0" borderId="195" applyBorder="1" applyAlignment="1" xfId="4">
      <alignment horizontal="center" vertical="center"/>
    </xf>
    <xf numFmtId="193" applyNumberFormat="1" fontId="13" applyFont="1" fillId="0" borderId="196" applyBorder="1" applyAlignment="1" xfId="4">
      <alignment horizontal="center" vertical="center"/>
    </xf>
    <xf numFmtId="0" fontId="25" applyFont="1" fillId="0" borderId="0" applyAlignment="1" xfId="0">
      <alignment vertical="center"/>
    </xf>
    <xf numFmtId="0" fontId="26" applyFont="1" fillId="0" borderId="0" applyAlignment="1" xfId="0"/>
    <xf numFmtId="194" applyNumberFormat="1" fontId="0" fillId="0" borderId="0" applyAlignment="1" xfId="0"/>
    <xf numFmtId="0" fontId="0" fillId="6" applyFill="1" borderId="0" applyAlignment="1" xfId="0"/>
    <xf numFmtId="0" fontId="0" fillId="3" applyFill="1" borderId="0" applyAlignment="1" xfId="0"/>
    <xf numFmtId="0" fontId="26" applyFont="1" fillId="0" borderId="197" applyBorder="1" applyAlignment="1" applyProtection="1" xfId="3">
      <alignment horizontal="center" vertical="center"/>
      <protection locked="0"/>
    </xf>
    <xf numFmtId="0" fontId="27" applyFont="1" fillId="0" borderId="198" applyBorder="1" applyAlignment="1" applyProtection="1" xfId="2">
      <alignment horizontal="center" vertical="center"/>
      <protection locked="0"/>
    </xf>
    <xf numFmtId="0" fontId="0" fillId="0" borderId="155" applyBorder="1" applyAlignment="1" applyProtection="1" xfId="2">
      <alignment horizontal="left" vertical="center"/>
      <protection locked="0"/>
    </xf>
    <xf numFmtId="0" fontId="0" fillId="10" applyFill="1" borderId="0" applyAlignment="1" xfId="0"/>
    <xf numFmtId="0" fontId="0" fillId="0" borderId="0" applyAlignment="1" xfId="0"/>
    <xf numFmtId="0" fontId="25" applyFont="1" fillId="0" borderId="0" applyAlignment="1" xfId="0">
      <alignment vertical="center"/>
    </xf>
    <xf numFmtId="0" fontId="26" applyFont="1" fillId="0" borderId="0" applyAlignment="1" xfId="0"/>
    <xf numFmtId="194" applyNumberFormat="1" fontId="0" fillId="0" borderId="0" applyAlignment="1" xfId="0"/>
    <xf numFmtId="0" fontId="0" fillId="0" borderId="0" applyAlignment="1" xfId="0"/>
    <xf numFmtId="0" fontId="11" applyFont="1" fillId="0" borderId="0" applyAlignment="1" xfId="0">
      <alignment horizontal="left" vertical="center" wrapText="1"/>
    </xf>
    <xf numFmtId="0" fontId="0" fillId="0" borderId="0" applyAlignment="1" xfId="0">
      <alignment vertical="center" wrapText="1"/>
    </xf>
    <xf numFmtId="0" fontId="11" applyFont="1" fillId="0" borderId="0" applyAlignment="1" xfId="0">
      <alignment vertical="center" wrapText="1"/>
    </xf>
    <xf numFmtId="0" fontId="11" applyFont="1" fillId="0" borderId="0" applyAlignment="1" xfId="0">
      <alignment horizontal="left" vertical="center" shrinkToFit="1"/>
    </xf>
    <xf numFmtId="0" fontId="15" applyFont="1" fillId="0" borderId="0" applyAlignment="1" xfId="0">
      <alignment horizontal="left" vertical="center" shrinkToFit="1"/>
    </xf>
    <xf numFmtId="0" fontId="14" applyFont="1" fillId="0" borderId="0" applyAlignment="1" xfId="0">
      <alignment vertical="center" wrapText="1"/>
    </xf>
    <xf numFmtId="0" fontId="4" applyFont="1" fillId="2" applyFill="1" borderId="200" applyBorder="1" applyAlignment="1" xfId="2">
      <alignment horizontal="center" vertical="center" wrapText="1"/>
    </xf>
    <xf numFmtId="0" fontId="4" applyFont="1" fillId="2" applyFill="1" borderId="201" applyBorder="1" applyAlignment="1" xfId="2">
      <alignment horizontal="center" wrapText="1"/>
    </xf>
    <xf numFmtId="0" fontId="4" applyFont="1" fillId="2" applyFill="1" borderId="202" applyBorder="1" applyAlignment="1" xfId="2">
      <alignment horizontal="center" wrapText="1"/>
    </xf>
    <xf numFmtId="182" applyNumberFormat="1" fontId="4" applyFont="1" fillId="2" applyFill="1" borderId="203" applyBorder="1" applyAlignment="1" xfId="2">
      <alignment horizontal="center" vertical="center" wrapText="1"/>
    </xf>
    <xf numFmtId="181" applyNumberFormat="1" fontId="4" applyFont="1" fillId="2" applyFill="1" borderId="204" applyBorder="1" applyAlignment="1" xfId="2">
      <alignment horizontal="center" vertical="center" wrapText="1"/>
    </xf>
    <xf numFmtId="0" fontId="4" applyFont="1" fillId="2" applyFill="1" borderId="205" applyBorder="1" applyAlignment="1" xfId="2">
      <alignment horizontal="center" vertical="center" wrapText="1"/>
    </xf>
    <xf numFmtId="0" fontId="4" applyFont="1" fillId="2" applyFill="1" borderId="206" applyBorder="1" applyAlignment="1" xfId="2">
      <alignment horizontal="center" vertical="center" wrapText="1"/>
    </xf>
    <xf numFmtId="0" fontId="4" applyFont="1" fillId="2" applyFill="1" borderId="207" applyBorder="1" applyAlignment="1" xfId="2">
      <alignment horizontal="center" vertical="center" wrapText="1"/>
    </xf>
    <xf numFmtId="0" fontId="4" applyFont="1" fillId="2" applyFill="1" borderId="205" applyBorder="1" applyAlignment="1" applyProtection="1" xfId="2">
      <alignment horizontal="center" vertical="center" wrapText="1"/>
      <protection locked="0"/>
    </xf>
    <xf numFmtId="0" fontId="4" applyFont="1" fillId="2" applyFill="1" borderId="206" applyBorder="1" applyAlignment="1" applyProtection="1" xfId="2">
      <alignment horizontal="center" vertical="center" wrapText="1"/>
      <protection locked="0"/>
    </xf>
    <xf numFmtId="0" fontId="4" applyFont="1" fillId="2" applyFill="1" borderId="207" applyBorder="1" applyAlignment="1" applyProtection="1" xfId="2">
      <alignment horizontal="center" vertical="center" wrapText="1"/>
      <protection locked="0"/>
    </xf>
    <xf numFmtId="0" fontId="4" applyFont="1" fillId="2" applyFill="1" borderId="211" applyBorder="1" applyAlignment="1" xfId="2">
      <alignment horizontal="center" vertical="center" wrapText="1"/>
    </xf>
    <xf numFmtId="0" fontId="4" applyFont="1" fillId="2" applyFill="1" borderId="212" applyBorder="1" applyAlignment="1" xfId="2">
      <alignment horizontal="center" vertical="center" wrapText="1"/>
    </xf>
    <xf numFmtId="0" fontId="4" applyFont="1" fillId="2" applyFill="1" borderId="213" applyBorder="1" applyAlignment="1" xfId="2">
      <alignment horizontal="center" vertical="center" wrapText="1"/>
    </xf>
    <xf numFmtId="0" fontId="0" fillId="0" borderId="214" applyBorder="1" applyAlignment="1" xfId="2">
      <alignment horizontal="left" vertical="top" wrapText="1"/>
    </xf>
    <xf numFmtId="0" fontId="0" fillId="0" borderId="0" applyAlignment="1" xfId="2">
      <alignment horizontal="left" vertical="top" wrapText="1"/>
    </xf>
    <xf numFmtId="0" fontId="0" fillId="0" borderId="215" applyBorder="1" applyAlignment="1" xfId="2">
      <alignment horizontal="left" vertical="top" wrapText="1"/>
    </xf>
    <xf numFmtId="0" fontId="0" fillId="0" borderId="216" applyBorder="1" applyAlignment="1" xfId="2">
      <alignment horizontal="left" vertical="top" wrapText="1"/>
    </xf>
    <xf numFmtId="0" fontId="0" fillId="0" borderId="217" applyBorder="1" applyAlignment="1" xfId="2">
      <alignment horizontal="left" vertical="top" wrapText="1"/>
    </xf>
    <xf numFmtId="0" fontId="0" fillId="0" borderId="218" applyBorder="1" applyAlignment="1" xfId="2">
      <alignment horizontal="left" vertical="top" wrapText="1"/>
    </xf>
    <xf numFmtId="0" fontId="4" applyFont="1" fillId="2" applyFill="1" borderId="219" applyBorder="1" applyAlignment="1" xfId="2">
      <alignment horizontal="center" vertical="center"/>
    </xf>
    <xf numFmtId="0" fontId="0" fillId="0" borderId="220" applyBorder="1" applyAlignment="1" xfId="2">
      <alignment horizontal="left" vertical="center"/>
    </xf>
    <xf numFmtId="0" fontId="0" fillId="0" borderId="0" applyAlignment="1" xfId="2">
      <alignment horizontal="left" vertical="center"/>
    </xf>
    <xf numFmtId="0" fontId="0" fillId="0" borderId="221" applyBorder="1" applyAlignment="1" xfId="2">
      <alignment horizontal="left" vertical="center"/>
    </xf>
    <xf numFmtId="0" fontId="0" fillId="0" borderId="222" applyBorder="1" applyAlignment="1" xfId="2">
      <alignment horizontal="left" vertical="center" wrapText="1"/>
    </xf>
    <xf numFmtId="0" fontId="0" fillId="0" borderId="0" applyAlignment="1" xfId="2">
      <alignment horizontal="left" vertical="center" wrapText="1"/>
    </xf>
    <xf numFmtId="0" fontId="0" fillId="0" borderId="223" applyBorder="1" applyAlignment="1" xfId="2">
      <alignment horizontal="left" vertical="center" wrapText="1"/>
    </xf>
    <xf numFmtId="0" fontId="0" fillId="0" borderId="224" applyBorder="1" applyAlignment="1" xfId="2">
      <alignment horizontal="left" vertical="center"/>
    </xf>
    <xf numFmtId="0" fontId="0" fillId="0" borderId="225" applyBorder="1" applyAlignment="1" xfId="2">
      <alignment horizontal="left" vertical="center"/>
    </xf>
    <xf numFmtId="0" fontId="0" fillId="0" borderId="226" applyBorder="1" applyAlignment="1" xfId="2">
      <alignment horizontal="left" vertical="center"/>
    </xf>
    <xf numFmtId="0" fontId="0" fillId="10" applyFill="1" borderId="0" applyAlignment="1" xfId="0"/>
    <xf numFmtId="0" fontId="0" fillId="3" applyFill="1" borderId="0" applyAlignment="1" xfId="0"/>
    <xf numFmtId="0" fontId="6" applyFont="1" fillId="0" borderId="0" applyAlignment="1" xfId="0">
      <alignment horizontal="center" vertical="center"/>
    </xf>
    <xf numFmtId="0" fontId="6" applyFont="1" fillId="0" borderId="0" applyAlignment="1" xfId="0">
      <alignment horizontal="right" vertical="center"/>
    </xf>
    <xf numFmtId="176" applyNumberFormat="1" fontId="6" applyFont="1" fillId="0" borderId="0" applyAlignment="1" xfId="0">
      <alignment horizontal="center" vertical="center"/>
    </xf>
    <xf numFmtId="0" fontId="8" applyFont="1" fillId="0" borderId="0" applyAlignment="1" xfId="0">
      <alignment horizontal="center" vertical="center" wrapText="1"/>
    </xf>
    <xf numFmtId="0" fontId="8" applyFont="1" fillId="0" borderId="0" applyAlignment="1" xfId="0">
      <alignment horizontal="center" vertical="center"/>
    </xf>
    <xf numFmtId="190" applyNumberFormat="1" fontId="6" applyFont="1" fillId="0" borderId="0" applyAlignment="1" xfId="0">
      <alignment horizontal="center" vertical="center"/>
    </xf>
    <xf numFmtId="0" fontId="6" applyFont="1" fillId="0" borderId="227" applyBorder="1" applyAlignment="1" xfId="0">
      <alignment horizontal="center" vertical="center"/>
    </xf>
    <xf numFmtId="0" fontId="6" applyFont="1" fillId="0" borderId="228" applyBorder="1" applyAlignment="1" xfId="0">
      <alignment horizontal="center" vertical="center"/>
    </xf>
    <xf numFmtId="0" fontId="6" applyFont="1" fillId="0" borderId="229" applyBorder="1" applyAlignment="1" xfId="0">
      <alignment horizontal="center" vertical="center"/>
    </xf>
    <xf numFmtId="180" applyNumberFormat="1" fontId="6" applyFont="1" fillId="0" borderId="230" applyBorder="1" applyAlignment="1" xfId="0">
      <alignment horizontal="center" vertical="center"/>
    </xf>
    <xf numFmtId="0" fontId="6" applyFont="1" fillId="0" borderId="231" applyBorder="1" applyAlignment="1" xfId="0">
      <alignment horizontal="right" vertical="center"/>
    </xf>
    <xf numFmtId="0" fontId="6" applyFont="1" fillId="0" borderId="232" applyBorder="1" applyAlignment="1" xfId="0">
      <alignment horizontal="right" vertical="center"/>
    </xf>
    <xf numFmtId="0" fontId="6" applyFont="1" fillId="0" borderId="233" applyBorder="1" applyAlignment="1" xfId="0">
      <alignment horizontal="right" vertical="center"/>
    </xf>
    <xf numFmtId="190" applyNumberFormat="1" fontId="6" applyFont="1" fillId="0" borderId="234" applyBorder="1" applyAlignment="1" xfId="0">
      <alignment horizontal="center" vertical="center"/>
    </xf>
    <xf numFmtId="0" fontId="16" applyFont="1" fillId="0" borderId="0" applyAlignment="1" xfId="0">
      <alignment horizontal="center" vertical="center"/>
    </xf>
    <xf numFmtId="0" fontId="7" applyFont="1" fillId="0" borderId="0" applyAlignment="1" xfId="0">
      <alignment horizontal="center" vertical="center"/>
    </xf>
    <xf numFmtId="0" fontId="6" applyFont="1" fillId="0" borderId="0" applyAlignment="1" xfId="0">
      <alignment horizontal="center" vertical="center" wrapText="1"/>
    </xf>
    <xf numFmtId="0" fontId="1" applyFont="1" fillId="0" borderId="0" applyAlignment="1" xfId="1">
      <alignment horizontal="center" vertical="center"/>
    </xf>
    <xf numFmtId="0" fontId="28" applyFont="1" fillId="0" borderId="235" applyBorder="1" applyAlignment="1" xfId="0">
      <alignment horizontal="center" vertical="center"/>
    </xf>
    <xf numFmtId="0" fontId="1" applyFont="1" fillId="0" borderId="236" applyBorder="1" applyAlignment="1" xfId="1">
      <alignment horizontal="center" vertical="center"/>
    </xf>
    <xf numFmtId="0" fontId="1" applyFont="1" fillId="0" borderId="237" applyBorder="1" applyAlignment="1" xfId="1">
      <alignment horizontal="center" vertical="center"/>
    </xf>
    <xf numFmtId="0" fontId="1" applyFont="1" fillId="0" borderId="238" applyBorder="1" applyAlignment="1" xfId="1">
      <alignment horizontal="center" vertical="center"/>
    </xf>
    <xf numFmtId="0" fontId="7" applyFont="1" fillId="0" borderId="239" applyBorder="1" applyAlignment="1" xfId="0">
      <alignment horizontal="center" vertical="center"/>
    </xf>
    <xf numFmtId="0" fontId="7" applyFont="1" fillId="0" borderId="240" applyBorder="1" applyAlignment="1" xfId="0">
      <alignment horizontal="center" vertical="center"/>
    </xf>
    <xf numFmtId="0" fontId="6" applyFont="1" fillId="0" borderId="241" applyBorder="1" applyAlignment="1" xfId="0">
      <alignment horizontal="center" vertical="center" wrapText="1"/>
    </xf>
    <xf numFmtId="0" fontId="0" fillId="0" borderId="242" applyBorder="1" applyAlignment="1" xfId="0">
      <alignment horizontal="center" vertical="center" wrapText="1" shrinkToFit="1"/>
    </xf>
    <xf numFmtId="0" fontId="8" applyFont="1" fillId="0" borderId="243" applyBorder="1" applyAlignment="1" xfId="0">
      <alignment horizontal="center" vertical="center"/>
    </xf>
    <xf numFmtId="185" applyNumberFormat="1" fontId="28" applyFont="1" fillId="0" borderId="244" applyBorder="1" applyAlignment="1" xfId="0">
      <alignment horizontal="center" vertical="center" wrapText="1"/>
    </xf>
    <xf numFmtId="185" applyNumberFormat="1" fontId="28" applyFont="1" fillId="0" borderId="245" applyBorder="1" applyAlignment="1" xfId="0">
      <alignment horizontal="center" vertical="center" wrapText="1"/>
    </xf>
    <xf numFmtId="185" applyNumberFormat="1" fontId="28" applyFont="1" fillId="0" borderId="246" applyBorder="1" applyAlignment="1" xfId="0">
      <alignment horizontal="center" vertical="center" wrapText="1"/>
    </xf>
    <xf numFmtId="185" applyNumberFormat="1" fontId="28" applyFont="1" fillId="0" borderId="247" applyBorder="1" applyAlignment="1" xfId="0">
      <alignment horizontal="center" vertical="center" wrapText="1"/>
    </xf>
    <xf numFmtId="0" fontId="0" fillId="0" borderId="248" applyBorder="1" applyAlignment="1" xfId="0">
      <alignment horizontal="center" vertical="center" wrapText="1" shrinkToFit="1"/>
    </xf>
    <xf numFmtId="0" fontId="0" fillId="0" borderId="249" applyBorder="1" applyAlignment="1" xfId="0">
      <alignment horizontal="center" vertical="center" wrapText="1" shrinkToFit="1"/>
    </xf>
    <xf numFmtId="0" fontId="13" applyFont="1" fillId="0" borderId="250" applyBorder="1" applyAlignment="1" xfId="1">
      <alignment horizontal="left" vertical="center"/>
    </xf>
    <xf numFmtId="0" fontId="13" applyFont="1" fillId="10" applyFill="1" borderId="251" applyBorder="1" applyAlignment="1" xfId="1">
      <alignment horizontal="left" vertical="center"/>
    </xf>
    <xf numFmtId="0" fontId="4" applyFont="1" fillId="0" borderId="252" applyBorder="1" applyAlignment="1" xfId="1">
      <alignment horizontal="left" vertical="center" wrapText="1"/>
    </xf>
    <xf numFmtId="0" fontId="19" applyFont="1" fillId="0" borderId="253" applyBorder="1" applyAlignment="1" xfId="1">
      <alignment horizontal="left" vertical="center"/>
    </xf>
    <xf numFmtId="0" fontId="19" applyFont="1" fillId="0" borderId="254" applyBorder="1" applyAlignment="1" xfId="1">
      <alignment horizontal="left" vertical="center"/>
    </xf>
    <xf numFmtId="0" fontId="19" applyFont="1" fillId="0" borderId="255" applyBorder="1" applyAlignment="1" xfId="1">
      <alignment horizontal="left" vertical="center"/>
    </xf>
    <xf numFmtId="0" fontId="4" applyFont="1" fillId="0" borderId="256" applyBorder="1" applyAlignment="1" xfId="1">
      <alignment vertical="center"/>
    </xf>
    <xf numFmtId="0" fontId="13" applyFont="1" fillId="10" applyFill="1" borderId="257" applyBorder="1" applyAlignment="1" xfId="1">
      <alignment horizontal="left" vertical="center"/>
    </xf>
    <xf numFmtId="0" fontId="13" applyFont="1" fillId="10" applyFill="1" borderId="258" applyBorder="1" applyAlignment="1" xfId="1">
      <alignment horizontal="left" vertical="center"/>
    </xf>
    <xf numFmtId="0" fontId="13" applyFont="1" fillId="10" applyFill="1" borderId="259" applyBorder="1" applyAlignment="1" xfId="1">
      <alignment horizontal="left" vertical="center"/>
    </xf>
    <xf numFmtId="0" fontId="0" fillId="9" applyFill="1" borderId="260" applyBorder="1" applyAlignment="1" xfId="1">
      <alignment horizontal="left" vertical="center" wrapText="1"/>
    </xf>
    <xf numFmtId="0" fontId="21" applyFont="1" fillId="0" borderId="0" applyAlignment="1" xfId="1">
      <alignment horizontal="center" vertical="center"/>
    </xf>
    <xf numFmtId="0" fontId="1" applyFont="1" fillId="0" borderId="261" applyBorder="1" applyAlignment="1" xfId="1">
      <alignment horizontal="center" vertical="top"/>
    </xf>
    <xf numFmtId="0" fontId="4" applyFont="1" fillId="0" borderId="262" applyBorder="1" applyAlignment="1" xfId="1">
      <alignment horizontal="left" vertical="center"/>
    </xf>
    <xf numFmtId="0" fontId="0" fillId="0" borderId="263" applyBorder="1" applyAlignment="1" xfId="1">
      <alignment horizontal="left" vertical="center"/>
    </xf>
    <xf numFmtId="180" applyNumberFormat="1" fontId="18" applyFont="1" fillId="10" applyFill="1" borderId="264" applyBorder="1" applyAlignment="1" xfId="1">
      <alignment horizontal="center" vertical="center" wrapText="1"/>
    </xf>
    <xf numFmtId="0" fontId="13" applyFont="1" fillId="4" applyFill="1" borderId="265" applyBorder="1" applyAlignment="1" applyProtection="1" xfId="1">
      <alignment horizontal="left" vertical="center"/>
      <protection locked="0"/>
    </xf>
    <xf numFmtId="177" applyNumberFormat="1" fontId="13" applyFont="1" fillId="0" borderId="266" applyBorder="1" applyAlignment="1" xfId="0">
      <alignment horizontal="center" vertical="center"/>
    </xf>
    <xf numFmtId="191" applyNumberFormat="1" fontId="13" applyFont="1" fillId="0" borderId="267" applyBorder="1" applyAlignment="1" xfId="1">
      <alignment horizontal="center" vertical="center"/>
    </xf>
    <xf numFmtId="0" fontId="13" applyFont="1" fillId="0" borderId="268" applyBorder="1" applyAlignment="1" xfId="0">
      <alignment horizontal="center" vertical="center"/>
    </xf>
    <xf numFmtId="189" applyNumberFormat="1" fontId="13" applyFont="1" fillId="0" borderId="269" applyBorder="1" applyAlignment="1" xfId="1">
      <alignment horizontal="center" vertical="center"/>
    </xf>
    <xf numFmtId="0" fontId="20" applyFont="1" fillId="0" borderId="270" applyBorder="1" applyAlignment="1" xfId="1">
      <alignment horizontal="center" vertical="center"/>
    </xf>
    <xf numFmtId="185" applyNumberFormat="1" fontId="20" applyFont="1" fillId="0" borderId="271" applyBorder="1" applyAlignment="1" xfId="1">
      <alignment horizontal="center" vertical="center"/>
    </xf>
    <xf numFmtId="0" fontId="0" fillId="0" borderId="263" applyBorder="1" applyAlignment="1" xfId="0">
      <alignment horizontal="left" vertical="center"/>
    </xf>
    <xf numFmtId="0" fontId="0" fillId="9" applyFill="1" borderId="273" applyBorder="1" applyAlignment="1" xfId="1">
      <alignment horizontal="left" vertical="center"/>
    </xf>
    <xf numFmtId="0" fontId="18" applyFont="1" fillId="0" borderId="274" applyBorder="1" applyAlignment="1" xfId="1">
      <alignment horizontal="left" vertical="center"/>
    </xf>
    <xf numFmtId="0" fontId="18" applyFont="1" fillId="10" applyFill="1" borderId="275" applyBorder="1" applyAlignment="1" xfId="1">
      <alignment horizontal="left" vertical="center"/>
    </xf>
    <xf numFmtId="0" fontId="8" applyFont="1" fillId="0" borderId="276" applyBorder="1" applyAlignment="1" xfId="1">
      <alignment horizontal="center" vertical="center"/>
    </xf>
    <xf numFmtId="0" fontId="8" applyFont="1" fillId="0" borderId="277" applyBorder="1" applyAlignment="1" xfId="1">
      <alignment horizontal="center" vertical="center"/>
    </xf>
    <xf numFmtId="0" fontId="8" applyFont="1" fillId="0" borderId="278" applyBorder="1" applyAlignment="1" xfId="1">
      <alignment horizontal="center" vertical="center"/>
    </xf>
    <xf numFmtId="0" fontId="6" applyFont="1" fillId="0" borderId="279" applyBorder="1" applyAlignment="1" xfId="1">
      <alignment horizontal="left" vertical="center"/>
    </xf>
    <xf numFmtId="0" fontId="6" applyFont="1" fillId="0" borderId="280" applyBorder="1" applyAlignment="1" xfId="1">
      <alignment horizontal="left" vertical="center"/>
    </xf>
    <xf numFmtId="0" fontId="6" applyFont="1" fillId="0" borderId="281" applyBorder="1" applyAlignment="1" xfId="1">
      <alignment horizontal="left" vertical="center"/>
    </xf>
    <xf numFmtId="0" fontId="6" applyFont="1" fillId="0" borderId="282" applyBorder="1" applyAlignment="1" xfId="1">
      <alignment horizontal="left" vertical="center"/>
    </xf>
    <xf numFmtId="179" applyNumberFormat="1" fontId="6" applyFont="1" fillId="0" borderId="283" applyBorder="1" applyAlignment="1" xfId="1">
      <alignment horizontal="left" vertical="center"/>
    </xf>
    <xf numFmtId="0" fontId="4" applyFont="1" fillId="0" borderId="284" applyBorder="1" applyAlignment="1" xfId="1">
      <alignment horizontal="left" vertical="center"/>
    </xf>
    <xf numFmtId="0" fontId="4" applyFont="1" fillId="0" borderId="285" applyBorder="1" applyAlignment="1" xfId="1">
      <alignment horizontal="left" vertical="center"/>
    </xf>
    <xf numFmtId="0" fontId="19" applyFont="1" fillId="0" borderId="286" applyBorder="1" applyAlignment="1" xfId="1">
      <alignment horizontal="left" vertical="center"/>
    </xf>
    <xf numFmtId="179" applyNumberFormat="1" fontId="13" applyFont="1" fillId="0" borderId="287" applyBorder="1" applyAlignment="1" applyProtection="1" xfId="1">
      <alignment horizontal="center" vertical="center"/>
      <protection locked="0"/>
    </xf>
    <xf numFmtId="179" applyNumberFormat="1" fontId="13" applyFont="1" fillId="0" borderId="288" applyBorder="1" applyAlignment="1" applyProtection="1" xfId="1">
      <alignment horizontal="center" vertical="center"/>
      <protection locked="0"/>
    </xf>
    <xf numFmtId="179" applyNumberFormat="1" fontId="13" applyFont="1" fillId="0" borderId="289" applyBorder="1" applyAlignment="1" applyProtection="1" xfId="1">
      <alignment horizontal="center" vertical="center"/>
      <protection locked="0"/>
    </xf>
    <xf numFmtId="192" applyNumberFormat="1" fontId="13" applyFont="1" fillId="0" borderId="290" applyBorder="1" applyAlignment="1" xfId="0">
      <alignment horizontal="center" vertical="center"/>
    </xf>
    <xf numFmtId="192" applyNumberFormat="1" fontId="13" applyFont="1" fillId="0" borderId="290" applyBorder="1" applyAlignment="1" xfId="1">
      <alignment horizontal="center" vertical="center"/>
    </xf>
    <xf numFmtId="0" fontId="0" fillId="9" applyFill="1" borderId="292" applyBorder="1" applyAlignment="1" xfId="1">
      <alignment horizontal="left" vertical="center" shrinkToFit="1"/>
    </xf>
    <xf numFmtId="0" fontId="0" fillId="9" applyFill="1" borderId="293" applyBorder="1" applyAlignment="1" xfId="1">
      <alignment horizontal="left" vertical="center" shrinkToFit="1"/>
    </xf>
    <xf numFmtId="0" fontId="13" applyFont="1" fillId="0" borderId="268" applyBorder="1" applyAlignment="1" applyProtection="1" xfId="0">
      <alignment horizontal="center" vertical="center"/>
      <protection locked="0"/>
    </xf>
    <xf numFmtId="189" applyNumberFormat="1" fontId="13" applyFont="1" fillId="0" borderId="269" applyBorder="1" applyAlignment="1" applyProtection="1" xfId="1">
      <alignment horizontal="center" vertical="center"/>
      <protection locked="0"/>
    </xf>
    <xf numFmtId="0" fontId="13" applyFont="1" fillId="0" borderId="268" applyBorder="1" applyAlignment="1" applyProtection="1" xfId="1">
      <alignment horizontal="center" vertical="center"/>
      <protection locked="0"/>
    </xf>
    <xf numFmtId="188" applyNumberFormat="1" fontId="10" applyFont="1" fillId="0" borderId="297" applyBorder="1" applyAlignment="1" applyProtection="1" xfId="1">
      <alignment horizontal="center" vertical="center" wrapText="1"/>
      <protection locked="0"/>
    </xf>
    <xf numFmtId="188" applyNumberFormat="1" fontId="10" applyFont="1" fillId="0" borderId="298" applyBorder="1" applyAlignment="1" applyProtection="1" xfId="1">
      <alignment horizontal="center" vertical="center" wrapText="1"/>
      <protection locked="0"/>
    </xf>
    <xf numFmtId="188" applyNumberFormat="1" fontId="10" applyFont="1" fillId="0" borderId="299" applyBorder="1" applyAlignment="1" applyProtection="1" xfId="1">
      <alignment horizontal="center" vertical="center" wrapText="1"/>
      <protection locked="0"/>
    </xf>
    <xf numFmtId="193" applyNumberFormat="1" fontId="13" applyFont="1" fillId="0" borderId="300" applyBorder="1" applyAlignment="1" xfId="4">
      <alignment horizontal="center" vertical="center"/>
    </xf>
    <xf numFmtId="0" fontId="0" fillId="0" borderId="301" applyBorder="1" applyAlignment="1" xfId="0">
      <alignment horizontal="left" vertical="center"/>
    </xf>
    <xf numFmtId="0" fontId="0" fillId="9" applyFill="1" borderId="302" applyBorder="1" applyAlignment="1" xfId="1">
      <alignment horizontal="left" vertical="center"/>
    </xf>
    <xf numFmtId="0" fontId="0" fillId="9" applyFill="1" borderId="303" applyBorder="1" applyAlignment="1" xfId="1">
      <alignment horizontal="left" vertical="center"/>
    </xf>
    <xf numFmtId="190" applyNumberFormat="1" fontId="6" applyFont="1" fillId="0" borderId="304" applyBorder="1" applyAlignment="1" xfId="1">
      <alignment horizontal="left" vertical="center"/>
    </xf>
    <xf numFmtId="190" applyNumberFormat="1" fontId="6" applyFont="1" fillId="0" borderId="305" applyBorder="1" applyAlignment="1" xfId="1">
      <alignment horizontal="left" vertical="center"/>
    </xf>
    <xf numFmtId="190" applyNumberFormat="1" fontId="6" applyFont="1" fillId="0" borderId="306" applyBorder="1" applyAlignment="1" xfId="1">
      <alignment horizontal="left" vertical="center"/>
    </xf>
    <xf numFmtId="0" fontId="6" applyFont="1" fillId="0" borderId="227" applyBorder="1" applyAlignment="1" xfId="1">
      <alignment horizontal="center" vertical="center"/>
    </xf>
    <xf numFmtId="0" fontId="6" applyFont="1" fillId="0" borderId="228" applyBorder="1" applyAlignment="1" xfId="1">
      <alignment horizontal="center" vertical="center"/>
    </xf>
    <xf numFmtId="179" applyNumberFormat="1" fontId="6" applyFont="1" fillId="0" borderId="309" applyBorder="1" applyAlignment="1" xfId="1">
      <alignment horizontal="left" vertical="center"/>
    </xf>
    <xf numFmtId="179" applyNumberFormat="1" fontId="6" applyFont="1" fillId="0" borderId="310" applyBorder="1" applyAlignment="1" xfId="1">
      <alignment horizontal="left" vertical="center"/>
    </xf>
    <xf numFmtId="179" applyNumberFormat="1" fontId="6" applyFont="1" fillId="0" borderId="311" applyBorder="1" applyAlignment="1" xfId="1">
      <alignment horizontal="left" vertical="center"/>
    </xf>
    <xf numFmtId="0" fontId="6" applyFont="1" fillId="9" applyFill="1" borderId="312" applyBorder="1" applyAlignment="1" applyProtection="1" xfId="1">
      <alignment horizontal="left" vertical="center"/>
      <protection locked="0"/>
    </xf>
    <xf numFmtId="0" fontId="6" applyFont="1" fillId="9" applyFill="1" borderId="313" applyBorder="1" applyAlignment="1" applyProtection="1" xfId="1">
      <alignment horizontal="left" vertical="center"/>
      <protection locked="0"/>
    </xf>
    <xf numFmtId="0" fontId="6" applyFont="1" fillId="9" applyFill="1" borderId="314" applyBorder="1" applyAlignment="1" applyProtection="1" xfId="1">
      <alignment horizontal="left" vertical="center"/>
      <protection locked="0"/>
    </xf>
    <xf numFmtId="0" fontId="4" applyFont="1" fillId="0" borderId="315" applyBorder="1" applyAlignment="1" xfId="1">
      <alignment horizontal="left" vertical="center" shrinkToFit="1"/>
    </xf>
    <xf numFmtId="183" applyNumberFormat="1" fontId="4" applyFont="1" fillId="0" borderId="316" applyBorder="1" applyAlignment="1" xfId="1">
      <alignment horizontal="left" vertical="center"/>
    </xf>
    <xf numFmtId="183" applyNumberFormat="1" fontId="4" applyFont="1" fillId="0" borderId="317" applyBorder="1" applyAlignment="1" xfId="1">
      <alignment horizontal="left" vertical="center"/>
    </xf>
    <xf numFmtId="183" applyNumberFormat="1" fontId="6" applyFont="1" fillId="0" borderId="318" applyBorder="1" applyAlignment="1" xfId="1">
      <alignment horizontal="left" vertical="center"/>
    </xf>
    <xf numFmtId="183" applyNumberFormat="1" fontId="6" applyFont="1" fillId="0" borderId="319" applyBorder="1" applyAlignment="1" xfId="1">
      <alignment horizontal="left" vertical="center"/>
    </xf>
    <xf numFmtId="0" fontId="17" applyFont="1" fillId="0" borderId="320" applyBorder="1" applyAlignment="1" xfId="1">
      <alignment horizontal="left" vertical="center"/>
    </xf>
    <xf numFmtId="0" fontId="17" applyFont="1" fillId="0" borderId="321" applyBorder="1" applyAlignment="1" xfId="1">
      <alignment horizontal="left" vertical="center"/>
    </xf>
    <xf numFmtId="0" fontId="17" applyFont="1" fillId="0" borderId="322" applyBorder="1" applyAlignment="1" xfId="1">
      <alignment horizontal="left" vertical="center"/>
    </xf>
    <xf numFmtId="0" fontId="24" applyFont="1" fillId="9" applyFill="1" borderId="323" applyBorder="1" applyAlignment="1" applyProtection="1" xfId="1">
      <alignment horizontal="left" vertical="center"/>
      <protection locked="0"/>
    </xf>
    <xf numFmtId="0" fontId="13" applyFont="1" fillId="9" applyFill="1" borderId="324" applyBorder="1" applyAlignment="1" applyProtection="1" xfId="1">
      <alignment horizontal="left" vertical="center"/>
      <protection locked="0"/>
    </xf>
    <xf numFmtId="0" fontId="13" applyFont="1" fillId="9" applyFill="1" borderId="325" applyBorder="1" applyAlignment="1" applyProtection="1" xfId="1">
      <alignment horizontal="left" vertical="center"/>
      <protection locked="0"/>
    </xf>
    <xf numFmtId="0" fontId="13" applyFont="1" fillId="9" applyFill="1" borderId="326" applyBorder="1" applyAlignment="1" applyProtection="1" xfId="1">
      <alignment horizontal="left" vertical="center"/>
      <protection locked="0"/>
    </xf>
    <xf numFmtId="0" fontId="22" applyFont="1" fillId="0" borderId="327" applyBorder="1" applyAlignment="1" xfId="0">
      <alignment horizontal="left" vertical="center"/>
    </xf>
    <xf numFmtId="185" applyNumberFormat="1" fontId="23" applyFont="1" fillId="0" borderId="328" applyBorder="1" applyAlignment="1" xfId="1">
      <alignment horizontal="center" vertical="center"/>
    </xf>
    <xf numFmtId="188" applyNumberFormat="1" fontId="10" applyFont="1" fillId="0" borderId="329" applyBorder="1" applyAlignment="1" applyProtection="1" xfId="1">
      <alignment horizontal="center" vertical="center" wrapText="1"/>
      <protection locked="0"/>
    </xf>
    <xf numFmtId="0" fontId="4" applyFont="1" fillId="0" borderId="330" applyBorder="1" applyAlignment="1" xfId="1">
      <alignment horizontal="left" vertical="center" wrapText="1"/>
    </xf>
    <xf numFmtId="0" fontId="4" applyFont="1" fillId="0" borderId="331" applyBorder="1" applyAlignment="1" xfId="1">
      <alignment horizontal="left" vertical="center" wrapText="1"/>
    </xf>
    <xf numFmtId="193" applyNumberFormat="1" fontId="13" applyFont="1" fillId="0" borderId="332" applyBorder="1" applyAlignment="1" xfId="4">
      <alignment horizontal="center" vertical="center"/>
    </xf>
    <xf numFmtId="193" applyNumberFormat="1" fontId="13" applyFont="1" fillId="0" borderId="333" applyBorder="1" applyAlignment="1" xfId="4">
      <alignment horizontal="center" vertical="center"/>
    </xf>
    <xf numFmtId="193" applyNumberFormat="1" fontId="13" applyFont="1" fillId="0" borderId="334" applyBorder="1" applyAlignment="1" xfId="4">
      <alignment horizontal="center" vertical="center"/>
    </xf>
    <xf numFmtId="0" fontId="0" fillId="0" borderId="335" applyBorder="1" applyAlignment="1" xfId="2">
      <alignment horizontal="center" vertical="center"/>
    </xf>
    <xf numFmtId="0" fontId="0" fillId="0" borderId="336" applyBorder="1" applyAlignment="1" xfId="2">
      <alignment horizontal="center" vertical="center"/>
    </xf>
    <xf numFmtId="0" fontId="0" fillId="0" borderId="0" applyAlignment="1" xfId="0"/>
  </cellXfs>
  <cellStyles count="5">
    <cellStyle name="Normal" xfId="0" builtinId="0"/>
    <cellStyle name="Normal_Hobby Lobby Quote Sheet Format" xfId="1"/>
    <cellStyle name="Normal_HKC QUOTE SHEET" xfId="2"/>
    <cellStyle name="Hyperlink" xfId="3"/>
    <cellStyle name="Percent" xfId="4"/>
  </cellStyles>
  <dxfs count="2">
    <dxf>
      <fill>
        <patternFill>
          <bgColor rgb="FFFFFFFF"/>
        </patternFill>
      </fill>
    </dxf>
    <dxf>
      <fill>
        <patternFill>
          <bgColor rgb="FFFF99CC"/>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1.png"/></Relationships>
</file>

<file path=xl/drawings/_rels/drawing10.xml.rels><?xml version="1.0" encoding="UTF-8" standalone="yes"?>
<Relationships xmlns="http://schemas.openxmlformats.org/package/2006/relationships"><Relationship Id="rId1" Type="http://schemas.openxmlformats.org/officeDocument/2006/relationships/image" Target="../media/10.png"/></Relationships>
</file>

<file path=xl/drawings/_rels/drawing2.xml.rels><?xml version="1.0" encoding="UTF-8" standalone="yes"?>
<Relationships xmlns="http://schemas.openxmlformats.org/package/2006/relationships"><Relationship Id="rId1" Type="http://schemas.openxmlformats.org/officeDocument/2006/relationships/image" Target="../media/2.png"/></Relationships>
</file>

<file path=xl/drawings/_rels/drawing3.xml.rels><?xml version="1.0" encoding="UTF-8" standalone="yes"?>
<Relationships xmlns="http://schemas.openxmlformats.org/package/2006/relationships"><Relationship Id="rId1" Type="http://schemas.openxmlformats.org/officeDocument/2006/relationships/image" Target="../media/3.png"/></Relationships>
</file>

<file path=xl/drawings/_rels/drawing4.xml.rels><?xml version="1.0" encoding="UTF-8" standalone="yes"?>
<Relationships xmlns="http://schemas.openxmlformats.org/package/2006/relationships"><Relationship Id="rId1" Type="http://schemas.openxmlformats.org/officeDocument/2006/relationships/image" Target="../media/4.png"/></Relationships>
</file>

<file path=xl/drawings/_rels/drawing5.xml.rels><?xml version="1.0" encoding="UTF-8" standalone="yes"?>
<Relationships xmlns="http://schemas.openxmlformats.org/package/2006/relationships"><Relationship Id="rId1" Type="http://schemas.openxmlformats.org/officeDocument/2006/relationships/image" Target="../media/5.png"/></Relationships>
</file>

<file path=xl/drawings/_rels/drawing6.xml.rels><?xml version="1.0" encoding="UTF-8" standalone="yes"?>
<Relationships xmlns="http://schemas.openxmlformats.org/package/2006/relationships"><Relationship Id="rId1" Type="http://schemas.openxmlformats.org/officeDocument/2006/relationships/image" Target="../media/6.png"/></Relationships>
</file>

<file path=xl/drawings/_rels/drawing7.xml.rels><?xml version="1.0" encoding="UTF-8" standalone="yes"?>
<Relationships xmlns="http://schemas.openxmlformats.org/package/2006/relationships"><Relationship Id="rId1" Type="http://schemas.openxmlformats.org/officeDocument/2006/relationships/image" Target="../media/7.png"/></Relationships>
</file>

<file path=xl/drawings/_rels/drawing8.xml.rels><?xml version="1.0" encoding="UTF-8" standalone="yes"?>
<Relationships xmlns="http://schemas.openxmlformats.org/package/2006/relationships"><Relationship Id="rId1" Type="http://schemas.openxmlformats.org/officeDocument/2006/relationships/image" Target="../media/8.png"/></Relationships>
</file>

<file path=xl/drawings/_rels/drawing9.xml.rels><?xml version="1.0" encoding="UTF-8" standalone="yes"?>
<Relationships xmlns="http://schemas.openxmlformats.org/package/2006/relationships"><Relationship Id="rId1" Type="http://schemas.openxmlformats.org/officeDocument/2006/relationships/image" Target="../media/9.png"/></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11</xdr:row>
      <xdr:rowOff>47625</xdr:rowOff>
    </xdr:from>
    <xdr:to>
      <xdr:col>10</xdr:col>
      <xdr:colOff>0</xdr:colOff>
      <xdr:row>11</xdr:row>
      <xdr:rowOff>152400</xdr:rowOff>
    </xdr:to>
    <xdr:sp>
      <xdr:nvSpPr>
        <xdr:cNvPr id="2" name="Rectangle 1"/>
        <xdr:cNvSpPr>
          <a:spLocks/>
        </xdr:cNvSpPr>
      </xdr:nvSpPr>
      <xdr:spPr>
        <a:xfrm rot="0">
          <a:off x="7924679" y="3047954"/>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11</xdr:row>
      <xdr:rowOff>57150</xdr:rowOff>
    </xdr:from>
    <xdr:to>
      <xdr:col>10</xdr:col>
      <xdr:colOff>0</xdr:colOff>
      <xdr:row>11</xdr:row>
      <xdr:rowOff>161925</xdr:rowOff>
    </xdr:to>
    <xdr:sp>
      <xdr:nvSpPr>
        <xdr:cNvPr id="3" name="Rectangle 2"/>
        <xdr:cNvSpPr>
          <a:spLocks/>
        </xdr:cNvSpPr>
      </xdr:nvSpPr>
      <xdr:spPr>
        <a:xfrm rot="0">
          <a:off x="7924679" y="3057479"/>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11</xdr:row>
      <xdr:rowOff>57150</xdr:rowOff>
    </xdr:from>
    <xdr:to>
      <xdr:col>10</xdr:col>
      <xdr:colOff>0</xdr:colOff>
      <xdr:row>11</xdr:row>
      <xdr:rowOff>161925</xdr:rowOff>
    </xdr:to>
    <xdr:sp>
      <xdr:nvSpPr>
        <xdr:cNvPr id="4" name="Rectangle 3"/>
        <xdr:cNvSpPr>
          <a:spLocks/>
        </xdr:cNvSpPr>
      </xdr:nvSpPr>
      <xdr:spPr>
        <a:xfrm rot="0">
          <a:off x="7924679" y="3057479"/>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11</xdr:row>
      <xdr:rowOff>47625</xdr:rowOff>
    </xdr:from>
    <xdr:to>
      <xdr:col>10</xdr:col>
      <xdr:colOff>0</xdr:colOff>
      <xdr:row>11</xdr:row>
      <xdr:rowOff>152400</xdr:rowOff>
    </xdr:to>
    <xdr:sp>
      <xdr:nvSpPr>
        <xdr:cNvPr id="5" name="Rectangle 4"/>
        <xdr:cNvSpPr>
          <a:spLocks/>
        </xdr:cNvSpPr>
      </xdr:nvSpPr>
      <xdr:spPr>
        <a:xfrm rot="0">
          <a:off x="7924679" y="3047954"/>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11</xdr:row>
      <xdr:rowOff>47625</xdr:rowOff>
    </xdr:from>
    <xdr:to>
      <xdr:col>10</xdr:col>
      <xdr:colOff>0</xdr:colOff>
      <xdr:row>11</xdr:row>
      <xdr:rowOff>152400</xdr:rowOff>
    </xdr:to>
    <xdr:sp>
      <xdr:nvSpPr>
        <xdr:cNvPr id="6" name="Rectangle 5"/>
        <xdr:cNvSpPr>
          <a:spLocks/>
        </xdr:cNvSpPr>
      </xdr:nvSpPr>
      <xdr:spPr>
        <a:xfrm rot="0">
          <a:off x="7924679" y="3047954"/>
          <a:ext cx="0" cy="104775"/>
        </a:xfrm>
        <a:prstGeom prst="rect"/>
        <a:solidFill>
          <a:srgbClr val="FFFFFF"/>
        </a:solidFill>
        <a:ln w="9525" cmpd="sng" cap="flat">
          <a:solidFill>
            <a:srgbClr val="000000"/>
          </a:solidFill>
          <a:prstDash val="solid"/>
          <a:miter/>
        </a:ln>
      </xdr:spPr>
    </xdr:sp>
    <xdr:clientData/>
  </xdr:twoCellAnchor>
  <xdr:twoCellAnchor editAs="oneCell">
    <xdr:from>
      <xdr:col>8</xdr:col>
      <xdr:colOff>447668</xdr:colOff>
      <xdr:row>19</xdr:row>
      <xdr:rowOff>209546</xdr:rowOff>
    </xdr:from>
    <xdr:to>
      <xdr:col>11</xdr:col>
      <xdr:colOff>513892</xdr:colOff>
      <xdr:row>34</xdr:row>
      <xdr:rowOff>204501</xdr:rowOff>
    </xdr:to>
    <xdr:pic>
      <xdr:nvPicPr>
        <xdr:cNvPr id="7" name="图片"/>
        <xdr:cNvPicPr>
          <a:picLocks/>
        </xdr:cNvPicPr>
      </xdr:nvPicPr>
      <xdr:blipFill>
        <a:blip r:embed="rId1" cstate="print"/>
        <a:stretch>
          <a:fillRect/>
        </a:stretch>
      </xdr:blipFill>
      <xdr:spPr>
        <a:xfrm rot="0">
          <a:off x="6753122" y="5343443"/>
          <a:ext cx="2704608" cy="4281140"/>
        </a:xfrm>
        <a:prstGeom prst="rect"/>
        <a:solidFill>
          <a:srgbClr val="FFFFFF"/>
        </a:solidFill>
        <a:ln w="9525" cmpd="sng" cap="flat">
          <a:noFill/>
          <a:prstDash val="solid"/>
          <a:miter/>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9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0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0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0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0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1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1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1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1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2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2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7</xdr:col>
      <xdr:colOff>180971</xdr:colOff>
      <xdr:row>23</xdr:row>
      <xdr:rowOff>28574</xdr:rowOff>
    </xdr:from>
    <xdr:to>
      <xdr:col>14</xdr:col>
      <xdr:colOff>447667</xdr:colOff>
      <xdr:row>32</xdr:row>
      <xdr:rowOff>85722</xdr:rowOff>
    </xdr:to>
    <xdr:pic>
      <xdr:nvPicPr>
        <xdr:cNvPr id="227" name="图片"/>
        <xdr:cNvPicPr>
          <a:picLocks/>
        </xdr:cNvPicPr>
      </xdr:nvPicPr>
      <xdr:blipFill>
        <a:blip r:embed="rId1" cstate="print"/>
        <a:stretch>
          <a:fillRect/>
        </a:stretch>
      </xdr:blipFill>
      <xdr:spPr>
        <a:xfrm rot="0">
          <a:off x="5914935" y="6438801"/>
          <a:ext cx="6000657" cy="2628858"/>
        </a:xfrm>
        <a:prstGeom prst="rect"/>
        <a:solidFill>
          <a:srgbClr val="FFFFFF"/>
        </a:solidFill>
        <a:ln w="9525" cmpd="sng" cap="flat">
          <a:noFill/>
          <a:prstDash val="solid"/>
          <a:miter/>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62778"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62778"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62778"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62778"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62778"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8</xdr:col>
      <xdr:colOff>638165</xdr:colOff>
      <xdr:row>19</xdr:row>
      <xdr:rowOff>76198</xdr:rowOff>
    </xdr:from>
    <xdr:to>
      <xdr:col>10</xdr:col>
      <xdr:colOff>758859</xdr:colOff>
      <xdr:row>34</xdr:row>
      <xdr:rowOff>31342</xdr:rowOff>
    </xdr:to>
    <xdr:pic>
      <xdr:nvPicPr>
        <xdr:cNvPr id="7" name="图片"/>
        <xdr:cNvPicPr>
          <a:picLocks/>
        </xdr:cNvPicPr>
      </xdr:nvPicPr>
      <xdr:blipFill>
        <a:blip r:embed="rId1" cstate="print"/>
        <a:stretch>
          <a:fillRect/>
        </a:stretch>
      </xdr:blipFill>
      <xdr:spPr>
        <a:xfrm rot="0">
          <a:off x="6981718" y="5343443"/>
          <a:ext cx="1739919" cy="4250853"/>
        </a:xfrm>
        <a:prstGeom prst="rect"/>
        <a:solidFill>
          <a:srgbClr val="FFFFFF"/>
        </a:solidFill>
        <a:ln w="9525" cmpd="sng" cap="flat">
          <a:noFill/>
          <a:prstDash val="solid"/>
          <a:miter/>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9</xdr:col>
      <xdr:colOff>419093</xdr:colOff>
      <xdr:row>18</xdr:row>
      <xdr:rowOff>104773</xdr:rowOff>
    </xdr:from>
    <xdr:to>
      <xdr:col>11</xdr:col>
      <xdr:colOff>847905</xdr:colOff>
      <xdr:row>34</xdr:row>
      <xdr:rowOff>47622</xdr:rowOff>
    </xdr:to>
    <xdr:pic>
      <xdr:nvPicPr>
        <xdr:cNvPr id="17" name="图片"/>
        <xdr:cNvPicPr>
          <a:picLocks/>
        </xdr:cNvPicPr>
      </xdr:nvPicPr>
      <xdr:blipFill>
        <a:blip r:embed="rId1" cstate="print"/>
        <a:stretch>
          <a:fillRect/>
        </a:stretch>
      </xdr:blipFill>
      <xdr:spPr>
        <a:xfrm rot="0">
          <a:off x="7477010" y="5181520"/>
          <a:ext cx="2229010" cy="4419532"/>
        </a:xfrm>
        <a:prstGeom prst="rect"/>
        <a:solidFill>
          <a:srgbClr val="FFFFFF"/>
        </a:solidFill>
        <a:ln w="9525" cmpd="sng" cap="flat">
          <a:noFill/>
          <a:prstDash val="solid"/>
          <a:miter/>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34204"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34204"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9</xdr:col>
      <xdr:colOff>133347</xdr:colOff>
      <xdr:row>19</xdr:row>
      <xdr:rowOff>114298</xdr:rowOff>
    </xdr:from>
    <xdr:to>
      <xdr:col>12</xdr:col>
      <xdr:colOff>95250</xdr:colOff>
      <xdr:row>33</xdr:row>
      <xdr:rowOff>247647</xdr:rowOff>
    </xdr:to>
    <xdr:pic>
      <xdr:nvPicPr>
        <xdr:cNvPr id="32" name="图片"/>
        <xdr:cNvPicPr>
          <a:picLocks/>
        </xdr:cNvPicPr>
      </xdr:nvPicPr>
      <xdr:blipFill>
        <a:blip r:embed="rId1" cstate="print"/>
        <a:stretch>
          <a:fillRect/>
        </a:stretch>
      </xdr:blipFill>
      <xdr:spPr>
        <a:xfrm rot="0">
          <a:off x="7191264" y="5381543"/>
          <a:ext cx="2638387" cy="4133787"/>
        </a:xfrm>
        <a:prstGeom prst="rect"/>
        <a:solidFill>
          <a:srgbClr val="FFFFFF"/>
        </a:solidFill>
        <a:ln w="9525" cmpd="sng" cap="flat">
          <a:noFill/>
          <a:prstDash val="solid"/>
          <a:miter/>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72303"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72303"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8</xdr:col>
      <xdr:colOff>466717</xdr:colOff>
      <xdr:row>19</xdr:row>
      <xdr:rowOff>247646</xdr:rowOff>
    </xdr:from>
    <xdr:to>
      <xdr:col>12</xdr:col>
      <xdr:colOff>487708</xdr:colOff>
      <xdr:row>32</xdr:row>
      <xdr:rowOff>135500</xdr:rowOff>
    </xdr:to>
    <xdr:pic>
      <xdr:nvPicPr>
        <xdr:cNvPr id="52" name="图片"/>
        <xdr:cNvPicPr>
          <a:picLocks/>
        </xdr:cNvPicPr>
      </xdr:nvPicPr>
      <xdr:blipFill>
        <a:blip r:embed="rId1" cstate="print"/>
        <a:stretch>
          <a:fillRect/>
        </a:stretch>
      </xdr:blipFill>
      <xdr:spPr>
        <a:xfrm rot="0">
          <a:off x="6819794" y="5514891"/>
          <a:ext cx="3440414" cy="3602547"/>
        </a:xfrm>
        <a:prstGeom prst="rect"/>
        <a:solidFill>
          <a:srgbClr val="FFFFFF"/>
        </a:solidFill>
        <a:ln w="9525" cmpd="sng" cap="flat">
          <a:noFill/>
          <a:prstDash val="solid"/>
          <a:miter/>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9</xdr:col>
      <xdr:colOff>28573</xdr:colOff>
      <xdr:row>19</xdr:row>
      <xdr:rowOff>19049</xdr:rowOff>
    </xdr:from>
    <xdr:to>
      <xdr:col>12</xdr:col>
      <xdr:colOff>211489</xdr:colOff>
      <xdr:row>33</xdr:row>
      <xdr:rowOff>247646</xdr:rowOff>
    </xdr:to>
    <xdr:pic>
      <xdr:nvPicPr>
        <xdr:cNvPr id="77" name="图片"/>
        <xdr:cNvPicPr>
          <a:picLocks/>
        </xdr:cNvPicPr>
      </xdr:nvPicPr>
      <xdr:blipFill>
        <a:blip r:embed="rId1" cstate="print"/>
        <a:stretch>
          <a:fillRect/>
        </a:stretch>
      </xdr:blipFill>
      <xdr:spPr>
        <a:xfrm rot="0">
          <a:off x="7096016" y="5286294"/>
          <a:ext cx="2859400" cy="4229035"/>
        </a:xfrm>
        <a:prstGeom prst="rect"/>
        <a:solidFill>
          <a:srgbClr val="FFFFFF"/>
        </a:solidFill>
        <a:ln w="9525" cmpd="sng" cap="flat">
          <a:noFill/>
          <a:prstDash val="solid"/>
          <a:miter/>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9</xdr:col>
      <xdr:colOff>114298</xdr:colOff>
      <xdr:row>19</xdr:row>
      <xdr:rowOff>76198</xdr:rowOff>
    </xdr:from>
    <xdr:to>
      <xdr:col>12</xdr:col>
      <xdr:colOff>628640</xdr:colOff>
      <xdr:row>33</xdr:row>
      <xdr:rowOff>219071</xdr:rowOff>
    </xdr:to>
    <xdr:pic>
      <xdr:nvPicPr>
        <xdr:cNvPr id="107" name="图片"/>
        <xdr:cNvPicPr>
          <a:picLocks/>
        </xdr:cNvPicPr>
      </xdr:nvPicPr>
      <xdr:blipFill>
        <a:blip r:embed="rId1" cstate="print"/>
        <a:stretch>
          <a:fillRect/>
        </a:stretch>
      </xdr:blipFill>
      <xdr:spPr>
        <a:xfrm rot="0">
          <a:off x="7181740" y="5343443"/>
          <a:ext cx="3190826" cy="4143312"/>
        </a:xfrm>
        <a:prstGeom prst="rect"/>
        <a:solidFill>
          <a:srgbClr val="FFFFFF"/>
        </a:solidFill>
        <a:ln w="9525" cmpd="sng" cap="flat">
          <a:noFill/>
          <a:prstDash val="solid"/>
          <a:miter/>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8</xdr:col>
      <xdr:colOff>561966</xdr:colOff>
      <xdr:row>19</xdr:row>
      <xdr:rowOff>85723</xdr:rowOff>
    </xdr:from>
    <xdr:to>
      <xdr:col>12</xdr:col>
      <xdr:colOff>333369</xdr:colOff>
      <xdr:row>33</xdr:row>
      <xdr:rowOff>228596</xdr:rowOff>
    </xdr:to>
    <xdr:pic>
      <xdr:nvPicPr>
        <xdr:cNvPr id="142" name="图片"/>
        <xdr:cNvPicPr>
          <a:picLocks/>
        </xdr:cNvPicPr>
      </xdr:nvPicPr>
      <xdr:blipFill>
        <a:blip r:embed="rId1" cstate="print"/>
        <a:stretch>
          <a:fillRect/>
        </a:stretch>
      </xdr:blipFill>
      <xdr:spPr>
        <a:xfrm rot="0">
          <a:off x="6886469" y="5352967"/>
          <a:ext cx="3190825" cy="4143312"/>
        </a:xfrm>
        <a:prstGeom prst="rect"/>
        <a:solidFill>
          <a:srgbClr val="FFFFFF"/>
        </a:solidFill>
        <a:ln w="9525" cmpd="sng" cap="flat">
          <a:noFill/>
          <a:prstDash val="solid"/>
          <a:miter/>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0</xdr:colOff>
      <xdr:row>12</xdr:row>
      <xdr:rowOff>47625</xdr:rowOff>
    </xdr:from>
    <xdr:to>
      <xdr:col>10</xdr:col>
      <xdr:colOff>0</xdr:colOff>
      <xdr:row>12</xdr:row>
      <xdr:rowOff>152400</xdr:rowOff>
    </xdr:to>
    <xdr:sp>
      <xdr:nvSpPr>
        <xdr:cNvPr id="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4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4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5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5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6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6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7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7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8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8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9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9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0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0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1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1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2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2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3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3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4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4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5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5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6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6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2"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3"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4"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5"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6"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77" name="Rectangle 1"/>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8" name="Rectangle 2"/>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57150</xdr:rowOff>
    </xdr:from>
    <xdr:to>
      <xdr:col>10</xdr:col>
      <xdr:colOff>0</xdr:colOff>
      <xdr:row>12</xdr:row>
      <xdr:rowOff>161925</xdr:rowOff>
    </xdr:to>
    <xdr:sp>
      <xdr:nvSpPr>
        <xdr:cNvPr id="179" name="Rectangle 3"/>
        <xdr:cNvSpPr>
          <a:spLocks/>
        </xdr:cNvSpPr>
      </xdr:nvSpPr>
      <xdr:spPr>
        <a:xfrm rot="0">
          <a:off x="7943729" y="3590871"/>
          <a:ext cx="0" cy="104774"/>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0" name="Rectangle 4"/>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twoCell">
    <xdr:from>
      <xdr:col>10</xdr:col>
      <xdr:colOff>0</xdr:colOff>
      <xdr:row>12</xdr:row>
      <xdr:rowOff>47625</xdr:rowOff>
    </xdr:from>
    <xdr:to>
      <xdr:col>10</xdr:col>
      <xdr:colOff>0</xdr:colOff>
      <xdr:row>12</xdr:row>
      <xdr:rowOff>152400</xdr:rowOff>
    </xdr:to>
    <xdr:sp>
      <xdr:nvSpPr>
        <xdr:cNvPr id="181" name="Rectangle 5"/>
        <xdr:cNvSpPr>
          <a:spLocks/>
        </xdr:cNvSpPr>
      </xdr:nvSpPr>
      <xdr:spPr>
        <a:xfrm rot="0">
          <a:off x="7943729" y="3581346"/>
          <a:ext cx="0" cy="104775"/>
        </a:xfrm>
        <a:prstGeom prst="rect"/>
        <a:solidFill>
          <a:srgbClr val="FFFFFF"/>
        </a:solidFill>
        <a:ln w="9525" cmpd="sng" cap="flat">
          <a:solidFill>
            <a:srgbClr val="000000"/>
          </a:solidFill>
          <a:prstDash val="solid"/>
          <a:miter/>
        </a:ln>
      </xdr:spPr>
    </xdr:sp>
    <xdr:clientData/>
  </xdr:twoCellAnchor>
  <xdr:twoCellAnchor editAs="oneCell">
    <xdr:from>
      <xdr:col>8</xdr:col>
      <xdr:colOff>19049</xdr:colOff>
      <xdr:row>21</xdr:row>
      <xdr:rowOff>123823</xdr:rowOff>
    </xdr:from>
    <xdr:to>
      <xdr:col>13</xdr:col>
      <xdr:colOff>539021</xdr:colOff>
      <xdr:row>32</xdr:row>
      <xdr:rowOff>64154</xdr:rowOff>
    </xdr:to>
    <xdr:pic>
      <xdr:nvPicPr>
        <xdr:cNvPr id="182" name="图片"/>
        <xdr:cNvPicPr>
          <a:picLocks/>
        </xdr:cNvPicPr>
      </xdr:nvPicPr>
      <xdr:blipFill>
        <a:blip r:embed="rId1" cstate="print"/>
        <a:stretch>
          <a:fillRect/>
        </a:stretch>
      </xdr:blipFill>
      <xdr:spPr>
        <a:xfrm rot="0">
          <a:off x="6343552" y="5962559"/>
          <a:ext cx="4729957" cy="3083532"/>
        </a:xfrm>
        <a:prstGeom prst="rect"/>
        <a:solidFill>
          <a:srgbClr val="FFFFFF"/>
        </a:solidFill>
        <a:ln w="9525" cmpd="sng" cap="flat">
          <a:noFill/>
          <a:prstDash val="solid"/>
          <a:miter/>
        </a:ln>
      </xdr:spPr>
    </xdr:pic>
    <xdr:clientData/>
  </xdr:twoCellAnchor>
</xdr:wsDr>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sarah@yunfei.com.cn" TargetMode="External"/><Relationship Id="rId2" Type="http://schemas.openxmlformats.org/officeDocument/2006/relationships/hyperlink" Target="mailto:lyonyunfei@vip.163.com" TargetMode="Externa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0"/>
    <outlinePr showOutlineSymbols="1"/>
    <pageSetUpPr fitToPage="1"/>
  </sheetPr>
  <dimension ref="A1:XFD43"/>
  <sheetViews>
    <sheetView zoomScale="85" zoomScaleNormal="85" topLeftCell="A1" workbookViewId="0">
      <selection activeCell="C7" activeCellId="0" sqref="C7"/>
    </sheetView>
  </sheetViews>
  <sheetFormatPr defaultRowHeight="15.0" defaultColWidth="9.142857142857142" x14ac:dyDescent="0.15"/>
  <cols>
    <col min="1" max="20" width="9.142857142857142" style="36"/>
    <col min="21" max="21" width="11.714285714285714" customWidth="1" style="36"/>
    <col min="22" max="16384" width="9.142857142857142" style="36"/>
  </cols>
  <sheetData>
    <row r="1" spans="1:1" ht="18.0" customHeight="1" x14ac:dyDescent="0.15">
      <c r="A1" s="35" t="s">
        <v>0</v>
      </c>
    </row>
    <row r="3" spans="1:1" ht="18.75" customHeight="1" x14ac:dyDescent="0.15">
      <c r="A3" s="37" t="s">
        <v>1</v>
      </c>
    </row>
    <row r="4" spans="1:21" ht="16.5" customHeight="1" x14ac:dyDescent="0.15">
      <c r="A4" s="261" t="s">
        <v>2</v>
      </c>
      <c r="B4" s="260"/>
      <c r="C4" s="260"/>
      <c r="D4" s="260"/>
      <c r="E4" s="260"/>
      <c r="F4" s="260"/>
      <c r="G4" s="260"/>
      <c r="H4" s="260"/>
      <c r="I4" s="260"/>
      <c r="J4" s="260"/>
      <c r="K4" s="260"/>
      <c r="L4" s="260"/>
      <c r="M4" s="260"/>
      <c r="N4" s="260"/>
      <c r="O4" s="260"/>
      <c r="P4" s="260"/>
      <c r="Q4" s="260"/>
      <c r="R4" s="260"/>
      <c r="S4" s="260"/>
      <c r="T4" s="260"/>
      <c r="U4" s="260"/>
    </row>
    <row r="5" spans="1:21" ht="16.5" customHeight="1" x14ac:dyDescent="0.15">
      <c r="A5" s="260"/>
      <c r="B5" s="260"/>
      <c r="C5" s="260"/>
      <c r="D5" s="260"/>
      <c r="E5" s="260"/>
      <c r="F5" s="260"/>
      <c r="G5" s="260"/>
      <c r="H5" s="260"/>
      <c r="I5" s="260"/>
      <c r="J5" s="260"/>
      <c r="K5" s="260"/>
      <c r="L5" s="260"/>
      <c r="M5" s="260"/>
      <c r="N5" s="260"/>
      <c r="O5" s="260"/>
      <c r="P5" s="260"/>
      <c r="Q5" s="260"/>
      <c r="R5" s="260"/>
      <c r="S5" s="260"/>
      <c r="T5" s="260"/>
      <c r="U5" s="260"/>
    </row>
    <row r="6" spans="1:18" ht="16.5" customHeight="1" x14ac:dyDescent="0.15">
      <c r="A6" s="38" t="s">
        <v>3</v>
      </c>
      <c r="B6" s="38"/>
      <c r="C6" s="38"/>
      <c r="D6" s="38"/>
      <c r="E6" s="38"/>
      <c r="F6" s="39"/>
      <c r="G6" s="38"/>
      <c r="H6" s="38"/>
      <c r="I6" s="38"/>
      <c r="J6" s="38"/>
      <c r="K6" s="38"/>
      <c r="L6" s="38"/>
      <c r="M6" s="38"/>
      <c r="N6" s="38"/>
      <c r="O6" s="38"/>
      <c r="P6" s="36"/>
      <c r="Q6" s="36"/>
      <c r="R6" s="36"/>
    </row>
    <row r="7" spans="1:18" ht="16.5" customHeight="1" x14ac:dyDescent="0.15">
      <c r="A7" s="38" t="s">
        <v>4</v>
      </c>
      <c r="B7" s="38"/>
      <c r="C7" s="38"/>
      <c r="D7" s="38"/>
      <c r="E7" s="38"/>
      <c r="F7" s="39"/>
      <c r="G7" s="38"/>
      <c r="H7" s="38"/>
      <c r="I7" s="38"/>
      <c r="J7" s="38"/>
      <c r="K7" s="38"/>
      <c r="L7" s="38"/>
      <c r="M7" s="38"/>
      <c r="N7" s="38"/>
      <c r="O7" s="38"/>
      <c r="P7" s="36"/>
      <c r="Q7" s="36"/>
      <c r="R7" s="36"/>
    </row>
    <row r="8" spans="1:18" ht="16.5" customHeight="1" x14ac:dyDescent="0.15">
      <c r="A8" s="38" t="s">
        <v>5</v>
      </c>
      <c r="B8" s="38"/>
      <c r="C8" s="38"/>
      <c r="D8" s="38"/>
      <c r="E8" s="38"/>
      <c r="F8" s="39"/>
      <c r="G8" s="38"/>
      <c r="H8" s="38"/>
      <c r="I8" s="38"/>
      <c r="J8" s="38"/>
      <c r="K8" s="38"/>
      <c r="L8" s="38"/>
      <c r="M8" s="38"/>
      <c r="N8" s="38"/>
      <c r="O8" s="38"/>
      <c r="P8" s="36"/>
      <c r="Q8" s="36"/>
      <c r="R8" s="36"/>
    </row>
    <row r="9" spans="1:18" ht="16.5" customHeight="1" x14ac:dyDescent="0.15">
      <c r="A9" s="38" t="s">
        <v>6</v>
      </c>
      <c r="B9" s="38"/>
      <c r="C9" s="38"/>
      <c r="D9" s="38"/>
      <c r="E9" s="38"/>
      <c r="F9" s="39"/>
      <c r="G9" s="38"/>
      <c r="H9" s="38"/>
      <c r="I9" s="38"/>
      <c r="J9" s="38"/>
      <c r="K9" s="38"/>
      <c r="L9" s="38"/>
      <c r="M9" s="38"/>
      <c r="N9" s="38"/>
      <c r="O9" s="38"/>
      <c r="P9" s="36"/>
      <c r="Q9" s="36"/>
      <c r="R9" s="36"/>
    </row>
    <row r="10" spans="1:18" ht="16.5" customHeight="1" x14ac:dyDescent="0.15">
      <c r="A10" s="38" t="s">
        <v>7</v>
      </c>
      <c r="B10" s="38"/>
      <c r="C10" s="38"/>
      <c r="D10" s="38"/>
      <c r="E10" s="38"/>
      <c r="F10" s="39"/>
      <c r="G10" s="38"/>
      <c r="H10" s="38"/>
      <c r="I10" s="38"/>
      <c r="J10" s="38"/>
      <c r="K10" s="38"/>
      <c r="L10" s="38"/>
      <c r="M10" s="38"/>
      <c r="N10" s="38"/>
      <c r="O10" s="38"/>
      <c r="P10" s="36"/>
      <c r="Q10" s="36"/>
      <c r="R10" s="36"/>
    </row>
    <row r="11" spans="1:22" ht="16.5" customHeight="1" x14ac:dyDescent="0.15">
      <c r="A11" s="262" t="s">
        <v>8</v>
      </c>
      <c r="B11" s="262"/>
      <c r="C11" s="262"/>
      <c r="D11" s="262"/>
      <c r="E11" s="262"/>
      <c r="F11" s="262"/>
      <c r="G11" s="262"/>
      <c r="H11" s="262"/>
      <c r="I11" s="262"/>
      <c r="J11" s="262"/>
      <c r="K11" s="262"/>
      <c r="L11" s="262"/>
      <c r="M11" s="262"/>
      <c r="N11" s="262"/>
      <c r="O11" s="262"/>
      <c r="P11" s="262"/>
      <c r="Q11" s="262"/>
      <c r="R11" s="262"/>
      <c r="S11" s="262"/>
      <c r="T11" s="262"/>
      <c r="U11" s="262"/>
      <c r="V11" s="262"/>
    </row>
    <row r="12" spans="1:22" ht="16.5" customHeight="1" x14ac:dyDescent="0.15">
      <c r="A12" s="262" t="s">
        <v>9</v>
      </c>
      <c r="B12" s="262"/>
      <c r="C12" s="262"/>
      <c r="D12" s="262"/>
      <c r="E12" s="262"/>
      <c r="F12" s="262"/>
      <c r="G12" s="262"/>
      <c r="H12" s="262"/>
      <c r="I12" s="262"/>
      <c r="J12" s="262"/>
      <c r="K12" s="262"/>
      <c r="L12" s="262"/>
      <c r="M12" s="262"/>
      <c r="N12" s="262"/>
      <c r="O12" s="262"/>
      <c r="P12" s="262"/>
      <c r="Q12" s="87"/>
      <c r="R12" s="87"/>
      <c r="S12" s="87"/>
      <c r="T12" s="87"/>
      <c r="U12" s="87"/>
      <c r="V12" s="87"/>
    </row>
    <row r="13" spans="1:18" ht="16.5" customHeight="1" x14ac:dyDescent="0.15">
      <c r="A13" s="262" t="s">
        <v>10</v>
      </c>
      <c r="B13" s="262"/>
      <c r="C13" s="262"/>
      <c r="D13" s="262"/>
      <c r="E13" s="262"/>
      <c r="F13" s="262"/>
      <c r="G13" s="262"/>
      <c r="H13" s="262"/>
      <c r="I13" s="262"/>
      <c r="J13" s="262"/>
      <c r="K13" s="262"/>
      <c r="L13" s="262"/>
      <c r="M13" s="262"/>
      <c r="N13" s="262"/>
      <c r="O13" s="262"/>
      <c r="P13" s="36"/>
      <c r="Q13" s="36"/>
      <c r="R13" s="36"/>
    </row>
    <row r="14" spans="1:18" ht="16.5" customHeight="1" x14ac:dyDescent="0.15">
      <c r="A14" s="262" t="s">
        <v>11</v>
      </c>
      <c r="B14" s="263"/>
      <c r="C14" s="263"/>
      <c r="D14" s="263"/>
      <c r="E14" s="263"/>
      <c r="F14" s="263"/>
      <c r="G14" s="263"/>
      <c r="H14" s="263"/>
      <c r="I14" s="263"/>
      <c r="J14" s="263"/>
      <c r="K14" s="263"/>
      <c r="L14" s="87"/>
      <c r="M14" s="87"/>
      <c r="N14" s="87"/>
      <c r="O14" s="87"/>
      <c r="P14" s="36"/>
      <c r="Q14" s="36"/>
      <c r="R14" s="36"/>
    </row>
    <row r="15" spans="1:256" ht="16.5" customHeight="1" x14ac:dyDescent="0.15">
      <c r="A15" s="259" t="s">
        <v>12</v>
      </c>
      <c r="B15" s="259"/>
      <c r="C15" s="259"/>
      <c r="D15" s="259"/>
      <c r="E15" s="259"/>
      <c r="F15" s="259"/>
      <c r="G15" s="259"/>
      <c r="H15" s="259"/>
      <c r="I15" s="259"/>
      <c r="J15" s="259"/>
      <c r="K15" s="259"/>
      <c r="L15" s="259"/>
      <c r="M15" s="259" t="s">
        <v>13</v>
      </c>
      <c r="N15" s="259"/>
      <c r="O15" s="259"/>
      <c r="P15" s="259"/>
      <c r="Q15" s="259"/>
      <c r="R15" s="259"/>
      <c r="S15" s="259"/>
      <c r="T15" s="259"/>
      <c r="U15" s="259"/>
      <c r="V15" s="259"/>
      <c r="W15" s="259"/>
      <c r="X15" s="259"/>
      <c r="Y15" s="259"/>
      <c r="Z15" s="259"/>
      <c r="AA15" s="259"/>
      <c r="AB15" s="259"/>
      <c r="AC15" s="259"/>
      <c r="AD15" s="259"/>
      <c r="AE15" s="259"/>
      <c r="AF15" s="259"/>
      <c r="AG15" s="259"/>
      <c r="AH15" s="259"/>
      <c r="AI15" s="259"/>
      <c r="AJ15" s="259"/>
      <c r="AK15" s="259"/>
      <c r="AL15" s="259"/>
      <c r="AM15" s="259"/>
      <c r="AN15" s="259"/>
      <c r="AO15" s="259"/>
      <c r="AP15" s="259"/>
      <c r="AQ15" s="259"/>
      <c r="AR15" s="259"/>
      <c r="AS15" s="259"/>
      <c r="AT15" s="259"/>
      <c r="AU15" s="259"/>
      <c r="AV15" s="259"/>
      <c r="AW15" s="259"/>
      <c r="AX15" s="259"/>
      <c r="AY15" s="259"/>
      <c r="AZ15" s="259"/>
      <c r="BA15" s="259"/>
      <c r="BB15" s="259"/>
      <c r="BC15" s="259"/>
      <c r="BD15" s="259"/>
      <c r="BE15" s="259"/>
      <c r="BF15" s="259"/>
      <c r="BG15" s="259"/>
      <c r="BH15" s="259"/>
      <c r="BI15" s="259"/>
      <c r="BJ15" s="259"/>
      <c r="BK15" s="259"/>
      <c r="BL15" s="259"/>
      <c r="BM15" s="259"/>
      <c r="BN15" s="259"/>
      <c r="BO15" s="259"/>
      <c r="BP15" s="259"/>
      <c r="BQ15" s="259"/>
      <c r="BR15" s="259"/>
      <c r="BS15" s="259"/>
      <c r="BT15" s="259"/>
      <c r="BU15" s="259"/>
      <c r="BV15" s="259"/>
      <c r="BW15" s="259"/>
      <c r="BX15" s="259"/>
      <c r="BY15" s="259"/>
      <c r="BZ15" s="259"/>
      <c r="CA15" s="259"/>
      <c r="CB15" s="259"/>
      <c r="CC15" s="259"/>
      <c r="CD15" s="259"/>
      <c r="CE15" s="259"/>
      <c r="CF15" s="259"/>
      <c r="CG15" s="259"/>
      <c r="CH15" s="259"/>
      <c r="CI15" s="259"/>
      <c r="CJ15" s="259"/>
      <c r="CK15" s="259"/>
      <c r="CL15" s="259"/>
      <c r="CM15" s="259"/>
      <c r="CN15" s="259"/>
      <c r="CO15" s="259"/>
      <c r="CP15" s="259"/>
      <c r="CQ15" s="259"/>
      <c r="CR15" s="259"/>
      <c r="CS15" s="259"/>
      <c r="CT15" s="259"/>
      <c r="CU15" s="259"/>
      <c r="CV15" s="259"/>
      <c r="CW15" s="259"/>
      <c r="CX15" s="259"/>
      <c r="CY15" s="259"/>
      <c r="CZ15" s="259"/>
      <c r="DA15" s="259"/>
      <c r="DB15" s="259"/>
      <c r="DC15" s="259"/>
      <c r="DD15" s="259"/>
      <c r="DE15" s="259"/>
      <c r="DF15" s="259"/>
      <c r="DG15" s="259"/>
      <c r="DH15" s="259"/>
      <c r="DI15" s="259"/>
      <c r="DJ15" s="259"/>
      <c r="DK15" s="259"/>
      <c r="DL15" s="259"/>
      <c r="DM15" s="259"/>
      <c r="DN15" s="259"/>
      <c r="DO15" s="259"/>
      <c r="DP15" s="259"/>
      <c r="DQ15" s="259"/>
      <c r="DR15" s="259"/>
      <c r="DS15" s="259"/>
      <c r="DT15" s="259"/>
      <c r="DU15" s="259"/>
      <c r="DV15" s="259"/>
      <c r="DW15" s="259"/>
      <c r="DX15" s="259"/>
      <c r="DY15" s="259"/>
      <c r="DZ15" s="259"/>
      <c r="EA15" s="259"/>
      <c r="EB15" s="259"/>
      <c r="EC15" s="259"/>
      <c r="ED15" s="259"/>
      <c r="EE15" s="259"/>
      <c r="EF15" s="259"/>
      <c r="EG15" s="259"/>
      <c r="EH15" s="259"/>
      <c r="EI15" s="259"/>
      <c r="EJ15" s="259"/>
      <c r="EK15" s="259"/>
      <c r="EL15" s="259"/>
      <c r="EM15" s="259"/>
      <c r="EN15" s="259"/>
      <c r="EO15" s="259"/>
      <c r="EP15" s="259"/>
      <c r="EQ15" s="259"/>
      <c r="ER15" s="259"/>
      <c r="ES15" s="259"/>
      <c r="ET15" s="259"/>
      <c r="EU15" s="259"/>
      <c r="EV15" s="259"/>
      <c r="EW15" s="259"/>
      <c r="EX15" s="259"/>
      <c r="EY15" s="259"/>
      <c r="EZ15" s="259"/>
      <c r="FA15" s="259"/>
      <c r="FB15" s="259"/>
      <c r="FC15" s="259"/>
      <c r="FD15" s="259"/>
      <c r="FE15" s="259"/>
      <c r="FF15" s="259"/>
      <c r="FG15" s="259"/>
      <c r="FH15" s="259"/>
      <c r="FI15" s="259"/>
      <c r="FJ15" s="259"/>
      <c r="FK15" s="259"/>
      <c r="FL15" s="259"/>
      <c r="FM15" s="259"/>
      <c r="FN15" s="259"/>
      <c r="FO15" s="259"/>
      <c r="FP15" s="259"/>
      <c r="FQ15" s="259"/>
      <c r="FR15" s="259"/>
      <c r="FS15" s="259"/>
      <c r="FT15" s="259"/>
      <c r="FU15" s="259"/>
      <c r="FV15" s="259"/>
      <c r="FW15" s="259"/>
      <c r="FX15" s="259"/>
      <c r="FY15" s="259"/>
      <c r="FZ15" s="259"/>
      <c r="GA15" s="259"/>
      <c r="GB15" s="259"/>
      <c r="GC15" s="259"/>
      <c r="GD15" s="259"/>
      <c r="GE15" s="259"/>
      <c r="GF15" s="259"/>
      <c r="GG15" s="259"/>
      <c r="GH15" s="259"/>
      <c r="GI15" s="259"/>
      <c r="GJ15" s="259"/>
      <c r="GK15" s="259"/>
      <c r="GL15" s="259"/>
      <c r="GM15" s="259"/>
      <c r="GN15" s="259"/>
      <c r="GO15" s="259"/>
      <c r="GP15" s="259"/>
      <c r="GQ15" s="259"/>
      <c r="GR15" s="259"/>
      <c r="GS15" s="259"/>
      <c r="GT15" s="259"/>
      <c r="GU15" s="259"/>
      <c r="GV15" s="259"/>
      <c r="GW15" s="259"/>
      <c r="GX15" s="259"/>
      <c r="GY15" s="259"/>
      <c r="GZ15" s="259"/>
      <c r="HA15" s="259"/>
      <c r="HB15" s="259"/>
      <c r="HC15" s="259"/>
      <c r="HD15" s="259"/>
      <c r="HE15" s="259"/>
      <c r="HF15" s="259"/>
      <c r="HG15" s="259"/>
      <c r="HH15" s="259"/>
      <c r="HI15" s="259"/>
      <c r="HJ15" s="259"/>
      <c r="HK15" s="259"/>
      <c r="HL15" s="259"/>
      <c r="HM15" s="259"/>
      <c r="HN15" s="259"/>
      <c r="HO15" s="259"/>
      <c r="HP15" s="259"/>
      <c r="HQ15" s="259"/>
      <c r="HR15" s="259"/>
      <c r="HS15" s="259"/>
      <c r="HT15" s="259"/>
      <c r="HU15" s="259"/>
      <c r="HV15" s="259"/>
      <c r="HW15" s="259"/>
      <c r="HX15" s="259"/>
      <c r="HY15" s="259"/>
      <c r="HZ15" s="259"/>
      <c r="IA15" s="259"/>
      <c r="IB15" s="259"/>
      <c r="IC15" s="259"/>
      <c r="ID15" s="259"/>
      <c r="IE15" s="259"/>
      <c r="IF15" s="259"/>
      <c r="IG15" s="259"/>
      <c r="IH15" s="259"/>
      <c r="II15" s="259"/>
      <c r="IJ15" s="259"/>
      <c r="IK15" s="259"/>
      <c r="IL15" s="259"/>
      <c r="IM15" s="259"/>
      <c r="IN15" s="259"/>
      <c r="IO15" s="259"/>
      <c r="IP15" s="259"/>
      <c r="IQ15" s="259"/>
      <c r="IR15" s="259"/>
      <c r="IS15" s="259"/>
      <c r="IT15" s="259"/>
      <c r="IU15" s="259"/>
      <c r="IV15" s="259"/>
    </row>
    <row r="16" spans="1:256" ht="16.5" customHeight="1" x14ac:dyDescent="0.15">
      <c r="A16" s="259"/>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c r="AB16" s="259"/>
      <c r="AC16" s="259"/>
      <c r="AD16" s="259"/>
      <c r="AE16" s="259"/>
      <c r="AF16" s="259"/>
      <c r="AG16" s="259"/>
      <c r="AH16" s="259"/>
      <c r="AI16" s="259"/>
      <c r="AJ16" s="259"/>
      <c r="AK16" s="259"/>
      <c r="AL16" s="259"/>
      <c r="AM16" s="259"/>
      <c r="AN16" s="259"/>
      <c r="AO16" s="259"/>
      <c r="AP16" s="259"/>
      <c r="AQ16" s="259"/>
      <c r="AR16" s="259"/>
      <c r="AS16" s="259"/>
      <c r="AT16" s="259"/>
      <c r="AU16" s="259"/>
      <c r="AV16" s="259"/>
      <c r="AW16" s="259"/>
      <c r="AX16" s="259"/>
      <c r="AY16" s="259"/>
      <c r="AZ16" s="259"/>
      <c r="BA16" s="259"/>
      <c r="BB16" s="259"/>
      <c r="BC16" s="259"/>
      <c r="BD16" s="259"/>
      <c r="BE16" s="259"/>
      <c r="BF16" s="259"/>
      <c r="BG16" s="259"/>
      <c r="BH16" s="259"/>
      <c r="BI16" s="259"/>
      <c r="BJ16" s="259"/>
      <c r="BK16" s="259"/>
      <c r="BL16" s="259"/>
      <c r="BM16" s="259"/>
      <c r="BN16" s="259"/>
      <c r="BO16" s="259"/>
      <c r="BP16" s="259"/>
      <c r="BQ16" s="259"/>
      <c r="BR16" s="259"/>
      <c r="BS16" s="259"/>
      <c r="BT16" s="259"/>
      <c r="BU16" s="259"/>
      <c r="BV16" s="259"/>
      <c r="BW16" s="259"/>
      <c r="BX16" s="259"/>
      <c r="BY16" s="259"/>
      <c r="BZ16" s="259"/>
      <c r="CA16" s="259"/>
      <c r="CB16" s="259"/>
      <c r="CC16" s="259"/>
      <c r="CD16" s="259"/>
      <c r="CE16" s="259"/>
      <c r="CF16" s="259"/>
      <c r="CG16" s="259"/>
      <c r="CH16" s="259"/>
      <c r="CI16" s="259"/>
      <c r="CJ16" s="259"/>
      <c r="CK16" s="259"/>
      <c r="CL16" s="259"/>
      <c r="CM16" s="259"/>
      <c r="CN16" s="259"/>
      <c r="CO16" s="259"/>
      <c r="CP16" s="259"/>
      <c r="CQ16" s="259"/>
      <c r="CR16" s="259"/>
      <c r="CS16" s="259"/>
      <c r="CT16" s="259"/>
      <c r="CU16" s="259"/>
      <c r="CV16" s="259"/>
      <c r="CW16" s="259"/>
      <c r="CX16" s="259"/>
      <c r="CY16" s="259"/>
      <c r="CZ16" s="259"/>
      <c r="DA16" s="259"/>
      <c r="DB16" s="259"/>
      <c r="DC16" s="259"/>
      <c r="DD16" s="259"/>
      <c r="DE16" s="259"/>
      <c r="DF16" s="259"/>
      <c r="DG16" s="259"/>
      <c r="DH16" s="259"/>
      <c r="DI16" s="259"/>
      <c r="DJ16" s="259"/>
      <c r="DK16" s="259"/>
      <c r="DL16" s="259"/>
      <c r="DM16" s="259"/>
      <c r="DN16" s="259"/>
      <c r="DO16" s="259"/>
      <c r="DP16" s="259"/>
      <c r="DQ16" s="259"/>
      <c r="DR16" s="259"/>
      <c r="DS16" s="259"/>
      <c r="DT16" s="259"/>
      <c r="DU16" s="259"/>
      <c r="DV16" s="259"/>
      <c r="DW16" s="259"/>
      <c r="DX16" s="259"/>
      <c r="DY16" s="259"/>
      <c r="DZ16" s="259"/>
      <c r="EA16" s="259"/>
      <c r="EB16" s="259"/>
      <c r="EC16" s="259"/>
      <c r="ED16" s="259"/>
      <c r="EE16" s="259"/>
      <c r="EF16" s="259"/>
      <c r="EG16" s="259"/>
      <c r="EH16" s="259"/>
      <c r="EI16" s="259"/>
      <c r="EJ16" s="259"/>
      <c r="EK16" s="259"/>
      <c r="EL16" s="259"/>
      <c r="EM16" s="259"/>
      <c r="EN16" s="259"/>
      <c r="EO16" s="259"/>
      <c r="EP16" s="259"/>
      <c r="EQ16" s="259"/>
      <c r="ER16" s="259"/>
      <c r="ES16" s="259"/>
      <c r="ET16" s="259"/>
      <c r="EU16" s="259"/>
      <c r="EV16" s="259"/>
      <c r="EW16" s="259"/>
      <c r="EX16" s="259"/>
      <c r="EY16" s="259"/>
      <c r="EZ16" s="259"/>
      <c r="FA16" s="259"/>
      <c r="FB16" s="259"/>
      <c r="FC16" s="259"/>
      <c r="FD16" s="259"/>
      <c r="FE16" s="259"/>
      <c r="FF16" s="259"/>
      <c r="FG16" s="259"/>
      <c r="FH16" s="259"/>
      <c r="FI16" s="259"/>
      <c r="FJ16" s="259"/>
      <c r="FK16" s="259"/>
      <c r="FL16" s="259"/>
      <c r="FM16" s="259"/>
      <c r="FN16" s="259"/>
      <c r="FO16" s="259"/>
      <c r="FP16" s="259"/>
      <c r="FQ16" s="259"/>
      <c r="FR16" s="259"/>
      <c r="FS16" s="259"/>
      <c r="FT16" s="259"/>
      <c r="FU16" s="259"/>
      <c r="FV16" s="259"/>
      <c r="FW16" s="259"/>
      <c r="FX16" s="259"/>
      <c r="FY16" s="259"/>
      <c r="FZ16" s="259"/>
      <c r="GA16" s="259"/>
      <c r="GB16" s="259"/>
      <c r="GC16" s="259"/>
      <c r="GD16" s="259"/>
      <c r="GE16" s="259"/>
      <c r="GF16" s="259"/>
      <c r="GG16" s="259"/>
      <c r="GH16" s="259"/>
      <c r="GI16" s="259"/>
      <c r="GJ16" s="259"/>
      <c r="GK16" s="259"/>
      <c r="GL16" s="259"/>
      <c r="GM16" s="259"/>
      <c r="GN16" s="259"/>
      <c r="GO16" s="259"/>
      <c r="GP16" s="259"/>
      <c r="GQ16" s="259"/>
      <c r="GR16" s="259"/>
      <c r="GS16" s="259"/>
      <c r="GT16" s="259"/>
      <c r="GU16" s="259"/>
      <c r="GV16" s="259"/>
      <c r="GW16" s="259"/>
      <c r="GX16" s="259"/>
      <c r="GY16" s="259"/>
      <c r="GZ16" s="259"/>
      <c r="HA16" s="259"/>
      <c r="HB16" s="259"/>
      <c r="HC16" s="259"/>
      <c r="HD16" s="259"/>
      <c r="HE16" s="259"/>
      <c r="HF16" s="259"/>
      <c r="HG16" s="259"/>
      <c r="HH16" s="259"/>
      <c r="HI16" s="259"/>
      <c r="HJ16" s="259"/>
      <c r="HK16" s="259"/>
      <c r="HL16" s="259"/>
      <c r="HM16" s="259"/>
      <c r="HN16" s="259"/>
      <c r="HO16" s="259"/>
      <c r="HP16" s="259"/>
      <c r="HQ16" s="259"/>
      <c r="HR16" s="259"/>
      <c r="HS16" s="259"/>
      <c r="HT16" s="259"/>
      <c r="HU16" s="259"/>
      <c r="HV16" s="259"/>
      <c r="HW16" s="259"/>
      <c r="HX16" s="259"/>
      <c r="HY16" s="259"/>
      <c r="HZ16" s="259"/>
      <c r="IA16" s="259"/>
      <c r="IB16" s="259"/>
      <c r="IC16" s="259"/>
      <c r="ID16" s="259"/>
      <c r="IE16" s="259"/>
      <c r="IF16" s="259"/>
      <c r="IG16" s="259"/>
      <c r="IH16" s="259"/>
      <c r="II16" s="259"/>
      <c r="IJ16" s="259"/>
      <c r="IK16" s="259"/>
      <c r="IL16" s="259"/>
      <c r="IM16" s="259"/>
      <c r="IN16" s="259"/>
      <c r="IO16" s="259"/>
      <c r="IP16" s="259"/>
      <c r="IQ16" s="259"/>
      <c r="IR16" s="259"/>
      <c r="IS16" s="259"/>
      <c r="IT16" s="259"/>
      <c r="IU16" s="259"/>
      <c r="IV16" s="259"/>
    </row>
    <row r="17" spans="1:256" ht="16.5" customHeight="1" x14ac:dyDescent="0.15">
      <c r="A17" s="263" t="s">
        <v>14</v>
      </c>
      <c r="B17" s="263"/>
      <c r="C17" s="263"/>
      <c r="D17" s="263"/>
      <c r="E17" s="263"/>
      <c r="F17" s="263"/>
      <c r="G17" s="263"/>
      <c r="H17" s="263"/>
      <c r="I17" s="263"/>
      <c r="J17" s="263"/>
      <c r="K17" s="263"/>
      <c r="L17" s="263"/>
      <c r="M17" s="263"/>
      <c r="N17" s="263"/>
      <c r="O17" s="263"/>
      <c r="P17" s="263"/>
      <c r="Q17" s="263"/>
      <c r="R17" s="263"/>
      <c r="S17" s="263"/>
      <c r="T17" s="263"/>
      <c r="U17" s="263"/>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c r="DC17" s="88"/>
      <c r="DD17" s="88"/>
      <c r="DE17" s="88"/>
      <c r="DF17" s="88"/>
      <c r="DG17" s="88"/>
      <c r="DH17" s="88"/>
      <c r="DI17" s="88"/>
      <c r="DJ17" s="88"/>
      <c r="DK17" s="88"/>
      <c r="DL17" s="88"/>
      <c r="DM17" s="88"/>
      <c r="DN17" s="88"/>
      <c r="DO17" s="88"/>
      <c r="DP17" s="88"/>
      <c r="DQ17" s="88"/>
      <c r="DR17" s="88"/>
      <c r="DS17" s="88"/>
      <c r="DT17" s="88"/>
      <c r="DU17" s="88"/>
      <c r="DV17" s="88"/>
      <c r="DW17" s="88"/>
      <c r="DX17" s="88"/>
      <c r="DY17" s="88"/>
      <c r="DZ17" s="88"/>
      <c r="EA17" s="88"/>
      <c r="EB17" s="88"/>
      <c r="EC17" s="88"/>
      <c r="ED17" s="88"/>
      <c r="EE17" s="88"/>
      <c r="EF17" s="88"/>
      <c r="EG17" s="88"/>
      <c r="EH17" s="88"/>
      <c r="EI17" s="88"/>
      <c r="EJ17" s="88"/>
      <c r="EK17" s="88"/>
      <c r="EL17" s="88"/>
      <c r="EM17" s="88"/>
      <c r="EN17" s="88"/>
      <c r="EO17" s="88"/>
      <c r="EP17" s="88"/>
      <c r="EQ17" s="88"/>
      <c r="ER17" s="88"/>
      <c r="ES17" s="88"/>
      <c r="ET17" s="88"/>
      <c r="EU17" s="88"/>
      <c r="EV17" s="88"/>
      <c r="EW17" s="88"/>
      <c r="EX17" s="88"/>
      <c r="EY17" s="88"/>
      <c r="EZ17" s="88"/>
      <c r="FA17" s="88"/>
      <c r="FB17" s="88"/>
      <c r="FC17" s="88"/>
      <c r="FD17" s="88"/>
      <c r="FE17" s="88"/>
      <c r="FF17" s="88"/>
      <c r="FG17" s="88"/>
      <c r="FH17" s="88"/>
      <c r="FI17" s="88"/>
      <c r="FJ17" s="88"/>
      <c r="FK17" s="88"/>
      <c r="FL17" s="88"/>
      <c r="FM17" s="88"/>
      <c r="FN17" s="88"/>
      <c r="FO17" s="88"/>
      <c r="FP17" s="88"/>
      <c r="FQ17" s="88"/>
      <c r="FR17" s="88"/>
      <c r="FS17" s="88"/>
      <c r="FT17" s="88"/>
      <c r="FU17" s="88"/>
      <c r="FV17" s="88"/>
      <c r="FW17" s="88"/>
      <c r="FX17" s="88"/>
      <c r="FY17" s="88"/>
      <c r="FZ17" s="88"/>
      <c r="GA17" s="88"/>
      <c r="GB17" s="88"/>
      <c r="GC17" s="88"/>
      <c r="GD17" s="88"/>
      <c r="GE17" s="88"/>
      <c r="GF17" s="88"/>
      <c r="GG17" s="88"/>
      <c r="GH17" s="88"/>
      <c r="GI17" s="88"/>
      <c r="GJ17" s="88"/>
      <c r="GK17" s="88"/>
      <c r="GL17" s="88"/>
      <c r="GM17" s="88"/>
      <c r="GN17" s="88"/>
      <c r="GO17" s="88"/>
      <c r="GP17" s="88"/>
      <c r="GQ17" s="88"/>
      <c r="GR17" s="88"/>
      <c r="GS17" s="88"/>
      <c r="GT17" s="88"/>
      <c r="GU17" s="88"/>
      <c r="GV17" s="88"/>
      <c r="GW17" s="88"/>
      <c r="GX17" s="88"/>
      <c r="GY17" s="88"/>
      <c r="GZ17" s="88"/>
      <c r="HA17" s="88"/>
      <c r="HB17" s="88"/>
      <c r="HC17" s="88"/>
      <c r="HD17" s="88"/>
      <c r="HE17" s="88"/>
      <c r="HF17" s="88"/>
      <c r="HG17" s="88"/>
      <c r="HH17" s="88"/>
      <c r="HI17" s="88"/>
      <c r="HJ17" s="88"/>
      <c r="HK17" s="88"/>
      <c r="HL17" s="88"/>
      <c r="HM17" s="88"/>
      <c r="HN17" s="88"/>
      <c r="HO17" s="88"/>
      <c r="HP17" s="88"/>
      <c r="HQ17" s="88"/>
      <c r="HR17" s="88"/>
      <c r="HS17" s="88"/>
      <c r="HT17" s="88"/>
      <c r="HU17" s="88"/>
      <c r="HV17" s="88"/>
      <c r="HW17" s="88"/>
      <c r="HX17" s="88"/>
      <c r="HY17" s="88"/>
      <c r="HZ17" s="88"/>
      <c r="IA17" s="88"/>
      <c r="IB17" s="88"/>
      <c r="IC17" s="88"/>
      <c r="ID17" s="88"/>
      <c r="IE17" s="88"/>
      <c r="IF17" s="88"/>
      <c r="IG17" s="88"/>
      <c r="IH17" s="88"/>
      <c r="II17" s="88"/>
      <c r="IJ17" s="88"/>
      <c r="IK17" s="88"/>
      <c r="IL17" s="88"/>
      <c r="IM17" s="88"/>
      <c r="IN17" s="88"/>
      <c r="IO17" s="88"/>
      <c r="IP17" s="88"/>
      <c r="IQ17" s="88"/>
      <c r="IR17" s="88"/>
      <c r="IS17" s="88"/>
      <c r="IT17" s="88"/>
      <c r="IU17" s="88"/>
      <c r="IV17" s="88"/>
    </row>
    <row r="18" spans="1:1" ht="16.5" customHeight="1" x14ac:dyDescent="0.15">
      <c r="A18" s="38" t="s">
        <v>15</v>
      </c>
    </row>
    <row r="19" spans="1:1" ht="16.5" customHeight="1" x14ac:dyDescent="0.15">
      <c r="A19" s="38" t="s">
        <v>16</v>
      </c>
    </row>
    <row r="20" spans="1:21" ht="16.5" customHeight="1" x14ac:dyDescent="0.15">
      <c r="A20" s="259" t="s">
        <v>17</v>
      </c>
      <c r="B20" s="259"/>
      <c r="C20" s="259"/>
      <c r="D20" s="259"/>
      <c r="E20" s="259"/>
      <c r="F20" s="259"/>
      <c r="G20" s="259"/>
      <c r="H20" s="259"/>
      <c r="I20" s="259"/>
      <c r="J20" s="259"/>
      <c r="K20" s="259"/>
      <c r="L20" s="259"/>
      <c r="M20" s="259"/>
      <c r="N20" s="259"/>
      <c r="O20" s="259"/>
      <c r="P20" s="259"/>
      <c r="Q20" s="259"/>
      <c r="R20" s="259"/>
      <c r="S20" s="259"/>
      <c r="T20" s="259"/>
      <c r="U20" s="259"/>
    </row>
    <row r="21" spans="1:21" ht="16.5" customHeight="1" x14ac:dyDescent="0.15">
      <c r="A21" s="259"/>
      <c r="B21" s="259"/>
      <c r="C21" s="259"/>
      <c r="D21" s="259"/>
      <c r="E21" s="259"/>
      <c r="F21" s="259"/>
      <c r="G21" s="259"/>
      <c r="H21" s="259"/>
      <c r="I21" s="259"/>
      <c r="J21" s="259"/>
      <c r="K21" s="259"/>
      <c r="L21" s="259"/>
      <c r="M21" s="259"/>
      <c r="N21" s="259"/>
      <c r="O21" s="259"/>
      <c r="P21" s="259"/>
      <c r="Q21" s="259"/>
      <c r="R21" s="259"/>
      <c r="S21" s="259"/>
      <c r="T21" s="259"/>
      <c r="U21" s="259"/>
    </row>
    <row r="22" spans="1:18" ht="16.5" customHeight="1" x14ac:dyDescent="0.15">
      <c r="A22" s="38" t="s">
        <v>18</v>
      </c>
      <c r="B22" s="38"/>
      <c r="C22" s="38"/>
      <c r="D22" s="38"/>
      <c r="E22" s="38"/>
      <c r="F22" s="39"/>
      <c r="G22" s="38"/>
      <c r="H22" s="38"/>
      <c r="I22" s="38"/>
      <c r="J22" s="38"/>
      <c r="K22" s="38"/>
      <c r="L22" s="38"/>
      <c r="M22" s="38"/>
      <c r="N22" s="38"/>
      <c r="O22" s="38"/>
      <c r="P22" s="38"/>
      <c r="Q22" s="36"/>
      <c r="R22" s="36"/>
    </row>
    <row r="23" spans="1:20" ht="16.5" customHeight="1" x14ac:dyDescent="0.15">
      <c r="A23" s="262" t="s">
        <v>19</v>
      </c>
      <c r="B23" s="262"/>
      <c r="C23" s="262"/>
      <c r="D23" s="262"/>
      <c r="E23" s="262"/>
      <c r="F23" s="262"/>
      <c r="G23" s="262"/>
      <c r="H23" s="262"/>
      <c r="I23" s="262"/>
      <c r="J23" s="262"/>
      <c r="K23" s="262"/>
      <c r="L23" s="262"/>
      <c r="M23" s="262"/>
      <c r="N23" s="262"/>
      <c r="O23" s="262"/>
      <c r="P23" s="262"/>
      <c r="Q23" s="262"/>
      <c r="R23" s="262"/>
      <c r="S23" s="262"/>
      <c r="T23" s="262"/>
    </row>
    <row r="24" spans="1:18" ht="16.5" customHeight="1" x14ac:dyDescent="0.15">
      <c r="A24" s="38" t="s">
        <v>20</v>
      </c>
      <c r="B24" s="38"/>
      <c r="C24" s="38"/>
      <c r="D24" s="38"/>
      <c r="E24" s="38"/>
      <c r="F24" s="39"/>
      <c r="G24" s="38"/>
      <c r="H24" s="38"/>
      <c r="I24" s="38"/>
      <c r="J24" s="38"/>
      <c r="K24" s="38"/>
      <c r="L24" s="38"/>
      <c r="M24" s="38"/>
      <c r="N24" s="38"/>
      <c r="O24" s="38"/>
      <c r="P24" s="36"/>
      <c r="Q24" s="36"/>
      <c r="R24" s="36"/>
    </row>
    <row r="25" spans="1:21" ht="27.749577" customHeight="1" x14ac:dyDescent="0.15">
      <c r="A25" s="38" t="s">
        <v>21</v>
      </c>
      <c r="B25" s="38"/>
      <c r="C25" s="38"/>
      <c r="D25" s="38"/>
      <c r="E25" s="38"/>
      <c r="F25" s="39"/>
      <c r="G25" s="38"/>
      <c r="H25" s="38"/>
      <c r="I25" s="38"/>
      <c r="J25" s="38"/>
      <c r="K25" s="38"/>
      <c r="L25" s="38"/>
      <c r="M25" s="38"/>
      <c r="N25" s="38"/>
      <c r="O25" s="38"/>
      <c r="P25" s="38"/>
      <c r="Q25" s="38"/>
      <c r="R25" s="38"/>
      <c r="S25" s="38"/>
      <c r="T25" s="38"/>
      <c r="U25" s="38"/>
    </row>
    <row r="26" spans="1:21" ht="16.5" customHeight="1" x14ac:dyDescent="0.15">
      <c r="A26" s="38" t="s">
        <v>22</v>
      </c>
      <c r="B26" s="38"/>
      <c r="C26" s="38"/>
      <c r="D26" s="38"/>
      <c r="E26" s="38"/>
      <c r="F26" s="38"/>
      <c r="G26" s="38"/>
      <c r="H26" s="38"/>
      <c r="I26" s="38"/>
      <c r="J26" s="38"/>
      <c r="K26" s="38"/>
      <c r="L26" s="38"/>
      <c r="M26" s="38"/>
      <c r="N26" s="38"/>
      <c r="O26" s="38"/>
      <c r="P26" s="38"/>
      <c r="Q26" s="38"/>
      <c r="R26" s="38"/>
      <c r="S26" s="38"/>
      <c r="T26" s="38"/>
      <c r="U26" s="38"/>
    </row>
    <row r="27" spans="1:21" ht="39.0" customHeight="1" x14ac:dyDescent="0.15">
      <c r="A27" s="261" t="s">
        <v>23</v>
      </c>
      <c r="B27" s="264"/>
      <c r="C27" s="264"/>
      <c r="D27" s="264"/>
      <c r="E27" s="264"/>
      <c r="F27" s="264"/>
      <c r="G27" s="264"/>
      <c r="H27" s="264"/>
      <c r="I27" s="264"/>
      <c r="J27" s="264"/>
      <c r="K27" s="264"/>
      <c r="L27" s="264"/>
      <c r="M27" s="264"/>
      <c r="N27" s="264"/>
      <c r="O27" s="264"/>
      <c r="P27" s="264"/>
      <c r="Q27" s="264"/>
      <c r="R27" s="264"/>
      <c r="S27" s="264"/>
      <c r="T27" s="264"/>
      <c r="U27" s="264"/>
    </row>
    <row r="28" spans="1:21" ht="16.5" customHeight="1" x14ac:dyDescent="0.15">
      <c r="A28" s="38" t="s">
        <v>24</v>
      </c>
      <c r="B28" s="38"/>
      <c r="C28" s="38"/>
      <c r="D28" s="38"/>
      <c r="E28" s="38"/>
      <c r="F28" s="38"/>
      <c r="G28" s="38"/>
      <c r="H28" s="38"/>
      <c r="I28" s="38"/>
      <c r="J28" s="38"/>
      <c r="K28" s="38"/>
      <c r="L28" s="38"/>
      <c r="M28" s="38"/>
      <c r="N28" s="38"/>
      <c r="O28" s="38"/>
      <c r="P28" s="38"/>
      <c r="Q28" s="38"/>
      <c r="R28" s="38"/>
      <c r="S28" s="38"/>
      <c r="T28" s="38"/>
      <c r="U28" s="38"/>
    </row>
    <row r="29" spans="1:1" ht="16.5" customHeight="1" x14ac:dyDescent="0.15"/>
    <row r="30" spans="1:1" ht="16.5" customHeight="1" x14ac:dyDescent="0.15">
      <c r="A30" s="37" t="s">
        <v>25</v>
      </c>
    </row>
    <row r="31" spans="1:21" ht="16.5" customHeight="1" x14ac:dyDescent="0.15">
      <c r="A31" s="261" t="s">
        <v>2</v>
      </c>
      <c r="B31" s="260"/>
      <c r="C31" s="260"/>
      <c r="D31" s="260"/>
      <c r="E31" s="260"/>
      <c r="F31" s="260"/>
      <c r="G31" s="260"/>
      <c r="H31" s="260"/>
      <c r="I31" s="260"/>
      <c r="J31" s="260"/>
      <c r="K31" s="260"/>
      <c r="L31" s="260"/>
      <c r="M31" s="260"/>
      <c r="N31" s="260"/>
      <c r="O31" s="260"/>
      <c r="P31" s="260"/>
      <c r="Q31" s="260"/>
      <c r="R31" s="260"/>
      <c r="S31" s="260"/>
      <c r="T31" s="260"/>
      <c r="U31" s="260"/>
    </row>
    <row r="32" spans="1:21" x14ac:dyDescent="0.15">
      <c r="A32" s="260"/>
      <c r="B32" s="260"/>
      <c r="C32" s="260"/>
      <c r="D32" s="260"/>
      <c r="E32" s="260"/>
      <c r="F32" s="260"/>
      <c r="G32" s="260"/>
      <c r="H32" s="260"/>
      <c r="I32" s="260"/>
      <c r="J32" s="260"/>
      <c r="K32" s="260"/>
      <c r="L32" s="260"/>
      <c r="M32" s="260"/>
      <c r="N32" s="260"/>
      <c r="O32" s="260"/>
      <c r="P32" s="260"/>
      <c r="Q32" s="260"/>
      <c r="R32" s="260"/>
      <c r="S32" s="260"/>
      <c r="T32" s="260"/>
      <c r="U32" s="260"/>
    </row>
    <row r="33" spans="1:1" ht="15.0" customHeight="1" x14ac:dyDescent="0.15">
      <c r="A33" s="38" t="s">
        <v>26</v>
      </c>
    </row>
    <row r="34" spans="1:1" ht="15.0" customHeight="1" x14ac:dyDescent="0.15">
      <c r="A34" s="38" t="s">
        <v>6</v>
      </c>
    </row>
    <row r="35" spans="1:22" ht="14.249783" customHeight="1" x14ac:dyDescent="0.15">
      <c r="A35" s="262" t="s">
        <v>27</v>
      </c>
      <c r="B35" s="262"/>
      <c r="C35" s="262"/>
      <c r="D35" s="262"/>
      <c r="E35" s="262"/>
      <c r="F35" s="262"/>
      <c r="G35" s="262"/>
      <c r="H35" s="262"/>
      <c r="I35" s="262"/>
      <c r="J35" s="262"/>
      <c r="K35" s="262"/>
      <c r="L35" s="262"/>
      <c r="M35" s="262"/>
      <c r="N35" s="262"/>
      <c r="O35" s="262"/>
      <c r="P35" s="262"/>
      <c r="Q35" s="262"/>
      <c r="R35" s="262"/>
      <c r="S35" s="262"/>
      <c r="T35" s="262"/>
      <c r="U35" s="262"/>
      <c r="V35" s="262"/>
    </row>
    <row r="36" spans="1:15" ht="14.249783" customHeight="1" x14ac:dyDescent="0.15">
      <c r="A36" s="262" t="s">
        <v>28</v>
      </c>
      <c r="B36" s="262"/>
      <c r="C36" s="262"/>
      <c r="D36" s="262"/>
      <c r="E36" s="262"/>
      <c r="F36" s="262"/>
      <c r="G36" s="262"/>
      <c r="H36" s="262"/>
      <c r="I36" s="262"/>
      <c r="J36" s="262"/>
      <c r="K36" s="262"/>
      <c r="L36" s="262"/>
      <c r="M36" s="262"/>
      <c r="N36" s="262"/>
      <c r="O36" s="262"/>
    </row>
    <row r="37" spans="1:21" x14ac:dyDescent="0.15">
      <c r="A37" s="259" t="s">
        <v>12</v>
      </c>
      <c r="B37" s="259"/>
      <c r="C37" s="259"/>
      <c r="D37" s="259"/>
      <c r="E37" s="259"/>
      <c r="F37" s="259"/>
      <c r="G37" s="259"/>
      <c r="H37" s="259"/>
      <c r="I37" s="259"/>
      <c r="J37" s="259"/>
      <c r="K37" s="259"/>
      <c r="L37" s="259"/>
      <c r="M37" s="259" t="s">
        <v>13</v>
      </c>
      <c r="N37" s="259"/>
      <c r="O37" s="259"/>
      <c r="P37" s="259"/>
      <c r="Q37" s="259"/>
      <c r="R37" s="259"/>
      <c r="S37" s="259"/>
      <c r="T37" s="259"/>
      <c r="U37" s="259"/>
    </row>
    <row r="38" spans="1:21" x14ac:dyDescent="0.15">
      <c r="A38" s="259"/>
      <c r="B38" s="259"/>
      <c r="C38" s="259"/>
      <c r="D38" s="259"/>
      <c r="E38" s="259"/>
      <c r="F38" s="259"/>
      <c r="G38" s="259"/>
      <c r="H38" s="259"/>
      <c r="I38" s="259"/>
      <c r="J38" s="259"/>
      <c r="K38" s="259"/>
      <c r="L38" s="259"/>
      <c r="M38" s="259"/>
      <c r="N38" s="259"/>
      <c r="O38" s="259"/>
      <c r="P38" s="259"/>
      <c r="Q38" s="259"/>
      <c r="R38" s="259"/>
      <c r="S38" s="259"/>
      <c r="T38" s="259"/>
      <c r="U38" s="259"/>
    </row>
    <row r="39" spans="1:1" ht="15.0" customHeight="1" x14ac:dyDescent="0.15">
      <c r="A39" s="38" t="s">
        <v>29</v>
      </c>
    </row>
    <row r="40" spans="1:21" x14ac:dyDescent="0.15">
      <c r="A40" s="259" t="s">
        <v>17</v>
      </c>
      <c r="B40" s="259"/>
      <c r="C40" s="259"/>
      <c r="D40" s="259"/>
      <c r="E40" s="259"/>
      <c r="F40" s="259"/>
      <c r="G40" s="259"/>
      <c r="H40" s="259"/>
      <c r="I40" s="259"/>
      <c r="J40" s="259"/>
      <c r="K40" s="259"/>
      <c r="L40" s="259"/>
      <c r="M40" s="259"/>
      <c r="N40" s="259"/>
      <c r="O40" s="259"/>
      <c r="P40" s="259"/>
      <c r="Q40" s="259"/>
      <c r="R40" s="259"/>
      <c r="S40" s="259"/>
      <c r="T40" s="259"/>
      <c r="U40" s="259"/>
    </row>
    <row r="41" spans="1:21" x14ac:dyDescent="0.15">
      <c r="A41" s="259"/>
      <c r="B41" s="259"/>
      <c r="C41" s="259"/>
      <c r="D41" s="259"/>
      <c r="E41" s="259"/>
      <c r="F41" s="259"/>
      <c r="G41" s="259"/>
      <c r="H41" s="259"/>
      <c r="I41" s="259"/>
      <c r="J41" s="259"/>
      <c r="K41" s="259"/>
      <c r="L41" s="259"/>
      <c r="M41" s="259"/>
      <c r="N41" s="259"/>
      <c r="O41" s="259"/>
      <c r="P41" s="259"/>
      <c r="Q41" s="259"/>
      <c r="R41" s="259"/>
      <c r="S41" s="259"/>
      <c r="T41" s="259"/>
      <c r="U41" s="259"/>
    </row>
    <row r="42" spans="1:1" ht="15.0" customHeight="1" x14ac:dyDescent="0.15">
      <c r="A42" s="38" t="s">
        <v>30</v>
      </c>
    </row>
    <row r="43" spans="1:1" ht="15.0" customHeight="1" x14ac:dyDescent="0.15">
      <c r="A43" s="38" t="s">
        <v>20</v>
      </c>
    </row>
  </sheetData>
  <sheetProtection sheet="1" objects="1" scenarios="1" selectLockedCells="1" selectUnlockedCells="1"/>
  <mergeCells count="27">
    <mergeCell ref="DW15:EQ16"/>
    <mergeCell ref="ER15:FL16"/>
    <mergeCell ref="A4:U5"/>
    <mergeCell ref="A11:V11"/>
    <mergeCell ref="A12:P12"/>
    <mergeCell ref="A13:O13"/>
    <mergeCell ref="A14:K14"/>
    <mergeCell ref="A15:U16"/>
    <mergeCell ref="V15:AP16"/>
    <mergeCell ref="FM15:GG16"/>
    <mergeCell ref="GH15:HB16"/>
    <mergeCell ref="HC15:HW16"/>
    <mergeCell ref="HX15:IR16"/>
    <mergeCell ref="IS15:IV16"/>
    <mergeCell ref="A17:U17"/>
    <mergeCell ref="AQ15:BK16"/>
    <mergeCell ref="BL15:CF16"/>
    <mergeCell ref="CG15:DA16"/>
    <mergeCell ref="DB15:DV16"/>
    <mergeCell ref="A37:U38"/>
    <mergeCell ref="A40:U41"/>
    <mergeCell ref="A20:U21"/>
    <mergeCell ref="A23:T23"/>
    <mergeCell ref="A27:U27"/>
    <mergeCell ref="A31:U32"/>
    <mergeCell ref="A35:V35"/>
    <mergeCell ref="A36:O36"/>
  </mergeCells>
  <phoneticPr fontId="0" type="noConversion"/>
  <printOptions horizontalCentered="1"/>
  <pageMargins left="0.24996873900646302" right="0.24996873900646302" top="0.49993747801292604" bottom="0.49993747801292604" header="0.24996873900646302" footer="0.24996873900646302"/>
  <pageSetup paperSize="1" scale="70" orientation="landscape"/>
  <headerFooter>
    <oddFooter>&amp;L&amp;C&amp;R&amp;"宋体,常规"&amp;12&amp;F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1"/>
  <sheetViews>
    <sheetView zoomScale="75" zoomScaleNormal="75" topLeftCell="A10" workbookViewId="0">
      <selection activeCell="K14" activeCellId="0" sqref="K14:O14"/>
    </sheetView>
  </sheetViews>
  <sheetFormatPr defaultRowHeight="12.75" defaultColWidth="9.142857142857142" x14ac:dyDescent="0.15"/>
  <cols>
    <col min="1" max="1" width="17.0" customWidth="1" style="6"/>
    <col min="2" max="2" width="18.28571428571428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250</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Sheet'!B27</f>
        <v>151</v>
      </c>
      <c r="D10" s="408"/>
      <c r="E10" s="408"/>
      <c r="F10" s="408"/>
      <c r="G10" s="408"/>
      <c r="H10" s="408"/>
      <c r="I10" s="332" t="s">
        <v>209</v>
      </c>
      <c r="J10" s="332"/>
      <c r="K10" s="387" t="s">
        <f>'Data Sheet'!X27</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Sheet'!$Y$27</f>
        <v>251</v>
      </c>
      <c r="D12" s="361"/>
      <c r="E12" s="361"/>
      <c r="F12" s="361"/>
      <c r="G12" s="361"/>
      <c r="H12" s="360"/>
      <c r="I12" s="343" t="s">
        <v>214</v>
      </c>
      <c r="J12" s="343"/>
      <c r="K12" s="362" t="s">
        <f>'Data Sheet'!Z27</f>
        <v>131</v>
      </c>
      <c r="L12" s="361"/>
      <c r="M12" s="361"/>
      <c r="N12" s="361"/>
      <c r="O12" s="360"/>
    </row>
    <row r="13" spans="1:15" s="9" customFormat="1" ht="20.1" customHeight="1" x14ac:dyDescent="0.15">
      <c r="A13" s="332" t="s">
        <v>215</v>
      </c>
      <c r="B13" s="332"/>
      <c r="C13" s="335" t="s">
        <f>'Data Sheet'!$C$27</f>
        <v>125</v>
      </c>
      <c r="D13" s="334"/>
      <c r="E13" s="334"/>
      <c r="F13" s="334"/>
      <c r="G13" s="334"/>
      <c r="H13" s="333"/>
      <c r="I13" s="332" t="s">
        <v>216</v>
      </c>
      <c r="J13" s="332"/>
      <c r="K13" s="56">
        <f>IF('Data Sheet'!V17="Case Weight (kgs)",'Data Sheet'!V27*2.20462,'Data Sheet'!V27)</f>
        <v>23.5</v>
      </c>
      <c r="L13" s="398" t="s">
        <v>217</v>
      </c>
      <c r="M13" s="397"/>
      <c r="N13" s="400">
        <f>IF('Data Sheet'!W17="Item Weight (kgs)",'Data Sheet'!W27*2.20462,'Data Sheet'!W27)</f>
        <v>21.34</v>
      </c>
      <c r="O13" s="399"/>
    </row>
    <row r="14" spans="1:15" s="4" customFormat="1" ht="20.1" customHeight="1" x14ac:dyDescent="0.15">
      <c r="A14" s="332" t="s">
        <v>177</v>
      </c>
      <c r="B14" s="332"/>
      <c r="C14" s="367" t="s">
        <f>'Data Sheet'!$D$27</f>
        <v>142</v>
      </c>
      <c r="D14" s="367"/>
      <c r="E14" s="367"/>
      <c r="F14" s="367"/>
      <c r="G14" s="367"/>
      <c r="H14" s="367"/>
      <c r="I14" s="366" t="s">
        <v>218</v>
      </c>
      <c r="J14" s="365"/>
      <c r="K14" s="392">
        <f>'Data Sheet'!$AA$27</f>
        <v>500</v>
      </c>
      <c r="L14" s="391"/>
      <c r="M14" s="391"/>
      <c r="N14" s="391"/>
      <c r="O14" s="390"/>
    </row>
    <row r="15" spans="1:15" s="7" customFormat="1" ht="20.1" customHeight="1" x14ac:dyDescent="0.15">
      <c r="A15" s="332" t="s">
        <v>219</v>
      </c>
      <c r="B15" s="332"/>
      <c r="C15" s="364" t="s">
        <f>'Data Sheet'!$E$27</f>
        <v>127</v>
      </c>
      <c r="D15" s="364"/>
      <c r="E15" s="363"/>
      <c r="F15" s="363"/>
      <c r="G15" s="363"/>
      <c r="H15" s="363"/>
      <c r="I15" s="343" t="s">
        <v>220</v>
      </c>
      <c r="J15" s="343"/>
      <c r="K15" s="362" t="s">
        <f>'Data Sheet'!$F$27</f>
        <v>128</v>
      </c>
      <c r="L15" s="361"/>
      <c r="M15" s="361"/>
      <c r="N15" s="361"/>
      <c r="O15" s="360"/>
    </row>
    <row r="16" spans="1:15" s="7" customFormat="1" ht="20.1" customHeight="1" x14ac:dyDescent="0.15">
      <c r="A16" s="332" t="s">
        <v>221</v>
      </c>
      <c r="B16" s="332"/>
      <c r="C16" s="41">
        <f>IF('Data Sheet'!$L$18="(IN INCHES)",'Data Sheet'!L$27,'Data Sheet'!L$27*0.393701)</f>
        <v>39.57</v>
      </c>
      <c r="D16" s="41">
        <f>IF('Data Sheet'!$L$18="(IN INCHES)",'Data Sheet'!M$27,'Data Sheet'!M$27*0.393701)</f>
        <v>4.53</v>
      </c>
      <c r="E16" s="41">
        <f>IF('Data Sheet'!$L$18="(IN INCHES)",'Data Sheet'!N$27,'Data Sheet'!N$27*0.393701)</f>
        <v>32.68</v>
      </c>
      <c r="F16" s="359" t="s">
        <v>222</v>
      </c>
      <c r="G16" s="358"/>
      <c r="H16" s="357"/>
      <c r="I16" s="343" t="s">
        <v>223</v>
      </c>
      <c r="J16" s="343"/>
      <c r="K16" s="362" t="s">
        <f>'Data Sheet'!$AB$27</f>
        <v>132</v>
      </c>
      <c r="L16" s="361"/>
      <c r="M16" s="361"/>
      <c r="N16" s="361"/>
      <c r="O16" s="360"/>
    </row>
    <row r="17" spans="1:15" s="7" customFormat="1" ht="20.1" customHeight="1" x14ac:dyDescent="0.15">
      <c r="A17" s="332" t="s">
        <v>224</v>
      </c>
      <c r="B17" s="332"/>
      <c r="C17" s="41">
        <f>IF('Data Sheet'!$L$18="(IN INCHES)",'Data Sheet'!O$27,'Data Sheet'!O$27*0.393701)</f>
        <v>0</v>
      </c>
      <c r="D17" s="41">
        <f>IF('Data Sheet'!$L$18="(IN INCHES)",'Data Sheet'!P$27,'Data Sheet'!P$27*0.393701)</f>
        <v>0</v>
      </c>
      <c r="E17" s="41">
        <f>IF('Data Sheet'!$L$18="(IN INCHES)",'Data Sheet'!Q$27,'Data Sheet'!Q$27*0.393701)</f>
        <v>0</v>
      </c>
      <c r="F17" s="359" t="s">
        <v>222</v>
      </c>
      <c r="G17" s="358"/>
      <c r="H17" s="357"/>
      <c r="I17" s="343" t="s">
        <v>225</v>
      </c>
      <c r="J17" s="343"/>
      <c r="K17" s="14" t="s">
        <f>'Data Sheet'!$AC$27</f>
        <v>118</v>
      </c>
      <c r="L17" s="396" t="s">
        <v>86</v>
      </c>
      <c r="M17" s="396"/>
      <c r="N17" s="389" t="s">
        <f>'Data Sheet'!$AD$27</f>
        <v>118</v>
      </c>
      <c r="O17" s="388"/>
    </row>
    <row r="18" spans="1:15" s="7" customFormat="1" ht="20.1" customHeight="1" x14ac:dyDescent="0.15">
      <c r="A18" s="332" t="s">
        <v>226</v>
      </c>
      <c r="B18" s="332"/>
      <c r="C18" s="41">
        <f>IF('Data Sheet'!$L$18="(IN INCHES)",'Data Sheet'!R$27,'Data Sheet'!R$27*0.393701)</f>
        <v>27.37</v>
      </c>
      <c r="D18" s="41">
        <f>IF('Data Sheet'!$L$18="(IN INCHES)",'Data Sheet'!S$27,'Data Sheet'!S$27*0.393701)</f>
        <v>34.75</v>
      </c>
      <c r="E18" s="41">
        <f>IF('Data Sheet'!$L$18="(IN INCHES)",'Data Sheet'!T$27,'Data Sheet'!T$27*0.393701)</f>
        <v>2.25</v>
      </c>
      <c r="F18" s="359" t="s">
        <v>222</v>
      </c>
      <c r="G18" s="358"/>
      <c r="H18" s="357"/>
      <c r="I18" s="332" t="s">
        <v>227</v>
      </c>
      <c r="J18" s="332"/>
      <c r="K18" s="403" t="s">
        <f>'Data Sheet'!$AE$27</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Sheet'!G27/7.75,'Data Sheet'!G27)</f>
        <v>34.5</v>
      </c>
      <c r="D22" s="345"/>
      <c r="E22" s="30" t="s">
        <f>'Data Sheet'!H27</f>
        <v>113</v>
      </c>
      <c r="F22" s="5"/>
      <c r="G22" s="94"/>
      <c r="H22" s="5"/>
      <c r="I22" s="5"/>
      <c r="J22" s="5"/>
      <c r="K22" s="5"/>
      <c r="L22" s="5"/>
      <c r="M22" s="5"/>
      <c r="N22" s="5"/>
      <c r="O22" s="95"/>
    </row>
    <row r="23" spans="1:15" ht="22.5" customHeight="1" x14ac:dyDescent="0.15">
      <c r="A23" s="354" t="s">
        <v>231</v>
      </c>
      <c r="B23" s="353"/>
      <c r="C23" s="372">
        <f>'Data Sheet'!$AP$27</f>
        <v>9.322561473958332</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Sheet'!AR27</f>
        <v>43.82256147395833</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Sheet'!$K$27</f>
        <v>0</v>
      </c>
      <c r="D29" s="348"/>
      <c r="E29" s="348"/>
      <c r="F29" s="12"/>
      <c r="G29" s="94"/>
      <c r="H29" s="5"/>
      <c r="I29" s="5"/>
      <c r="J29" s="5"/>
      <c r="K29" s="5"/>
      <c r="L29" s="5"/>
      <c r="M29" s="5"/>
      <c r="N29" s="5"/>
      <c r="O29" s="96"/>
    </row>
    <row r="30" spans="1:15" ht="22.5" customHeight="1" x14ac:dyDescent="0.15">
      <c r="A30" s="343" t="s">
        <v>238</v>
      </c>
      <c r="B30" s="343"/>
      <c r="C30" s="348">
        <f>'Data Sheet'!$J$27</f>
        <v>0</v>
      </c>
      <c r="D30" s="348"/>
      <c r="E30" s="348"/>
      <c r="F30" s="12"/>
      <c r="G30" s="94"/>
      <c r="H30" s="5"/>
      <c r="I30" s="5"/>
      <c r="J30" s="5"/>
      <c r="K30" s="5"/>
      <c r="L30" s="5"/>
      <c r="M30" s="5"/>
      <c r="N30" s="5"/>
      <c r="O30" s="96"/>
    </row>
    <row r="31" spans="1:15" ht="22.5" customHeight="1" x14ac:dyDescent="0.15">
      <c r="A31" s="343" t="s">
        <v>239</v>
      </c>
      <c r="B31" s="343"/>
      <c r="C31" s="348">
        <f>'Data Sheet'!$I$27</f>
        <v>1</v>
      </c>
      <c r="D31" s="348"/>
      <c r="E31" s="348"/>
      <c r="F31" s="13"/>
      <c r="G31" s="94"/>
      <c r="H31" s="5"/>
      <c r="I31" s="5"/>
      <c r="J31" s="5"/>
      <c r="K31" s="5"/>
      <c r="L31" s="5"/>
      <c r="M31" s="5"/>
      <c r="N31" s="5"/>
      <c r="O31" s="96"/>
    </row>
    <row r="32" spans="1:15" ht="22.5" customHeight="1" x14ac:dyDescent="0.15">
      <c r="A32" s="343" t="s">
        <v>240</v>
      </c>
      <c r="B32" s="343"/>
      <c r="C32" s="347">
        <f>'Data Sheet'!$U$27</f>
        <v>3.3900223541666663</v>
      </c>
      <c r="D32" s="347"/>
      <c r="E32" s="347"/>
      <c r="F32" s="12"/>
      <c r="G32" s="94"/>
      <c r="H32" s="5"/>
      <c r="I32" s="5"/>
      <c r="J32" s="5"/>
      <c r="K32" s="5"/>
      <c r="L32" s="5"/>
      <c r="M32" s="5"/>
      <c r="N32" s="5"/>
      <c r="O32" s="96"/>
    </row>
    <row r="33" spans="1:15" ht="22.5" customHeight="1" x14ac:dyDescent="0.15">
      <c r="A33" s="354" t="s">
        <v>241</v>
      </c>
      <c r="B33" s="353"/>
      <c r="C33" s="350">
        <f>'Data Sheet'!$AO$27</f>
        <v>2.75</v>
      </c>
      <c r="D33" s="350"/>
      <c r="E33" s="349"/>
      <c r="F33" s="12"/>
      <c r="G33" s="94"/>
      <c r="H33" s="5"/>
      <c r="I33" s="5"/>
      <c r="J33" s="5"/>
      <c r="K33" s="5"/>
      <c r="L33" s="5"/>
      <c r="M33" s="5"/>
      <c r="N33" s="5"/>
      <c r="O33" s="96"/>
    </row>
    <row r="34" spans="1:15" ht="22.5" customHeight="1" x14ac:dyDescent="0.15">
      <c r="A34" s="352">
        <f>'Data Sheet'!$AF$27</f>
        <v>0</v>
      </c>
      <c r="B34" s="352"/>
      <c r="C34" s="409"/>
      <c r="D34" s="409"/>
      <c r="E34" s="409"/>
      <c r="F34" s="12"/>
      <c r="G34" s="94"/>
      <c r="H34" s="5"/>
      <c r="I34" s="5"/>
      <c r="J34" s="5"/>
      <c r="K34" s="5"/>
      <c r="L34" s="5"/>
      <c r="M34" s="5"/>
      <c r="N34" s="5"/>
      <c r="O34" s="96"/>
    </row>
    <row r="35" spans="1:15" ht="23.25" customHeight="1" x14ac:dyDescent="0.15">
      <c r="A35" s="352">
        <f>'Data Sheet'!$AG$27</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F40" s="2"/>
      <c r="I40" s="2"/>
    </row>
    <row r="41" spans="1:6" ht="15.0" customHeight="1" x14ac:dyDescent="0.15">
      <c r="F41"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7&amp;R&amp;"宋体,常规"&amp;12&amp;F</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1"/>
  <sheetViews>
    <sheetView zoomScale="75" zoomScaleNormal="75" topLeftCell="A10" workbookViewId="0">
      <selection activeCell="K14" activeCellId="0" sqref="K14:O14"/>
    </sheetView>
  </sheetViews>
  <sheetFormatPr defaultRowHeight="12.75" defaultColWidth="9.142857142857142" x14ac:dyDescent="0.15"/>
  <cols>
    <col min="1" max="1" width="17.0" customWidth="1" style="6"/>
    <col min="2" max="2" width="18.28571428571428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252</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Sheet'!B28</f>
        <v>154</v>
      </c>
      <c r="D10" s="408"/>
      <c r="E10" s="408"/>
      <c r="F10" s="408"/>
      <c r="G10" s="408"/>
      <c r="H10" s="408"/>
      <c r="I10" s="332" t="s">
        <v>209</v>
      </c>
      <c r="J10" s="332"/>
      <c r="K10" s="387" t="s">
        <f>'Data Sheet'!X28</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Sheet'!$Y$28</f>
        <v>253</v>
      </c>
      <c r="D12" s="361"/>
      <c r="E12" s="361"/>
      <c r="F12" s="361"/>
      <c r="G12" s="361"/>
      <c r="H12" s="360"/>
      <c r="I12" s="343" t="s">
        <v>214</v>
      </c>
      <c r="J12" s="343"/>
      <c r="K12" s="362" t="s">
        <f>'Data Sheet'!Z28</f>
        <v>131</v>
      </c>
      <c r="L12" s="361"/>
      <c r="M12" s="361"/>
      <c r="N12" s="361"/>
      <c r="O12" s="360"/>
    </row>
    <row r="13" spans="1:15" s="9" customFormat="1" ht="20.1" customHeight="1" x14ac:dyDescent="0.15">
      <c r="A13" s="332" t="s">
        <v>215</v>
      </c>
      <c r="B13" s="332"/>
      <c r="C13" s="335" t="s">
        <f>'Data Sheet'!$C$28</f>
        <v>125</v>
      </c>
      <c r="D13" s="334"/>
      <c r="E13" s="334"/>
      <c r="F13" s="334"/>
      <c r="G13" s="334"/>
      <c r="H13" s="333"/>
      <c r="I13" s="332" t="s">
        <v>216</v>
      </c>
      <c r="J13" s="332"/>
      <c r="K13" s="56">
        <f>IF('Data Sheet'!V17="Case Weight (kgs)",'Data Sheet'!V28*2.20462,'Data Sheet'!V28)</f>
        <v>23.5</v>
      </c>
      <c r="L13" s="398" t="s">
        <v>217</v>
      </c>
      <c r="M13" s="397"/>
      <c r="N13" s="400">
        <f>IF('Data Sheet'!W17="Item Weight (kgs)",'Data Sheet'!W28*2.20462,'Data Sheet'!W28)</f>
        <v>21.34</v>
      </c>
      <c r="O13" s="399"/>
    </row>
    <row r="14" spans="1:15" s="4" customFormat="1" ht="20.1" customHeight="1" x14ac:dyDescent="0.15">
      <c r="A14" s="332" t="s">
        <v>177</v>
      </c>
      <c r="B14" s="332"/>
      <c r="C14" s="367" t="s">
        <f>'Data Sheet'!$D$28</f>
        <v>142</v>
      </c>
      <c r="D14" s="367"/>
      <c r="E14" s="367"/>
      <c r="F14" s="367"/>
      <c r="G14" s="367"/>
      <c r="H14" s="367"/>
      <c r="I14" s="366" t="s">
        <v>218</v>
      </c>
      <c r="J14" s="365"/>
      <c r="K14" s="392">
        <f>'Data Sheet'!$AA$28</f>
        <v>500</v>
      </c>
      <c r="L14" s="391"/>
      <c r="M14" s="391"/>
      <c r="N14" s="391"/>
      <c r="O14" s="390"/>
    </row>
    <row r="15" spans="1:15" s="7" customFormat="1" ht="20.1" customHeight="1" x14ac:dyDescent="0.15">
      <c r="A15" s="332" t="s">
        <v>219</v>
      </c>
      <c r="B15" s="332"/>
      <c r="C15" s="364" t="s">
        <f>'Data Sheet'!$E$28</f>
        <v>127</v>
      </c>
      <c r="D15" s="364"/>
      <c r="E15" s="363"/>
      <c r="F15" s="363"/>
      <c r="G15" s="363"/>
      <c r="H15" s="363"/>
      <c r="I15" s="343" t="s">
        <v>220</v>
      </c>
      <c r="J15" s="343"/>
      <c r="K15" s="362" t="s">
        <f>'Data Sheet'!$F$28</f>
        <v>128</v>
      </c>
      <c r="L15" s="361"/>
      <c r="M15" s="361"/>
      <c r="N15" s="361"/>
      <c r="O15" s="360"/>
    </row>
    <row r="16" spans="1:15" s="7" customFormat="1" ht="20.1" customHeight="1" x14ac:dyDescent="0.15">
      <c r="A16" s="332" t="s">
        <v>221</v>
      </c>
      <c r="B16" s="332"/>
      <c r="C16" s="41">
        <f>IF('Data Sheet'!$L$18="(IN INCHES)",'Data Sheet'!L$28,'Data Sheet'!L$28*0.393701)</f>
        <v>39.57</v>
      </c>
      <c r="D16" s="41">
        <f>IF('Data Sheet'!$L$18="(IN INCHES)",'Data Sheet'!M$28,'Data Sheet'!M$28*0.393701)</f>
        <v>4.53</v>
      </c>
      <c r="E16" s="41">
        <f>IF('Data Sheet'!$L$18="(IN INCHES)",'Data Sheet'!N$28,'Data Sheet'!N$28*0.393701)</f>
        <v>32.68</v>
      </c>
      <c r="F16" s="359" t="s">
        <v>222</v>
      </c>
      <c r="G16" s="358"/>
      <c r="H16" s="357"/>
      <c r="I16" s="343" t="s">
        <v>223</v>
      </c>
      <c r="J16" s="343"/>
      <c r="K16" s="362" t="s">
        <f>'Data Sheet'!$AB$28</f>
        <v>132</v>
      </c>
      <c r="L16" s="361"/>
      <c r="M16" s="361"/>
      <c r="N16" s="361"/>
      <c r="O16" s="360"/>
    </row>
    <row r="17" spans="1:15" s="7" customFormat="1" ht="20.1" customHeight="1" x14ac:dyDescent="0.15">
      <c r="A17" s="332" t="s">
        <v>224</v>
      </c>
      <c r="B17" s="332"/>
      <c r="C17" s="41">
        <f>IF('Data Sheet'!$L$18="(IN INCHES)",'Data Sheet'!O$28,'Data Sheet'!O$28*0.393701)</f>
        <v>0</v>
      </c>
      <c r="D17" s="41">
        <f>IF('Data Sheet'!$L$18="(IN INCHES)",'Data Sheet'!P$28,'Data Sheet'!P$28*0.393701)</f>
        <v>0</v>
      </c>
      <c r="E17" s="41">
        <f>IF('Data Sheet'!$L$18="(IN INCHES)",'Data Sheet'!Q$28,'Data Sheet'!Q$28*0.393701)</f>
        <v>0</v>
      </c>
      <c r="F17" s="359" t="s">
        <v>222</v>
      </c>
      <c r="G17" s="358"/>
      <c r="H17" s="357"/>
      <c r="I17" s="343" t="s">
        <v>225</v>
      </c>
      <c r="J17" s="343"/>
      <c r="K17" s="14" t="s">
        <f>'Data Sheet'!$AC$28</f>
        <v>118</v>
      </c>
      <c r="L17" s="396" t="s">
        <v>86</v>
      </c>
      <c r="M17" s="396"/>
      <c r="N17" s="389" t="s">
        <f>'Data Sheet'!$AD$28</f>
        <v>118</v>
      </c>
      <c r="O17" s="388"/>
    </row>
    <row r="18" spans="1:15" s="7" customFormat="1" ht="20.1" customHeight="1" x14ac:dyDescent="0.15">
      <c r="A18" s="332" t="s">
        <v>226</v>
      </c>
      <c r="B18" s="332"/>
      <c r="C18" s="41">
        <f>IF('Data Sheet'!$L$18="(IN INCHES)",'Data Sheet'!R$28,'Data Sheet'!R$28*0.393701)</f>
        <v>27.37</v>
      </c>
      <c r="D18" s="41">
        <f>IF('Data Sheet'!$L$18="(IN INCHES)",'Data Sheet'!S$28,'Data Sheet'!S$28*0.393701)</f>
        <v>24.75</v>
      </c>
      <c r="E18" s="41">
        <f>IF('Data Sheet'!$L$18="(IN INCHES)",'Data Sheet'!T$28,'Data Sheet'!T$28*0.393701)</f>
        <v>2.25</v>
      </c>
      <c r="F18" s="359" t="s">
        <v>222</v>
      </c>
      <c r="G18" s="358"/>
      <c r="H18" s="357"/>
      <c r="I18" s="332" t="s">
        <v>227</v>
      </c>
      <c r="J18" s="332"/>
      <c r="K18" s="403" t="s">
        <f>'Data Sheet'!$AE$28</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6" s="7" customFormat="1" ht="22.5" customHeight="1" x14ac:dyDescent="0.15">
      <c r="A20" s="374" t="s">
        <v>228</v>
      </c>
      <c r="B20" s="373"/>
      <c r="C20" s="89"/>
      <c r="D20" s="89"/>
      <c r="E20" s="89"/>
      <c r="F20" s="11"/>
      <c r="G20" s="91"/>
      <c r="H20" s="92"/>
      <c r="I20" s="92"/>
      <c r="J20" s="92"/>
      <c r="K20" s="92"/>
      <c r="L20" s="92"/>
      <c r="M20" s="92"/>
      <c r="N20" s="92"/>
      <c r="O20" s="93"/>
      <c r="P20" s="7"/>
    </row>
    <row r="21" spans="1:16" s="7" customFormat="1" ht="22.5" customHeight="1" x14ac:dyDescent="0.15">
      <c r="A21" s="383" t="s">
        <v>229</v>
      </c>
      <c r="B21" s="384"/>
      <c r="C21" s="370"/>
      <c r="D21" s="369"/>
      <c r="E21" s="368"/>
      <c r="F21" s="12"/>
      <c r="G21" s="94"/>
      <c r="H21" s="5"/>
      <c r="I21" s="5"/>
      <c r="J21" s="5"/>
      <c r="K21" s="5"/>
      <c r="L21" s="5"/>
      <c r="M21" s="5"/>
      <c r="N21" s="5"/>
      <c r="O21" s="95"/>
      <c r="P21" s="7"/>
    </row>
    <row r="22" spans="1:16" s="7" customFormat="1" ht="22.5" customHeight="1" x14ac:dyDescent="0.15">
      <c r="A22" s="343" t="s">
        <v>230</v>
      </c>
      <c r="B22" s="344"/>
      <c r="C22" s="345">
        <f>IF('Data Sheet'!$G$18="(H.K. $)",'Data Sheet'!G28/7.75,'Data Sheet'!G28)</f>
        <v>29.6</v>
      </c>
      <c r="D22" s="345"/>
      <c r="E22" s="30" t="s">
        <f>'Data Sheet'!H28</f>
        <v>113</v>
      </c>
      <c r="F22" s="5"/>
      <c r="G22" s="94"/>
      <c r="H22" s="5"/>
      <c r="I22" s="5"/>
      <c r="J22" s="5"/>
      <c r="K22" s="5"/>
      <c r="L22" s="5"/>
      <c r="M22" s="5"/>
      <c r="N22" s="5"/>
      <c r="O22" s="95"/>
      <c r="P22" s="7"/>
    </row>
    <row r="23" spans="1:16" ht="22.5" customHeight="1" x14ac:dyDescent="0.15">
      <c r="A23" s="354" t="s">
        <v>231</v>
      </c>
      <c r="B23" s="353"/>
      <c r="C23" s="372">
        <f>'Data Sheet'!$AP$28</f>
        <v>9.322561473958332</v>
      </c>
      <c r="D23" s="372"/>
      <c r="E23" s="371"/>
      <c r="F23" s="12"/>
      <c r="G23" s="94"/>
      <c r="H23" s="5"/>
      <c r="I23" s="5"/>
      <c r="J23" s="5"/>
      <c r="K23" s="5"/>
      <c r="L23" s="5"/>
      <c r="M23" s="5"/>
      <c r="N23" s="5"/>
      <c r="O23" s="96"/>
      <c r="P23" s="6"/>
    </row>
    <row r="24" spans="1:16" s="7" customFormat="1" ht="22.5" customHeight="1" x14ac:dyDescent="0.15">
      <c r="A24" s="343" t="s">
        <v>232</v>
      </c>
      <c r="B24" s="343"/>
      <c r="C24" s="410"/>
      <c r="D24" s="410"/>
      <c r="E24" s="410"/>
      <c r="F24" s="40"/>
      <c r="G24" s="94"/>
      <c r="H24" s="5"/>
      <c r="I24" s="5"/>
      <c r="J24" s="5"/>
      <c r="K24" s="5"/>
      <c r="L24" s="5"/>
      <c r="M24" s="5"/>
      <c r="N24" s="5"/>
      <c r="O24" s="95"/>
      <c r="P24" s="7"/>
    </row>
    <row r="25" spans="1:16" s="7" customFormat="1" ht="22.5" customHeight="1" x14ac:dyDescent="0.15">
      <c r="A25" s="354" t="s">
        <v>233</v>
      </c>
      <c r="B25" s="354"/>
      <c r="C25" s="372">
        <f>'Data Sheet'!AR28</f>
        <v>38.92256147395833</v>
      </c>
      <c r="D25" s="372"/>
      <c r="E25" s="372"/>
      <c r="F25" s="12"/>
      <c r="G25" s="94"/>
      <c r="H25" s="5"/>
      <c r="I25" s="5"/>
      <c r="J25" s="5"/>
      <c r="K25" s="5"/>
      <c r="L25" s="5"/>
      <c r="M25" s="5"/>
      <c r="N25" s="5"/>
      <c r="O25" s="95"/>
      <c r="P25" s="7"/>
    </row>
    <row r="26" spans="1:16" s="7" customFormat="1" ht="22.5" customHeight="1" x14ac:dyDescent="0.15">
      <c r="A26" s="354" t="s">
        <v>234</v>
      </c>
      <c r="B26" s="353"/>
      <c r="C26" s="376"/>
      <c r="D26" s="376"/>
      <c r="E26" s="375"/>
      <c r="F26" s="12"/>
      <c r="G26" s="94"/>
      <c r="H26" s="5"/>
      <c r="I26" s="5"/>
      <c r="J26" s="5"/>
      <c r="K26" s="5"/>
      <c r="L26" s="5"/>
      <c r="M26" s="5"/>
      <c r="N26" s="5"/>
      <c r="O26" s="95"/>
      <c r="P26" s="7"/>
    </row>
    <row r="27" spans="1:16" s="7" customFormat="1" ht="22.5" customHeight="1" x14ac:dyDescent="0.15">
      <c r="A27" s="383" t="s">
        <v>235</v>
      </c>
      <c r="B27" s="382"/>
      <c r="C27" s="381">
        <f>IFERROR(1-(C25/C26),)</f>
        <v>0</v>
      </c>
      <c r="D27" s="381"/>
      <c r="E27" s="381"/>
      <c r="F27" s="12"/>
      <c r="G27" s="94"/>
      <c r="H27" s="5"/>
      <c r="I27" s="5"/>
      <c r="J27" s="5"/>
      <c r="K27" s="5"/>
      <c r="L27" s="5"/>
      <c r="M27" s="5"/>
      <c r="N27" s="5"/>
      <c r="O27" s="95"/>
      <c r="P27" s="7"/>
    </row>
    <row r="28" spans="1:16" ht="22.5" customHeight="1" x14ac:dyDescent="0.15">
      <c r="A28" s="340" t="s">
        <v>236</v>
      </c>
      <c r="B28" s="340"/>
      <c r="C28" s="377"/>
      <c r="D28" s="377"/>
      <c r="E28" s="377"/>
      <c r="F28" s="12"/>
      <c r="G28" s="94"/>
      <c r="H28" s="5"/>
      <c r="I28" s="5"/>
      <c r="J28" s="6"/>
      <c r="K28" s="6"/>
      <c r="L28" s="6"/>
      <c r="M28" s="5"/>
      <c r="N28" s="5"/>
      <c r="O28" s="96"/>
      <c r="P28" s="6"/>
    </row>
    <row r="29" spans="1:16" ht="22.5" customHeight="1" x14ac:dyDescent="0.15">
      <c r="A29" s="343" t="s">
        <v>237</v>
      </c>
      <c r="B29" s="343"/>
      <c r="C29" s="348">
        <f>'Data Sheet'!$K$28</f>
        <v>0</v>
      </c>
      <c r="D29" s="348"/>
      <c r="E29" s="348"/>
      <c r="F29" s="12"/>
      <c r="G29" s="94"/>
      <c r="H29" s="5"/>
      <c r="I29" s="5"/>
      <c r="J29" s="5"/>
      <c r="K29" s="5"/>
      <c r="L29" s="5"/>
      <c r="M29" s="5"/>
      <c r="N29" s="5"/>
      <c r="O29" s="96"/>
      <c r="P29" s="6"/>
    </row>
    <row r="30" spans="1:16" ht="22.5" customHeight="1" x14ac:dyDescent="0.15">
      <c r="A30" s="343" t="s">
        <v>238</v>
      </c>
      <c r="B30" s="343"/>
      <c r="C30" s="348">
        <f>'Data Sheet'!$J$28</f>
        <v>0</v>
      </c>
      <c r="D30" s="348"/>
      <c r="E30" s="348"/>
      <c r="F30" s="12"/>
      <c r="G30" s="94"/>
      <c r="H30" s="5"/>
      <c r="I30" s="5"/>
      <c r="J30" s="5"/>
      <c r="K30" s="5"/>
      <c r="L30" s="5"/>
      <c r="M30" s="5"/>
      <c r="N30" s="5"/>
      <c r="O30" s="96"/>
      <c r="P30" s="6"/>
    </row>
    <row r="31" spans="1:16" ht="22.5" customHeight="1" x14ac:dyDescent="0.15">
      <c r="A31" s="343" t="s">
        <v>239</v>
      </c>
      <c r="B31" s="343"/>
      <c r="C31" s="348">
        <f>'Data Sheet'!$I$28</f>
        <v>1</v>
      </c>
      <c r="D31" s="348"/>
      <c r="E31" s="348"/>
      <c r="F31" s="13"/>
      <c r="G31" s="94"/>
      <c r="H31" s="5"/>
      <c r="I31" s="5"/>
      <c r="J31" s="5"/>
      <c r="K31" s="5"/>
      <c r="L31" s="5"/>
      <c r="M31" s="5"/>
      <c r="N31" s="5"/>
      <c r="O31" s="96"/>
      <c r="P31" s="6"/>
    </row>
    <row r="32" spans="1:16" ht="22.5" customHeight="1" x14ac:dyDescent="0.15">
      <c r="A32" s="343" t="s">
        <v>240</v>
      </c>
      <c r="B32" s="343"/>
      <c r="C32" s="347">
        <f>'Data Sheet'!$U$28</f>
        <v>3.3900223541666663</v>
      </c>
      <c r="D32" s="347"/>
      <c r="E32" s="347"/>
      <c r="F32" s="12"/>
      <c r="G32" s="94"/>
      <c r="H32" s="5"/>
      <c r="I32" s="5"/>
      <c r="J32" s="5"/>
      <c r="K32" s="5"/>
      <c r="L32" s="5"/>
      <c r="M32" s="5"/>
      <c r="N32" s="5"/>
      <c r="O32" s="96"/>
      <c r="P32" s="6"/>
    </row>
    <row r="33" spans="1:16" ht="22.5" customHeight="1" x14ac:dyDescent="0.15">
      <c r="A33" s="354" t="s">
        <v>241</v>
      </c>
      <c r="B33" s="353"/>
      <c r="C33" s="350">
        <f>'Data Sheet'!$AO$28</f>
        <v>2.75</v>
      </c>
      <c r="D33" s="350"/>
      <c r="E33" s="349"/>
      <c r="F33" s="12"/>
      <c r="G33" s="94"/>
      <c r="H33" s="5"/>
      <c r="I33" s="5"/>
      <c r="J33" s="5"/>
      <c r="K33" s="5"/>
      <c r="L33" s="5"/>
      <c r="M33" s="5"/>
      <c r="N33" s="5"/>
      <c r="O33" s="96"/>
      <c r="P33" s="6"/>
    </row>
    <row r="34" spans="1:16" ht="22.5" customHeight="1" x14ac:dyDescent="0.15">
      <c r="A34" s="352" t="s">
        <f>'Data Sheet'!$AF$28</f>
        <v>156</v>
      </c>
      <c r="B34" s="352"/>
      <c r="C34" s="409"/>
      <c r="D34" s="409"/>
      <c r="E34" s="409"/>
      <c r="F34" s="12"/>
      <c r="G34" s="94"/>
      <c r="H34" s="5"/>
      <c r="I34" s="5"/>
      <c r="J34" s="5"/>
      <c r="K34" s="5"/>
      <c r="L34" s="5"/>
      <c r="M34" s="5"/>
      <c r="N34" s="5"/>
      <c r="O34" s="96"/>
      <c r="P34" s="6"/>
    </row>
    <row r="35" spans="1:16" ht="23.25" customHeight="1" x14ac:dyDescent="0.15">
      <c r="A35" s="352">
        <f>'Data Sheet'!$AG$28</f>
        <v>0</v>
      </c>
      <c r="B35" s="352"/>
      <c r="C35" s="352"/>
      <c r="D35" s="352"/>
      <c r="E35" s="352"/>
      <c r="F35" s="2"/>
      <c r="G35" s="98"/>
      <c r="H35" s="99"/>
      <c r="I35" s="99"/>
      <c r="J35" s="99"/>
      <c r="K35" s="99"/>
      <c r="L35" s="99"/>
      <c r="M35" s="99"/>
      <c r="N35" s="99"/>
      <c r="O35" s="100"/>
      <c r="P35" s="6"/>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F40" s="2"/>
      <c r="I40" s="2"/>
    </row>
    <row r="41" spans="1:6" ht="15.0" customHeight="1" x14ac:dyDescent="0.15">
      <c r="F41"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8&amp;R&amp;"宋体,常规"&amp;12&amp;F</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1"/>
  <sheetViews>
    <sheetView zoomScale="75" zoomScaleNormal="75" topLeftCell="A10" workbookViewId="0">
      <selection activeCell="K14" activeCellId="0" sqref="K14:O14"/>
    </sheetView>
  </sheetViews>
  <sheetFormatPr defaultRowHeight="12.75" defaultColWidth="9.142857142857142" x14ac:dyDescent="0.15"/>
  <cols>
    <col min="1" max="1" width="17.0" customWidth="1" style="6"/>
    <col min="2" max="2" width="18.28571428571428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254</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Sheet'!B29</f>
        <v>158</v>
      </c>
      <c r="D10" s="408"/>
      <c r="E10" s="408"/>
      <c r="F10" s="408"/>
      <c r="G10" s="408"/>
      <c r="H10" s="408"/>
      <c r="I10" s="332" t="s">
        <v>209</v>
      </c>
      <c r="J10" s="332"/>
      <c r="K10" s="387" t="s">
        <f>'Data Sheet'!X29</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Sheet'!$Y$29</f>
        <v>166</v>
      </c>
      <c r="D12" s="361"/>
      <c r="E12" s="361"/>
      <c r="F12" s="361"/>
      <c r="G12" s="361"/>
      <c r="H12" s="360"/>
      <c r="I12" s="343" t="s">
        <v>214</v>
      </c>
      <c r="J12" s="343"/>
      <c r="K12" s="362" t="s">
        <f>'Data Sheet'!Z29</f>
        <v>131</v>
      </c>
      <c r="L12" s="361"/>
      <c r="M12" s="361"/>
      <c r="N12" s="361"/>
      <c r="O12" s="360"/>
    </row>
    <row r="13" spans="1:15" s="9" customFormat="1" ht="20.1" customHeight="1" x14ac:dyDescent="0.15">
      <c r="A13" s="332" t="s">
        <v>215</v>
      </c>
      <c r="B13" s="332"/>
      <c r="C13" s="335" t="s">
        <f>'Data Sheet'!$C$29</f>
        <v>194</v>
      </c>
      <c r="D13" s="334"/>
      <c r="E13" s="334"/>
      <c r="F13" s="334"/>
      <c r="G13" s="334"/>
      <c r="H13" s="333"/>
      <c r="I13" s="332" t="s">
        <v>216</v>
      </c>
      <c r="J13" s="332"/>
      <c r="K13" s="56">
        <f>IF('Data Sheet'!V17="Case Weight (kgs)",'Data Sheet'!V29*2.20462,'Data Sheet'!V29)</f>
        <v>7</v>
      </c>
      <c r="L13" s="398" t="s">
        <v>217</v>
      </c>
      <c r="M13" s="397"/>
      <c r="N13" s="400">
        <f>IF('Data Sheet'!W17="Item Weight (kgs)",'Data Sheet'!W29*2.20462,'Data Sheet'!W29)</f>
        <v>2.42</v>
      </c>
      <c r="O13" s="399"/>
    </row>
    <row r="14" spans="1:15" s="4" customFormat="1" ht="20.1" customHeight="1" x14ac:dyDescent="0.15">
      <c r="A14" s="332" t="s">
        <v>177</v>
      </c>
      <c r="B14" s="332"/>
      <c r="C14" s="367" t="s">
        <f>'Data Sheet'!$D$29</f>
        <v>160</v>
      </c>
      <c r="D14" s="367"/>
      <c r="E14" s="367"/>
      <c r="F14" s="367"/>
      <c r="G14" s="367"/>
      <c r="H14" s="367"/>
      <c r="I14" s="366" t="s">
        <v>218</v>
      </c>
      <c r="J14" s="365"/>
      <c r="K14" s="392">
        <f>'Data Sheet'!$AA$29</f>
        <v>500</v>
      </c>
      <c r="L14" s="391"/>
      <c r="M14" s="391"/>
      <c r="N14" s="391"/>
      <c r="O14" s="390"/>
    </row>
    <row r="15" spans="1:15" s="7" customFormat="1" ht="20.1" customHeight="1" x14ac:dyDescent="0.15">
      <c r="A15" s="332" t="s">
        <v>219</v>
      </c>
      <c r="B15" s="332"/>
      <c r="C15" s="364" t="s">
        <f>'Data Sheet'!$E$29</f>
        <v>127</v>
      </c>
      <c r="D15" s="364"/>
      <c r="E15" s="363"/>
      <c r="F15" s="363"/>
      <c r="G15" s="363"/>
      <c r="H15" s="363"/>
      <c r="I15" s="343" t="s">
        <v>220</v>
      </c>
      <c r="J15" s="343"/>
      <c r="K15" s="362" t="s">
        <f>'Data Sheet'!$F$29</f>
        <v>128</v>
      </c>
      <c r="L15" s="361"/>
      <c r="M15" s="361"/>
      <c r="N15" s="361"/>
      <c r="O15" s="360"/>
    </row>
    <row r="16" spans="1:15" s="7" customFormat="1" ht="20.1" customHeight="1" x14ac:dyDescent="0.15">
      <c r="A16" s="332" t="s">
        <v>221</v>
      </c>
      <c r="B16" s="332"/>
      <c r="C16" s="41">
        <f>IF('Data Sheet'!$L$18="(IN INCHES)",'Data Sheet'!L$29,'Data Sheet'!L$29*0.393701)</f>
        <v>21.65</v>
      </c>
      <c r="D16" s="41">
        <f>IF('Data Sheet'!$L$18="(IN INCHES)",'Data Sheet'!M$29,'Data Sheet'!M$29*0.393701)</f>
        <v>7.09</v>
      </c>
      <c r="E16" s="41">
        <f>IF('Data Sheet'!$L$18="(IN INCHES)",'Data Sheet'!N$29,'Data Sheet'!N$29*0.393701)</f>
        <v>17.91</v>
      </c>
      <c r="F16" s="359" t="s">
        <v>222</v>
      </c>
      <c r="G16" s="358"/>
      <c r="H16" s="357"/>
      <c r="I16" s="343" t="s">
        <v>223</v>
      </c>
      <c r="J16" s="343"/>
      <c r="K16" s="362" t="s">
        <f>'Data Sheet'!$AB$29</f>
        <v>132</v>
      </c>
      <c r="L16" s="361"/>
      <c r="M16" s="361"/>
      <c r="N16" s="361"/>
      <c r="O16" s="360"/>
    </row>
    <row r="17" spans="1:15" s="7" customFormat="1" ht="20.1" customHeight="1" x14ac:dyDescent="0.15">
      <c r="A17" s="332" t="s">
        <v>224</v>
      </c>
      <c r="B17" s="332"/>
      <c r="C17" s="41">
        <f>IF('Data Sheet'!$L$18="(IN INCHES)",'Data Sheet'!O$29,'Data Sheet'!O$29*0.393701)</f>
        <v>0</v>
      </c>
      <c r="D17" s="41">
        <f>IF('Data Sheet'!$L$18="(IN INCHES)",'Data Sheet'!P$29,'Data Sheet'!P$29*0.393701)</f>
        <v>0</v>
      </c>
      <c r="E17" s="41">
        <f>IF('Data Sheet'!$L$18="(IN INCHES)",'Data Sheet'!Q$29,'Data Sheet'!Q$29*0.393701)</f>
        <v>0</v>
      </c>
      <c r="F17" s="359" t="s">
        <v>222</v>
      </c>
      <c r="G17" s="358"/>
      <c r="H17" s="357"/>
      <c r="I17" s="343" t="s">
        <v>225</v>
      </c>
      <c r="J17" s="343"/>
      <c r="K17" s="14" t="s">
        <f>'Data Sheet'!$AC$29</f>
        <v>118</v>
      </c>
      <c r="L17" s="396" t="s">
        <v>86</v>
      </c>
      <c r="M17" s="396"/>
      <c r="N17" s="417" t="s">
        <f>'Data Sheet'!AD29</f>
        <v>118</v>
      </c>
      <c r="O17" s="416"/>
    </row>
    <row r="18" spans="1:15" s="7" customFormat="1" ht="20.1" customHeight="1" x14ac:dyDescent="0.15">
      <c r="A18" s="332" t="s">
        <v>226</v>
      </c>
      <c r="B18" s="332"/>
      <c r="C18" s="41">
        <f>IF('Data Sheet'!$L$18="(IN INCHES)",'Data Sheet'!R$29,'Data Sheet'!R$29*0.393701)</f>
        <v>17.75</v>
      </c>
      <c r="D18" s="41">
        <f>IF('Data Sheet'!$L$18="(IN INCHES)",'Data Sheet'!S$29,'Data Sheet'!S$29*0.393701)</f>
        <v>13.37</v>
      </c>
      <c r="E18" s="41">
        <f>IF('Data Sheet'!$L$18="(IN INCHES)",'Data Sheet'!T$29,'Data Sheet'!T$29*0.393701)</f>
        <v>1.5</v>
      </c>
      <c r="F18" s="359" t="s">
        <v>222</v>
      </c>
      <c r="G18" s="358"/>
      <c r="H18" s="357"/>
      <c r="I18" s="332" t="s">
        <v>227</v>
      </c>
      <c r="J18" s="332"/>
      <c r="K18" s="403" t="s">
        <f>'Data Sheet'!$AE$29</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Sheet'!G29/7.75,'Data Sheet'!G29)</f>
        <v>7.85</v>
      </c>
      <c r="D22" s="345"/>
      <c r="E22" s="30" t="s">
        <f>'Data Sheet'!H29</f>
        <v>113</v>
      </c>
      <c r="F22" s="5"/>
      <c r="G22" s="94"/>
      <c r="H22" s="5"/>
      <c r="I22" s="5"/>
      <c r="J22" s="5"/>
      <c r="K22" s="5"/>
      <c r="L22" s="5"/>
      <c r="M22" s="5"/>
      <c r="N22" s="5"/>
      <c r="O22" s="95"/>
    </row>
    <row r="23" spans="1:15" ht="22.5" customHeight="1" x14ac:dyDescent="0.15">
      <c r="A23" s="354" t="s">
        <v>231</v>
      </c>
      <c r="B23" s="353"/>
      <c r="C23" s="372">
        <f>'Data Sheet'!$AP$29</f>
        <v>2.1875534928385414</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Sheet'!AR29</f>
        <v>10.03755349283854</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4"/>
      <c r="C27" s="415">
        <f>IFERROR(1-(C25/C26),)</f>
        <v>0</v>
      </c>
      <c r="D27" s="414"/>
      <c r="E27" s="413"/>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Sheet'!$K$29</f>
        <v>0</v>
      </c>
      <c r="D29" s="348"/>
      <c r="E29" s="348"/>
      <c r="F29" s="12"/>
      <c r="G29" s="94"/>
      <c r="H29" s="5"/>
      <c r="I29" s="5"/>
      <c r="J29" s="5"/>
      <c r="K29" s="5"/>
      <c r="L29" s="5"/>
      <c r="M29" s="5"/>
      <c r="N29" s="5"/>
      <c r="O29" s="96"/>
    </row>
    <row r="30" spans="1:15" ht="22.5" customHeight="1" x14ac:dyDescent="0.15">
      <c r="A30" s="343" t="s">
        <v>238</v>
      </c>
      <c r="B30" s="343"/>
      <c r="C30" s="348">
        <f>'Data Sheet'!$J$29</f>
        <v>0</v>
      </c>
      <c r="D30" s="348"/>
      <c r="E30" s="348"/>
      <c r="F30" s="12"/>
      <c r="G30" s="94"/>
      <c r="H30" s="5"/>
      <c r="I30" s="5"/>
      <c r="J30" s="5"/>
      <c r="K30" s="5"/>
      <c r="L30" s="5"/>
      <c r="M30" s="5"/>
      <c r="N30" s="5"/>
      <c r="O30" s="96"/>
    </row>
    <row r="31" spans="1:15" ht="22.5" customHeight="1" x14ac:dyDescent="0.15">
      <c r="A31" s="343" t="s">
        <v>239</v>
      </c>
      <c r="B31" s="343"/>
      <c r="C31" s="348">
        <f>'Data Sheet'!$I$29</f>
        <v>2</v>
      </c>
      <c r="D31" s="348"/>
      <c r="E31" s="348"/>
      <c r="F31" s="13"/>
      <c r="G31" s="94"/>
      <c r="H31" s="5"/>
      <c r="I31" s="5"/>
      <c r="J31" s="5"/>
      <c r="K31" s="5"/>
      <c r="L31" s="5"/>
      <c r="M31" s="5"/>
      <c r="N31" s="5"/>
      <c r="O31" s="96"/>
    </row>
    <row r="32" spans="1:15" ht="22.5" customHeight="1" x14ac:dyDescent="0.15">
      <c r="A32" s="343" t="s">
        <v>240</v>
      </c>
      <c r="B32" s="343"/>
      <c r="C32" s="347">
        <f>'Data Sheet'!$U$29</f>
        <v>1.5909479947916665</v>
      </c>
      <c r="D32" s="347"/>
      <c r="E32" s="347"/>
      <c r="F32" s="12"/>
      <c r="G32" s="94"/>
      <c r="H32" s="5"/>
      <c r="I32" s="5"/>
      <c r="J32" s="5"/>
      <c r="K32" s="5"/>
      <c r="L32" s="5"/>
      <c r="M32" s="5"/>
      <c r="N32" s="5"/>
      <c r="O32" s="96"/>
    </row>
    <row r="33" spans="1:15" ht="22.5" customHeight="1" x14ac:dyDescent="0.15">
      <c r="A33" s="354" t="s">
        <v>241</v>
      </c>
      <c r="B33" s="353"/>
      <c r="C33" s="350">
        <f>'Data Sheet'!$AO$29</f>
        <v>2.75</v>
      </c>
      <c r="D33" s="350"/>
      <c r="E33" s="349"/>
      <c r="F33" s="12"/>
      <c r="G33" s="94"/>
      <c r="H33" s="5"/>
      <c r="I33" s="5"/>
      <c r="J33" s="5"/>
      <c r="K33" s="5"/>
      <c r="L33" s="5"/>
      <c r="M33" s="5"/>
      <c r="N33" s="5"/>
      <c r="O33" s="96"/>
    </row>
    <row r="34" spans="1:15" ht="22.5" customHeight="1" x14ac:dyDescent="0.15">
      <c r="A34" s="352">
        <f>'Data Sheet'!$AF$29</f>
        <v>0</v>
      </c>
      <c r="B34" s="352"/>
      <c r="C34" s="409"/>
      <c r="D34" s="409"/>
      <c r="E34" s="409"/>
      <c r="F34" s="12"/>
      <c r="G34" s="94"/>
      <c r="H34" s="5"/>
      <c r="I34" s="5"/>
      <c r="J34" s="5"/>
      <c r="K34" s="5"/>
      <c r="L34" s="5"/>
      <c r="M34" s="5"/>
      <c r="N34" s="5"/>
      <c r="O34" s="96"/>
    </row>
    <row r="35" spans="1:15" ht="23.25" customHeight="1" x14ac:dyDescent="0.15">
      <c r="A35" s="352">
        <f>'Data Sheet'!$AG$29</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F40" s="2"/>
      <c r="I40" s="2"/>
    </row>
    <row r="41" spans="1:6" ht="15.0" customHeight="1" x14ac:dyDescent="0.15">
      <c r="F41"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C24:E24">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9&amp;R&amp;"宋体,常规"&amp;12&amp;F</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1"/>
  <sheetViews>
    <sheetView tabSelected="1" zoomScale="75" zoomScaleNormal="75" topLeftCell="A10" workbookViewId="0">
      <selection activeCell="C3" activeCellId="0" sqref="C3:H3"/>
    </sheetView>
  </sheetViews>
  <sheetFormatPr defaultRowHeight="12.75" defaultColWidth="9.142857142857142" x14ac:dyDescent="0.15"/>
  <cols>
    <col min="1" max="1" width="17.0" customWidth="1" style="6"/>
    <col min="2" max="2" width="18.71428571428571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255</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Sheet'!B30</f>
        <v>163</v>
      </c>
      <c r="D10" s="408"/>
      <c r="E10" s="408"/>
      <c r="F10" s="408"/>
      <c r="G10" s="408"/>
      <c r="H10" s="408"/>
      <c r="I10" s="332" t="s">
        <v>209</v>
      </c>
      <c r="J10" s="332"/>
      <c r="K10" s="387" t="s">
        <f>'Data Sheet'!X30</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Sheet'!$Y$30</f>
        <v>166</v>
      </c>
      <c r="D12" s="361"/>
      <c r="E12" s="361"/>
      <c r="F12" s="361"/>
      <c r="G12" s="361"/>
      <c r="H12" s="360"/>
      <c r="I12" s="343" t="s">
        <v>214</v>
      </c>
      <c r="J12" s="343"/>
      <c r="K12" s="362" t="s">
        <f>'Data Sheet'!Z30</f>
        <v>131</v>
      </c>
      <c r="L12" s="361"/>
      <c r="M12" s="361"/>
      <c r="N12" s="361"/>
      <c r="O12" s="360"/>
    </row>
    <row r="13" spans="1:15" s="9" customFormat="1" ht="20.1" customHeight="1" x14ac:dyDescent="0.15">
      <c r="A13" s="332" t="s">
        <v>215</v>
      </c>
      <c r="B13" s="332"/>
      <c r="C13" s="335" t="s">
        <f>'Data Sheet'!$C$30</f>
        <v>195</v>
      </c>
      <c r="D13" s="334"/>
      <c r="E13" s="334"/>
      <c r="F13" s="334"/>
      <c r="G13" s="334"/>
      <c r="H13" s="333"/>
      <c r="I13" s="332" t="s">
        <v>216</v>
      </c>
      <c r="J13" s="332"/>
      <c r="K13" s="56">
        <f>IF('Data Sheet'!V17="Case Weight (kgs)",'Data Sheet'!V30*2.20462,'Data Sheet'!V30)</f>
        <v>11</v>
      </c>
      <c r="L13" s="398" t="s">
        <v>217</v>
      </c>
      <c r="M13" s="397"/>
      <c r="N13" s="400">
        <f>IF('Data Sheet'!W17="Item Weight (kgs)",'Data Sheet'!W30*2.20462,'Data Sheet'!W30)</f>
        <v>4.4</v>
      </c>
      <c r="O13" s="399"/>
    </row>
    <row r="14" spans="1:15" s="4" customFormat="1" ht="20.1" customHeight="1" x14ac:dyDescent="0.15">
      <c r="A14" s="332" t="s">
        <v>177</v>
      </c>
      <c r="B14" s="332"/>
      <c r="C14" s="367" t="s">
        <f>'Data Sheet'!$D$30</f>
        <v>165</v>
      </c>
      <c r="D14" s="367"/>
      <c r="E14" s="367"/>
      <c r="F14" s="367"/>
      <c r="G14" s="367"/>
      <c r="H14" s="367"/>
      <c r="I14" s="366" t="s">
        <v>218</v>
      </c>
      <c r="J14" s="365"/>
      <c r="K14" s="392">
        <f>'Data Sheet'!$AA$30</f>
        <v>500</v>
      </c>
      <c r="L14" s="391"/>
      <c r="M14" s="391"/>
      <c r="N14" s="391"/>
      <c r="O14" s="390"/>
    </row>
    <row r="15" spans="1:15" s="7" customFormat="1" ht="20.1" customHeight="1" x14ac:dyDescent="0.15">
      <c r="A15" s="332" t="s">
        <v>219</v>
      </c>
      <c r="B15" s="332"/>
      <c r="C15" s="364" t="s">
        <f>'Data Sheet'!$E$30</f>
        <v>127</v>
      </c>
      <c r="D15" s="364"/>
      <c r="E15" s="363"/>
      <c r="F15" s="363"/>
      <c r="G15" s="363"/>
      <c r="H15" s="363"/>
      <c r="I15" s="343" t="s">
        <v>220</v>
      </c>
      <c r="J15" s="343"/>
      <c r="K15" s="362" t="s">
        <f>'Data Sheet'!$F$30</f>
        <v>128</v>
      </c>
      <c r="L15" s="361"/>
      <c r="M15" s="361"/>
      <c r="N15" s="361"/>
      <c r="O15" s="360"/>
    </row>
    <row r="16" spans="1:15" s="7" customFormat="1" ht="20.1" customHeight="1" x14ac:dyDescent="0.15">
      <c r="A16" s="332" t="s">
        <v>221</v>
      </c>
      <c r="B16" s="332"/>
      <c r="C16" s="41">
        <f>IF('Data Sheet'!$L$18="(IN INCHES)",'Data Sheet'!L$30,'Data Sheet'!L$30*0.393701)</f>
        <v>26.77</v>
      </c>
      <c r="D16" s="41">
        <f>IF('Data Sheet'!$L$18="(IN INCHES)",'Data Sheet'!M$30,'Data Sheet'!M$30*0.393701)</f>
        <v>10.2</v>
      </c>
      <c r="E16" s="41">
        <f>IF('Data Sheet'!$L$18="(IN INCHES)",'Data Sheet'!N$30,'Data Sheet'!N$30*0.393701)</f>
        <v>17.13</v>
      </c>
      <c r="F16" s="359" t="s">
        <v>222</v>
      </c>
      <c r="G16" s="358"/>
      <c r="H16" s="357"/>
      <c r="I16" s="343" t="s">
        <v>223</v>
      </c>
      <c r="J16" s="343"/>
      <c r="K16" s="362" t="s">
        <f>'Data Sheet'!$AB$30</f>
        <v>132</v>
      </c>
      <c r="L16" s="361"/>
      <c r="M16" s="361"/>
      <c r="N16" s="361"/>
      <c r="O16" s="360"/>
    </row>
    <row r="17" spans="1:15" s="7" customFormat="1" ht="20.1" customHeight="1" x14ac:dyDescent="0.15">
      <c r="A17" s="332" t="s">
        <v>224</v>
      </c>
      <c r="B17" s="332"/>
      <c r="C17" s="41">
        <f>IF('Data Sheet'!$L$18="(IN INCHES)",'Data Sheet'!O$30,'Data Sheet'!O$30*0.393701)</f>
        <v>0</v>
      </c>
      <c r="D17" s="41">
        <f>IF('Data Sheet'!$L$18="(IN INCHES)",'Data Sheet'!P$30,'Data Sheet'!P$30*0.393701)</f>
        <v>0</v>
      </c>
      <c r="E17" s="41">
        <f>IF('Data Sheet'!$L$18="(IN INCHES)",'Data Sheet'!Q$30,'Data Sheet'!Q$30*0.393701)</f>
        <v>0</v>
      </c>
      <c r="F17" s="359" t="s">
        <v>222</v>
      </c>
      <c r="G17" s="358"/>
      <c r="H17" s="357"/>
      <c r="I17" s="343" t="s">
        <v>225</v>
      </c>
      <c r="J17" s="343"/>
      <c r="K17" s="14" t="s">
        <f>'Data Sheet'!$AC$30</f>
        <v>118</v>
      </c>
      <c r="L17" s="396" t="s">
        <v>86</v>
      </c>
      <c r="M17" s="396"/>
      <c r="N17" s="389" t="s">
        <f>'Data Sheet'!$AD$30</f>
        <v>118</v>
      </c>
      <c r="O17" s="388"/>
    </row>
    <row r="18" spans="1:15" s="7" customFormat="1" ht="20.1" customHeight="1" x14ac:dyDescent="0.15">
      <c r="A18" s="332" t="s">
        <v>226</v>
      </c>
      <c r="B18" s="332"/>
      <c r="C18" s="41">
        <f>IF('Data Sheet'!$L$18="(IN INCHES)",'Data Sheet'!R$30,'Data Sheet'!R$30*0.393701)</f>
        <v>22.75</v>
      </c>
      <c r="D18" s="41">
        <f>IF('Data Sheet'!$L$18="(IN INCHES)",'Data Sheet'!S$30,'Data Sheet'!S$30*0.393701)</f>
        <v>7</v>
      </c>
      <c r="E18" s="41">
        <f>IF('Data Sheet'!$L$18="(IN INCHES)",'Data Sheet'!T$30,'Data Sheet'!T$30*0.393701)</f>
        <v>11.5</v>
      </c>
      <c r="F18" s="359" t="s">
        <v>222</v>
      </c>
      <c r="G18" s="358"/>
      <c r="H18" s="357"/>
      <c r="I18" s="332" t="s">
        <v>227</v>
      </c>
      <c r="J18" s="332"/>
      <c r="K18" s="403" t="s">
        <f>'Data Sheet'!$AE$30</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Sheet'!G30/7.75,'Data Sheet'!G30)</f>
        <v>11.8</v>
      </c>
      <c r="D22" s="345"/>
      <c r="E22" s="30" t="s">
        <f>'Data Sheet'!H30</f>
        <v>113</v>
      </c>
      <c r="F22" s="5"/>
      <c r="G22" s="94"/>
      <c r="H22" s="5"/>
      <c r="I22" s="5"/>
      <c r="J22" s="5"/>
      <c r="K22" s="5"/>
      <c r="L22" s="5"/>
      <c r="M22" s="5"/>
      <c r="N22" s="5"/>
      <c r="O22" s="95"/>
    </row>
    <row r="23" spans="1:15" ht="22.5" customHeight="1" x14ac:dyDescent="0.15">
      <c r="A23" s="354" t="s">
        <v>231</v>
      </c>
      <c r="B23" s="353"/>
      <c r="C23" s="372">
        <f>'Data Sheet'!$AP$30</f>
        <v>3.7219014192708335</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Sheet'!AR30</f>
        <v>15.521901419270835</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4"/>
      <c r="C27" s="415">
        <f>IFERROR(1-(C25/C26),)</f>
        <v>0</v>
      </c>
      <c r="D27" s="414"/>
      <c r="E27" s="413"/>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Sheet'!$K$30</f>
        <v>0</v>
      </c>
      <c r="D29" s="348"/>
      <c r="E29" s="348"/>
      <c r="F29" s="12"/>
      <c r="G29" s="94"/>
      <c r="H29" s="5"/>
      <c r="I29" s="5"/>
      <c r="J29" s="5"/>
      <c r="K29" s="5"/>
      <c r="L29" s="5"/>
      <c r="M29" s="5"/>
      <c r="N29" s="5"/>
      <c r="O29" s="96"/>
    </row>
    <row r="30" spans="1:15" ht="22.5" customHeight="1" x14ac:dyDescent="0.15">
      <c r="A30" s="343" t="s">
        <v>238</v>
      </c>
      <c r="B30" s="343"/>
      <c r="C30" s="348">
        <f>'Data Sheet'!$J$30</f>
        <v>0</v>
      </c>
      <c r="D30" s="348"/>
      <c r="E30" s="348"/>
      <c r="F30" s="12"/>
      <c r="G30" s="94"/>
      <c r="H30" s="5"/>
      <c r="I30" s="5"/>
      <c r="J30" s="5"/>
      <c r="K30" s="5"/>
      <c r="L30" s="5"/>
      <c r="M30" s="5"/>
      <c r="N30" s="5"/>
      <c r="O30" s="96"/>
    </row>
    <row r="31" spans="1:15" ht="22.5" customHeight="1" x14ac:dyDescent="0.15">
      <c r="A31" s="343" t="s">
        <v>239</v>
      </c>
      <c r="B31" s="343"/>
      <c r="C31" s="348">
        <f>'Data Sheet'!$I$30</f>
        <v>2</v>
      </c>
      <c r="D31" s="348"/>
      <c r="E31" s="348"/>
      <c r="F31" s="13"/>
      <c r="G31" s="94"/>
      <c r="H31" s="5"/>
      <c r="I31" s="5"/>
      <c r="J31" s="5"/>
      <c r="K31" s="5"/>
      <c r="L31" s="5"/>
      <c r="M31" s="5"/>
      <c r="N31" s="5"/>
      <c r="O31" s="96"/>
    </row>
    <row r="32" spans="1:15" ht="22.5" customHeight="1" x14ac:dyDescent="0.15">
      <c r="A32" s="343" t="s">
        <v>240</v>
      </c>
      <c r="B32" s="343"/>
      <c r="C32" s="347">
        <f>'Data Sheet'!$U$30</f>
        <v>2.7068373958333334</v>
      </c>
      <c r="D32" s="347"/>
      <c r="E32" s="347"/>
      <c r="F32" s="12"/>
      <c r="G32" s="94"/>
      <c r="H32" s="5"/>
      <c r="I32" s="5"/>
      <c r="J32" s="5"/>
      <c r="K32" s="5"/>
      <c r="L32" s="5"/>
      <c r="M32" s="5"/>
      <c r="N32" s="5"/>
      <c r="O32" s="96"/>
    </row>
    <row r="33" spans="1:15" ht="22.5" customHeight="1" x14ac:dyDescent="0.15">
      <c r="A33" s="354" t="s">
        <v>241</v>
      </c>
      <c r="B33" s="353"/>
      <c r="C33" s="350">
        <f>'Data Sheet'!$AO$30</f>
        <v>2.75</v>
      </c>
      <c r="D33" s="350"/>
      <c r="E33" s="349"/>
      <c r="F33" s="12"/>
      <c r="G33" s="94"/>
      <c r="H33" s="5"/>
      <c r="I33" s="5"/>
      <c r="J33" s="5"/>
      <c r="K33" s="5"/>
      <c r="L33" s="5"/>
      <c r="M33" s="5"/>
      <c r="N33" s="5"/>
      <c r="O33" s="96"/>
    </row>
    <row r="34" spans="1:15" ht="22.5" customHeight="1" x14ac:dyDescent="0.15">
      <c r="A34" s="352">
        <f>'Data Sheet'!$AF$30</f>
        <v>0</v>
      </c>
      <c r="B34" s="352"/>
      <c r="C34" s="409"/>
      <c r="D34" s="409"/>
      <c r="E34" s="409"/>
      <c r="F34" s="12"/>
      <c r="G34" s="94"/>
      <c r="H34" s="5"/>
      <c r="I34" s="5"/>
      <c r="J34" s="5"/>
      <c r="K34" s="5"/>
      <c r="L34" s="5"/>
      <c r="M34" s="5"/>
      <c r="N34" s="5"/>
      <c r="O34" s="96"/>
    </row>
    <row r="35" spans="1:15" ht="23.25" customHeight="1" x14ac:dyDescent="0.15">
      <c r="A35" s="352">
        <f>'Data Sheet'!$AG$30</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F40" s="2"/>
      <c r="I40" s="2"/>
    </row>
    <row r="41" spans="1:6" ht="15.0" customHeight="1" x14ac:dyDescent="0.15">
      <c r="F41"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10&amp;R&amp;"宋体,常规"&amp;12&amp;F</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63"/>
    <outlinePr showOutlineSymbols="1"/>
    <pageSetUpPr fitToPage="1"/>
  </sheetPr>
  <dimension ref="A1:XFD43"/>
  <sheetViews>
    <sheetView zoomScale="85" zoomScaleNormal="85" topLeftCell="Z7" workbookViewId="0">
      <selection activeCell="J10" activeCellId="0" sqref="J10"/>
    </sheetView>
  </sheetViews>
  <sheetFormatPr defaultRowHeight="12.75" defaultColWidth="11.428571428571429" x14ac:dyDescent="0.15"/>
  <cols>
    <col min="1" max="1" width="23.571428571428573" customWidth="1" style="42"/>
    <col min="2" max="2" width="49.0" customWidth="1" style="44"/>
    <col min="3" max="3" width="56.142857142857146" customWidth="1" style="44"/>
    <col min="4" max="4" width="22.571428571428573" customWidth="1" style="44"/>
    <col min="5" max="5" width="14.142857142857142" customWidth="1" style="44"/>
    <col min="6" max="6" width="31.714285714285715" customWidth="1" style="44"/>
    <col min="7" max="7" width="12.857142857142858" customWidth="1" style="45"/>
    <col min="8" max="11" width="12.142857142857142" customWidth="1" style="45"/>
    <col min="12" max="20" width="8.714285714285714" customWidth="1" style="44"/>
    <col min="21" max="21" width="9.0" customWidth="1" style="46"/>
    <col min="22" max="23" width="9.857142857142858" customWidth="1" style="44"/>
    <col min="24" max="24" width="19.428571428571427" customWidth="1" style="46"/>
    <col min="25" max="25" width="46.57142857142857" customWidth="1" style="44"/>
    <col min="26" max="26" width="19.142857142857142" customWidth="1" style="44"/>
    <col min="27" max="27" width="14.285714285714286" customWidth="1" style="44"/>
    <col min="28" max="28" width="11.857142857142858" customWidth="1" style="44"/>
    <col min="29" max="29" width="9.857142857142858" customWidth="1" style="44"/>
    <col min="30" max="30" width="12.571428571428571" customWidth="1" style="44"/>
    <col min="31" max="31" width="19.857142857142858" customWidth="1" style="44"/>
    <col min="32" max="33" width="68.71428571428571" customWidth="1" style="44"/>
    <col min="34" max="34" width="17.714285714285715" customWidth="1" style="44"/>
    <col min="35" max="35" width="11.714285714285714" customWidth="1" style="44"/>
    <col min="36" max="39" width="11.857142857142858" customWidth="1" style="44"/>
    <col min="40" max="40" width="11.571428571428571" customWidth="1" style="44"/>
    <col min="41" max="41" width="9.857142857142858" customWidth="1" style="44"/>
    <col min="42" max="44" width="19.857142857142858" customWidth="1" style="44"/>
    <col min="45" max="16384" width="11.571428571428571" customWidth="1" style="44"/>
  </cols>
  <sheetData>
    <row r="2" spans="1:4" ht="19.5" customHeight="1" x14ac:dyDescent="0.15">
      <c r="A2" s="49" t="s">
        <v>31</v>
      </c>
      <c r="B2" s="58" t="s">
        <v>32</v>
      </c>
      <c r="C2" s="43"/>
      <c r="D2" s="55" t="s">
        <v>33</v>
      </c>
    </row>
    <row r="3" spans="1:8" ht="19.5" customHeight="1" x14ac:dyDescent="0.15">
      <c r="A3" s="49" t="s">
        <v>34</v>
      </c>
      <c r="B3" s="58" t="s">
        <v>35</v>
      </c>
      <c r="C3" s="43"/>
      <c r="D3" s="284" t="s">
        <v>36</v>
      </c>
      <c r="E3" s="283"/>
      <c r="F3" s="283"/>
      <c r="G3" s="283"/>
      <c r="H3" s="282"/>
    </row>
    <row r="4" spans="1:8" ht="19.5" customHeight="1" x14ac:dyDescent="0.15">
      <c r="A4" s="49" t="s">
        <v>37</v>
      </c>
      <c r="B4" s="58" t="s">
        <v>38</v>
      </c>
      <c r="D4" s="281"/>
      <c r="E4" s="280"/>
      <c r="F4" s="280"/>
      <c r="G4" s="280"/>
      <c r="H4" s="279"/>
    </row>
    <row r="5" spans="1:8" ht="19.5" customHeight="1" x14ac:dyDescent="0.15">
      <c r="A5" s="49" t="s">
        <v>39</v>
      </c>
      <c r="B5" s="58" t="s">
        <v>40</v>
      </c>
      <c r="D5" s="281"/>
      <c r="E5" s="280"/>
      <c r="F5" s="280"/>
      <c r="G5" s="280"/>
      <c r="H5" s="279"/>
    </row>
    <row r="6" spans="1:8" ht="19.5" customHeight="1" x14ac:dyDescent="0.15">
      <c r="A6" s="49" t="s">
        <v>41</v>
      </c>
      <c r="B6" s="58"/>
      <c r="D6" s="281"/>
      <c r="E6" s="280"/>
      <c r="F6" s="280"/>
      <c r="G6" s="280"/>
      <c r="H6" s="279"/>
    </row>
    <row r="7" spans="1:8" ht="19.5" customHeight="1" x14ac:dyDescent="0.15">
      <c r="A7" s="49" t="s">
        <v>42</v>
      </c>
      <c r="B7" s="58"/>
      <c r="D7" s="281"/>
      <c r="E7" s="280"/>
      <c r="F7" s="280"/>
      <c r="G7" s="280"/>
      <c r="H7" s="279"/>
    </row>
    <row r="8" spans="1:8" ht="19.5" customHeight="1" x14ac:dyDescent="0.15">
      <c r="A8" s="49" t="s">
        <v>43</v>
      </c>
      <c r="B8" s="58"/>
      <c r="D8" s="48"/>
      <c r="E8" s="291" t="s">
        <v>44</v>
      </c>
      <c r="F8" s="290"/>
      <c r="G8" s="290"/>
      <c r="H8" s="289"/>
    </row>
    <row r="9" spans="1:8" ht="19.5" customHeight="1" x14ac:dyDescent="0.15">
      <c r="A9" s="49" t="s">
        <v>45</v>
      </c>
      <c r="B9" s="59">
        <v>42090.0</v>
      </c>
      <c r="D9" s="57"/>
      <c r="E9" s="288" t="s">
        <v>46</v>
      </c>
      <c r="F9" s="287"/>
      <c r="G9" s="287"/>
      <c r="H9" s="286"/>
    </row>
    <row r="10" spans="1:8" ht="19.5" customHeight="1" x14ac:dyDescent="0.15">
      <c r="A10" s="49" t="s">
        <v>47</v>
      </c>
      <c r="B10" s="250" t="s">
        <v>48</v>
      </c>
      <c r="D10" s="47"/>
      <c r="E10" s="288" t="s">
        <v>49</v>
      </c>
      <c r="F10" s="287"/>
      <c r="G10" s="287"/>
      <c r="H10" s="286"/>
    </row>
    <row r="11" spans="1:8" ht="19.5" customHeight="1" x14ac:dyDescent="0.15">
      <c r="A11" s="49" t="s">
        <v>50</v>
      </c>
      <c r="B11" s="250" t="s">
        <v>51</v>
      </c>
      <c r="D11" s="52"/>
      <c r="E11" s="288" t="s">
        <v>52</v>
      </c>
      <c r="F11" s="287"/>
      <c r="G11" s="287"/>
      <c r="H11" s="286"/>
    </row>
    <row r="12" spans="1:8" ht="19.5" customHeight="1" x14ac:dyDescent="0.15">
      <c r="A12" s="49" t="s">
        <v>53</v>
      </c>
      <c r="B12" s="58" t="s">
        <v>54</v>
      </c>
      <c r="D12" s="53"/>
      <c r="E12" s="288" t="s">
        <v>55</v>
      </c>
      <c r="F12" s="287"/>
      <c r="G12" s="287"/>
      <c r="H12" s="286"/>
    </row>
    <row r="13" spans="1:8" ht="19.5" customHeight="1" x14ac:dyDescent="0.15">
      <c r="A13" s="49" t="s">
        <v>56</v>
      </c>
      <c r="B13" s="58" t="s">
        <v>57</v>
      </c>
      <c r="D13" s="54"/>
      <c r="E13" s="294" t="s">
        <v>58</v>
      </c>
      <c r="F13" s="293"/>
      <c r="G13" s="293"/>
      <c r="H13" s="292"/>
    </row>
    <row r="14" spans="1:2" ht="19.5" customHeight="1" x14ac:dyDescent="0.15">
      <c r="A14" s="49" t="s">
        <v>59</v>
      </c>
      <c r="B14" s="58" t="s">
        <v>60</v>
      </c>
    </row>
    <row r="15" spans="1:2" ht="19.5" customHeight="1" x14ac:dyDescent="0.15">
      <c r="A15" s="49" t="s">
        <v>61</v>
      </c>
      <c r="B15" s="58" t="s">
        <v>62</v>
      </c>
    </row>
    <row r="16" spans="1:24" s="44" customFormat="1" ht="18.0" customHeight="1" x14ac:dyDescent="0.15">
      <c r="A16" s="50"/>
      <c r="B16" s="43"/>
      <c r="G16" s="45"/>
      <c r="H16" s="45"/>
      <c r="U16" s="46"/>
      <c r="X16" s="46"/>
    </row>
    <row r="17" spans="1:44" s="42" customFormat="1" ht="24.75" customHeight="1" x14ac:dyDescent="0.15">
      <c r="A17" s="265" t="s">
        <v>63</v>
      </c>
      <c r="B17" s="265" t="s">
        <v>64</v>
      </c>
      <c r="C17" s="285" t="s">
        <v>65</v>
      </c>
      <c r="D17" s="285" t="s">
        <v>66</v>
      </c>
      <c r="E17" s="265" t="s">
        <v>67</v>
      </c>
      <c r="F17" s="285" t="s">
        <v>68</v>
      </c>
      <c r="G17" s="84" t="s">
        <v>69</v>
      </c>
      <c r="H17" s="269" t="s">
        <v>70</v>
      </c>
      <c r="I17" s="265" t="s">
        <v>71</v>
      </c>
      <c r="J17" s="265" t="s">
        <v>72</v>
      </c>
      <c r="K17" s="265" t="s">
        <v>73</v>
      </c>
      <c r="L17" s="272" t="s">
        <v>74</v>
      </c>
      <c r="M17" s="271"/>
      <c r="N17" s="270"/>
      <c r="O17" s="272" t="s">
        <v>75</v>
      </c>
      <c r="P17" s="271"/>
      <c r="Q17" s="270"/>
      <c r="R17" s="272" t="s">
        <v>76</v>
      </c>
      <c r="S17" s="271"/>
      <c r="T17" s="270"/>
      <c r="U17" s="268" t="s">
        <v>77</v>
      </c>
      <c r="V17" s="278" t="s">
        <f>IF(L18="(IN INCHES)","Case Weight (lbs)","Case Weight (kgs)")</f>
        <v>78</v>
      </c>
      <c r="W17" s="278" t="s">
        <f>IF(L18="(IN INCHES)","Item Weight (lbs)","Item Weight (kgs)")</f>
        <v>79</v>
      </c>
      <c r="X17" s="268" t="s">
        <v>80</v>
      </c>
      <c r="Y17" s="265" t="s">
        <v>81</v>
      </c>
      <c r="Z17" s="265" t="s">
        <v>82</v>
      </c>
      <c r="AA17" s="265" t="s">
        <v>83</v>
      </c>
      <c r="AB17" s="265" t="s">
        <v>84</v>
      </c>
      <c r="AC17" s="265" t="s">
        <v>85</v>
      </c>
      <c r="AD17" s="265" t="s">
        <v>86</v>
      </c>
      <c r="AE17" s="265" t="s">
        <v>87</v>
      </c>
      <c r="AF17" s="265" t="s">
        <v>88</v>
      </c>
      <c r="AG17" s="265" t="s">
        <v>89</v>
      </c>
      <c r="AH17" s="265" t="s">
        <v>90</v>
      </c>
      <c r="AI17" s="265" t="s">
        <v>91</v>
      </c>
      <c r="AJ17" s="265" t="s">
        <v>92</v>
      </c>
      <c r="AK17" s="265" t="s">
        <v>93</v>
      </c>
      <c r="AL17" s="265" t="s">
        <v>94</v>
      </c>
      <c r="AM17" s="265" t="s">
        <v>95</v>
      </c>
      <c r="AN17" s="265" t="s">
        <v>96</v>
      </c>
      <c r="AO17" s="267" t="s">
        <v>97</v>
      </c>
      <c r="AP17" s="265" t="s">
        <v>98</v>
      </c>
      <c r="AQ17" s="265" t="s">
        <v>99</v>
      </c>
      <c r="AR17" s="265" t="s">
        <v>100</v>
      </c>
    </row>
    <row r="18" spans="1:44" s="42" customFormat="1" ht="19.5" customHeight="1" x14ac:dyDescent="0.15">
      <c r="A18" s="265"/>
      <c r="B18" s="265"/>
      <c r="C18" s="285"/>
      <c r="D18" s="285"/>
      <c r="E18" s="265"/>
      <c r="F18" s="285"/>
      <c r="G18" s="86" t="s">
        <v>101</v>
      </c>
      <c r="H18" s="269"/>
      <c r="I18" s="265"/>
      <c r="J18" s="265"/>
      <c r="K18" s="265"/>
      <c r="L18" s="275" t="s">
        <v>102</v>
      </c>
      <c r="M18" s="274"/>
      <c r="N18" s="273"/>
      <c r="O18" s="272" t="s">
        <f>L18</f>
        <v>102</v>
      </c>
      <c r="P18" s="271"/>
      <c r="Q18" s="270"/>
      <c r="R18" s="272" t="s">
        <f>L18</f>
        <v>102</v>
      </c>
      <c r="S18" s="271"/>
      <c r="T18" s="270"/>
      <c r="U18" s="268"/>
      <c r="V18" s="277"/>
      <c r="W18" s="277"/>
      <c r="X18" s="268"/>
      <c r="Y18" s="265"/>
      <c r="Z18" s="265"/>
      <c r="AA18" s="265"/>
      <c r="AB18" s="265"/>
      <c r="AC18" s="265"/>
      <c r="AD18" s="265"/>
      <c r="AE18" s="265"/>
      <c r="AF18" s="265"/>
      <c r="AG18" s="265"/>
      <c r="AH18" s="265"/>
      <c r="AI18" s="265"/>
      <c r="AJ18" s="265"/>
      <c r="AK18" s="265"/>
      <c r="AL18" s="265"/>
      <c r="AM18" s="265"/>
      <c r="AN18" s="265"/>
      <c r="AO18" s="266"/>
      <c r="AP18" s="265"/>
      <c r="AQ18" s="265"/>
      <c r="AR18" s="265"/>
    </row>
    <row r="19" spans="1:44" s="42" customFormat="1" ht="22.5" customHeight="1" x14ac:dyDescent="0.15">
      <c r="A19" s="265"/>
      <c r="B19" s="265"/>
      <c r="C19" s="285"/>
      <c r="D19" s="285"/>
      <c r="E19" s="265"/>
      <c r="F19" s="285"/>
      <c r="G19" s="83"/>
      <c r="H19" s="269"/>
      <c r="I19" s="265"/>
      <c r="J19" s="265"/>
      <c r="K19" s="265"/>
      <c r="L19" s="49" t="s">
        <v>103</v>
      </c>
      <c r="M19" s="49" t="s">
        <v>104</v>
      </c>
      <c r="N19" s="49" t="s">
        <v>105</v>
      </c>
      <c r="O19" s="49" t="s">
        <v>106</v>
      </c>
      <c r="P19" s="49" t="s">
        <v>104</v>
      </c>
      <c r="Q19" s="49" t="s">
        <v>105</v>
      </c>
      <c r="R19" s="49" t="s">
        <v>106</v>
      </c>
      <c r="S19" s="49" t="s">
        <v>104</v>
      </c>
      <c r="T19" s="49" t="s">
        <v>105</v>
      </c>
      <c r="U19" s="268"/>
      <c r="V19" s="276"/>
      <c r="W19" s="276"/>
      <c r="X19" s="268"/>
      <c r="Y19" s="265"/>
      <c r="Z19" s="265"/>
      <c r="AA19" s="265"/>
      <c r="AB19" s="265"/>
      <c r="AC19" s="265"/>
      <c r="AD19" s="265"/>
      <c r="AE19" s="265"/>
      <c r="AF19" s="265"/>
      <c r="AG19" s="265"/>
      <c r="AH19" s="265"/>
      <c r="AI19" s="265"/>
      <c r="AJ19" s="265"/>
      <c r="AK19" s="265"/>
      <c r="AL19" s="265"/>
      <c r="AM19" s="265"/>
      <c r="AN19" s="265"/>
      <c r="AO19" s="90">
        <v>2.75</v>
      </c>
      <c r="AP19" s="265"/>
      <c r="AQ19" s="265"/>
      <c r="AR19" s="265"/>
    </row>
    <row r="20" spans="1:44" ht="18.0" customHeight="1" x14ac:dyDescent="0.15">
      <c r="A20" s="34" t="s">
        <v>107</v>
      </c>
      <c r="B20" s="61" t="s">
        <v>108</v>
      </c>
      <c r="C20" s="62" t="s">
        <v>109</v>
      </c>
      <c r="D20" s="63" t="s">
        <v>110</v>
      </c>
      <c r="E20" s="61" t="s">
        <v>111</v>
      </c>
      <c r="F20" s="63" t="s">
        <v>112</v>
      </c>
      <c r="G20" s="81">
        <v>1.85</v>
      </c>
      <c r="H20" s="64" t="s">
        <v>113</v>
      </c>
      <c r="I20" s="61">
        <v>24.0</v>
      </c>
      <c r="J20" s="61">
        <v>12.0</v>
      </c>
      <c r="K20" s="61">
        <v>4.0</v>
      </c>
      <c r="L20" s="65">
        <v>7.0</v>
      </c>
      <c r="M20" s="65">
        <v>8.0</v>
      </c>
      <c r="N20" s="65">
        <v>9.0</v>
      </c>
      <c r="O20" s="65">
        <v>4.0</v>
      </c>
      <c r="P20" s="65">
        <v>5.0</v>
      </c>
      <c r="Q20" s="65">
        <v>6.0</v>
      </c>
      <c r="R20" s="65">
        <v>1.0</v>
      </c>
      <c r="S20" s="65">
        <v>2.0</v>
      </c>
      <c r="T20" s="65">
        <v>3.0</v>
      </c>
      <c r="U20" s="66">
        <f>(L20/12)*(M20/12)*(N20/12)</f>
        <v>0.2916666666666667</v>
      </c>
      <c r="V20" s="67">
        <v>2.88</v>
      </c>
      <c r="W20" s="68">
        <v>0.32</v>
      </c>
      <c r="X20" s="69" t="s">
        <v>114</v>
      </c>
      <c r="Y20" s="63" t="s">
        <v>115</v>
      </c>
      <c r="Z20" s="70" t="s">
        <v>116</v>
      </c>
      <c r="AA20" s="71">
        <v>2400.0</v>
      </c>
      <c r="AB20" s="61" t="s">
        <v>117</v>
      </c>
      <c r="AC20" s="61" t="s">
        <v>118</v>
      </c>
      <c r="AD20" s="61" t="s">
        <v>118</v>
      </c>
      <c r="AE20" s="72" t="s">
        <v>119</v>
      </c>
      <c r="AF20" s="101" t="s">
        <v>120</v>
      </c>
      <c r="AG20" s="101" t="s">
        <v>120</v>
      </c>
      <c r="AH20" s="73" t="s">
        <v>121</v>
      </c>
      <c r="AI20" s="73">
        <v>1234567.0</v>
      </c>
      <c r="AJ20" s="73">
        <v>1234567.0</v>
      </c>
      <c r="AK20" s="73" t="s">
        <v>122</v>
      </c>
      <c r="AL20" s="73">
        <v>10.0</v>
      </c>
      <c r="AM20" s="73">
        <v>13.0</v>
      </c>
      <c r="AN20" s="85">
        <v>0.032</v>
      </c>
      <c r="AO20" s="66">
        <f>IF($B$2="Import",$AO$19,IF($B$2="Domestic",0,$AO$19))</f>
        <v>2.75</v>
      </c>
      <c r="AP20" s="74">
        <f>(U20*AO20)/I20</f>
        <v>0.03342013888888889</v>
      </c>
      <c r="AQ20" s="74">
        <f>G20*AN20</f>
        <v>0.0592</v>
      </c>
      <c r="AR20" s="74">
        <f>G20+AP20+AQ20</f>
        <v>1.9426201388888888</v>
      </c>
    </row>
    <row r="21" spans="1:44" ht="18.0" customHeight="1" x14ac:dyDescent="0.15">
      <c r="A21" s="51" t="s">
        <v>123</v>
      </c>
      <c r="B21" s="58" t="s">
        <v>124</v>
      </c>
      <c r="C21" s="19" t="s">
        <v>125</v>
      </c>
      <c r="D21" s="75" t="s">
        <v>126</v>
      </c>
      <c r="E21" s="251" t="s">
        <v>127</v>
      </c>
      <c r="F21" s="58" t="s">
        <v>128</v>
      </c>
      <c r="G21" s="82">
        <v>23.0</v>
      </c>
      <c r="H21" s="58" t="s">
        <v>113</v>
      </c>
      <c r="I21" s="58">
        <v>2.0</v>
      </c>
      <c r="J21" s="58">
        <v>0.0</v>
      </c>
      <c r="K21" s="58">
        <v>0.0</v>
      </c>
      <c r="L21" s="77">
        <v>48.03</v>
      </c>
      <c r="M21" s="77">
        <v>6.1</v>
      </c>
      <c r="N21" s="77">
        <v>17.52</v>
      </c>
      <c r="O21" s="77"/>
      <c r="P21" s="77"/>
      <c r="Q21" s="77"/>
      <c r="R21" s="77">
        <v>44.0</v>
      </c>
      <c r="S21" s="77">
        <v>13.0</v>
      </c>
      <c r="T21" s="77">
        <v>2.0</v>
      </c>
      <c r="U21" s="66">
        <f>IF($L$18="(IN INCHES)",(L21/12)*(M21/12)*(N21/12),(L21*0.393701)*(M21*0.393701)*(N21*0.393701)/1728)</f>
        <v>2.970522083333333</v>
      </c>
      <c r="V21" s="77">
        <v>25.0</v>
      </c>
      <c r="W21" s="77">
        <v>11.66</v>
      </c>
      <c r="X21" s="58" t="s">
        <v>129</v>
      </c>
      <c r="Y21" s="63" t="s">
        <v>130</v>
      </c>
      <c r="Z21" s="79" t="s">
        <v>131</v>
      </c>
      <c r="AA21" s="80">
        <v>500.0</v>
      </c>
      <c r="AB21" s="58" t="s">
        <v>132</v>
      </c>
      <c r="AC21" s="251" t="s">
        <v>118</v>
      </c>
      <c r="AD21" s="58" t="s">
        <v>118</v>
      </c>
      <c r="AE21" s="58" t="s">
        <v>119</v>
      </c>
      <c r="AF21" s="102"/>
      <c r="AG21" s="102"/>
      <c r="AH21" s="73">
        <f>IF('Item (1)'!$C$3="","",'Item (1)'!$C$3)</f>
        <v/>
      </c>
      <c r="AI21" s="73">
        <f>IF('Item (1)'!$K$3="","",'Item (1)'!$K$3)</f>
        <v/>
      </c>
      <c r="AJ21" s="73">
        <f>IF('Item (1)'!$C$11="","",'Item (1)'!$C$11)</f>
        <v/>
      </c>
      <c r="AK21" s="73">
        <f>IF('Item (1)'!C20="","",'Item (1)'!C20)</f>
        <v/>
      </c>
      <c r="AL21" s="73">
        <f>IF('Item (1)'!D20="","",'Item (1)'!D20)</f>
        <v/>
      </c>
      <c r="AM21" s="73">
        <f>IF('Item (1)'!E20="","",'Item (1)'!E20)</f>
        <v/>
      </c>
      <c r="AN21" s="85">
        <f>IF('Item (1)'!C24="","",'Item (1)'!C24)</f>
        <v/>
      </c>
      <c r="AO21" s="66">
        <f>IF($B$2="Import",$AO$19,IF($B$2="Domestic",0,$AO$19))</f>
        <v>2.75</v>
      </c>
      <c r="AP21" s="74">
        <f>IFERROR((U21*AO21)/I21,0)</f>
        <v>4.084467864583333</v>
      </c>
      <c r="AQ21" s="74">
        <f>IF($B$2="Domestic",0,IFERROR(G21*AN21,0))</f>
        <v>0</v>
      </c>
      <c r="AR21" s="74">
        <f>IFERROR(G21+AP21+AQ21,0)</f>
        <v>27.08446786458333</v>
      </c>
    </row>
    <row r="22" spans="1:44" ht="18.0" customHeight="1" x14ac:dyDescent="0.15">
      <c r="A22" s="51" t="s">
        <v>133</v>
      </c>
      <c r="B22" s="58" t="s">
        <v>134</v>
      </c>
      <c r="C22" s="19" t="s">
        <v>125</v>
      </c>
      <c r="D22" s="75" t="s">
        <v>135</v>
      </c>
      <c r="E22" s="251" t="s">
        <v>127</v>
      </c>
      <c r="F22" s="58" t="s">
        <v>128</v>
      </c>
      <c r="G22" s="82">
        <v>23.0</v>
      </c>
      <c r="H22" s="76" t="s">
        <v>113</v>
      </c>
      <c r="I22" s="58">
        <v>2.0</v>
      </c>
      <c r="J22" s="58">
        <v>0.0</v>
      </c>
      <c r="K22" s="58">
        <v>0.0</v>
      </c>
      <c r="L22" s="77">
        <v>47.64</v>
      </c>
      <c r="M22" s="77">
        <v>6.5</v>
      </c>
      <c r="N22" s="77">
        <v>17.13</v>
      </c>
      <c r="O22" s="77"/>
      <c r="P22" s="77"/>
      <c r="Q22" s="77"/>
      <c r="R22" s="77">
        <v>44.0</v>
      </c>
      <c r="S22" s="77">
        <v>13.0</v>
      </c>
      <c r="T22" s="77">
        <v>2.0</v>
      </c>
      <c r="U22" s="66">
        <f>IF($L$18="(IN INCHES)",(L22/12)*(M22/12)*(N22/12),(L22*0.393701)*(M22*0.393701)*(N22*0.393701)/1728)</f>
        <v>3.0697197916666665</v>
      </c>
      <c r="V22" s="77">
        <v>26.0</v>
      </c>
      <c r="W22" s="77">
        <v>12.1</v>
      </c>
      <c r="X22" s="58" t="s">
        <v>129</v>
      </c>
      <c r="Y22" s="63" t="s">
        <v>136</v>
      </c>
      <c r="Z22" s="79" t="s">
        <v>131</v>
      </c>
      <c r="AA22" s="80">
        <v>500.0</v>
      </c>
      <c r="AB22" s="58" t="s">
        <v>132</v>
      </c>
      <c r="AC22" s="251" t="s">
        <v>118</v>
      </c>
      <c r="AD22" s="58" t="s">
        <v>118</v>
      </c>
      <c r="AE22" s="58" t="s">
        <v>119</v>
      </c>
      <c r="AF22" s="102"/>
      <c r="AG22" s="102"/>
      <c r="AH22" s="73">
        <f>IF('Item (2)'!$C$3="","",'Item (2)'!$C$3)</f>
        <v/>
      </c>
      <c r="AI22" s="73">
        <f>IF('Item (2)'!$K$3="","",'Item (2)'!$K$3)</f>
        <v/>
      </c>
      <c r="AJ22" s="73">
        <f>IF('Item (2)'!$C$11="","",'Item (2)'!$C$11)</f>
        <v/>
      </c>
      <c r="AK22" s="73">
        <f>IF('Item (2)'!C20="","",'Item (2)'!C20)</f>
        <v/>
      </c>
      <c r="AL22" s="73">
        <f>IF('Item (2)'!D20="","",'Item (2)'!D20)</f>
        <v/>
      </c>
      <c r="AM22" s="73">
        <f>IF('Item (2)'!E20="","",'Item (2)'!E20)</f>
        <v/>
      </c>
      <c r="AN22" s="85">
        <f>IF('Item (2)'!C24="","",'Item (2)'!C24)</f>
        <v/>
      </c>
      <c r="AO22" s="66">
        <f>IF($B$2="Import",$AO$19,IF($B$2="Domestic",0,$AO$19))</f>
        <v>2.75</v>
      </c>
      <c r="AP22" s="74">
        <f>IFERROR((U22*AO22)/I22,0)</f>
        <v>4.220864713541666</v>
      </c>
      <c r="AQ22" s="74">
        <f>IF($B$2="Domestic",0,IFERROR(G22*AN22,0))</f>
        <v>0</v>
      </c>
      <c r="AR22" s="74">
        <f>IFERROR(G22+AP22+AQ22,0)</f>
        <v>27.220864713541665</v>
      </c>
    </row>
    <row r="23" spans="1:44" ht="18.0" customHeight="1" x14ac:dyDescent="0.15">
      <c r="A23" s="51" t="s">
        <v>137</v>
      </c>
      <c r="B23" s="58" t="s">
        <v>138</v>
      </c>
      <c r="C23" s="19" t="s">
        <v>125</v>
      </c>
      <c r="D23" s="75" t="s">
        <v>126</v>
      </c>
      <c r="E23" s="251" t="s">
        <v>127</v>
      </c>
      <c r="F23" s="58" t="s">
        <v>128</v>
      </c>
      <c r="G23" s="82">
        <v>23.0</v>
      </c>
      <c r="H23" s="76" t="s">
        <v>113</v>
      </c>
      <c r="I23" s="58">
        <v>2.0</v>
      </c>
      <c r="J23" s="58">
        <v>0.0</v>
      </c>
      <c r="K23" s="58">
        <v>0.0</v>
      </c>
      <c r="L23" s="77">
        <v>47.64</v>
      </c>
      <c r="M23" s="77">
        <v>6.5</v>
      </c>
      <c r="N23" s="77">
        <v>17.13</v>
      </c>
      <c r="O23" s="77"/>
      <c r="P23" s="77"/>
      <c r="Q23" s="77"/>
      <c r="R23" s="77">
        <v>44.0</v>
      </c>
      <c r="S23" s="77">
        <v>13.0</v>
      </c>
      <c r="T23" s="77">
        <v>2.0</v>
      </c>
      <c r="U23" s="66">
        <f>IF($L$18="(IN INCHES)",(L23/12)*(M23/12)*(N23/12),(L23*0.393701)*(M23*0.393701)*(N23*0.393701)/1728)</f>
        <v>3.0697197916666665</v>
      </c>
      <c r="V23" s="77">
        <v>26.0</v>
      </c>
      <c r="W23" s="77">
        <v>12.1</v>
      </c>
      <c r="X23" s="58" t="s">
        <v>129</v>
      </c>
      <c r="Y23" s="63" t="s">
        <v>139</v>
      </c>
      <c r="Z23" s="79" t="s">
        <v>131</v>
      </c>
      <c r="AA23" s="80">
        <v>500.0</v>
      </c>
      <c r="AB23" s="58" t="s">
        <v>132</v>
      </c>
      <c r="AC23" s="251" t="s">
        <v>118</v>
      </c>
      <c r="AD23" s="58" t="s">
        <v>118</v>
      </c>
      <c r="AE23" s="58" t="s">
        <v>119</v>
      </c>
      <c r="AF23" s="102"/>
      <c r="AG23" s="102"/>
      <c r="AH23" s="73">
        <f>IF('Item (3)'!$C$3="","",'Item (3)'!$C$3)</f>
        <v/>
      </c>
      <c r="AI23" s="73">
        <f>IF('Item (3)'!$K$3="","",'Item (3)'!$K$3)</f>
        <v/>
      </c>
      <c r="AJ23" s="73">
        <f>IF('Item (3)'!$C$11="","",'Item (3)'!$C$11)</f>
        <v/>
      </c>
      <c r="AK23" s="73">
        <f>IF('Item (3)'!C20="","",'Item (3)'!C20)</f>
        <v/>
      </c>
      <c r="AL23" s="73">
        <f>IF('Item (3)'!D20="","",'Item (3)'!D20)</f>
        <v/>
      </c>
      <c r="AM23" s="73">
        <f>IF('Item (3)'!E20="","",'Item (3)'!E20)</f>
        <v/>
      </c>
      <c r="AN23" s="85">
        <f>IF('Item (3)'!C24="","",'Item (3)'!C24)</f>
        <v/>
      </c>
      <c r="AO23" s="66">
        <f>IF($B$2="Import",$AO$19,IF($B$2="Domestic",0,$AO$19))</f>
        <v>2.75</v>
      </c>
      <c r="AP23" s="74">
        <f>IFERROR((U23*AO23)/I23,0)</f>
        <v>4.220864713541666</v>
      </c>
      <c r="AQ23" s="74">
        <f>IF($B$2="Domestic",0,IFERROR(G23*AN23,0))</f>
        <v>0</v>
      </c>
      <c r="AR23" s="74">
        <f>IFERROR(G23+AP23+AQ23,0)</f>
        <v>27.220864713541665</v>
      </c>
    </row>
    <row r="24" spans="1:44" ht="18.0" customHeight="1" x14ac:dyDescent="0.15">
      <c r="A24" s="51" t="s">
        <v>140</v>
      </c>
      <c r="B24" s="58" t="s">
        <v>141</v>
      </c>
      <c r="C24" s="19" t="s">
        <v>125</v>
      </c>
      <c r="D24" s="75" t="s">
        <v>142</v>
      </c>
      <c r="E24" s="251" t="s">
        <v>127</v>
      </c>
      <c r="F24" s="58" t="s">
        <v>128</v>
      </c>
      <c r="G24" s="82">
        <v>21.0</v>
      </c>
      <c r="H24" s="76" t="s">
        <v>113</v>
      </c>
      <c r="I24" s="58">
        <v>2.0</v>
      </c>
      <c r="J24" s="58">
        <v>0.0</v>
      </c>
      <c r="K24" s="58">
        <v>0.0</v>
      </c>
      <c r="L24" s="77">
        <v>35.04</v>
      </c>
      <c r="M24" s="77">
        <v>6.89</v>
      </c>
      <c r="N24" s="77">
        <v>25.79</v>
      </c>
      <c r="O24" s="77"/>
      <c r="P24" s="77"/>
      <c r="Q24" s="77"/>
      <c r="R24" s="77">
        <v>21.0</v>
      </c>
      <c r="S24" s="77">
        <v>31.0</v>
      </c>
      <c r="T24" s="77">
        <v>2.0</v>
      </c>
      <c r="U24" s="66">
        <f>IF($L$18="(IN INCHES)",(L24/12)*(M24/12)*(N24/12),(L24*0.393701)*(M24*0.393701)*(N24*0.393701)/1728)</f>
        <v>3.6032211944444437</v>
      </c>
      <c r="V24" s="77">
        <v>21.0</v>
      </c>
      <c r="W24" s="77">
        <v>9.35</v>
      </c>
      <c r="X24" s="58" t="s">
        <v>129</v>
      </c>
      <c r="Y24" s="63" t="s">
        <v>143</v>
      </c>
      <c r="Z24" s="79" t="s">
        <v>131</v>
      </c>
      <c r="AA24" s="80">
        <v>500.0</v>
      </c>
      <c r="AB24" s="58" t="s">
        <v>132</v>
      </c>
      <c r="AC24" s="251" t="s">
        <v>118</v>
      </c>
      <c r="AD24" s="58" t="s">
        <v>118</v>
      </c>
      <c r="AE24" s="58" t="s">
        <v>119</v>
      </c>
      <c r="AF24" s="102"/>
      <c r="AG24" s="102"/>
      <c r="AH24" s="73">
        <f>IF('Item (4)'!$C$3="","",'Item (4)'!$C$3)</f>
        <v/>
      </c>
      <c r="AI24" s="73">
        <f>IF('Item (4)'!$K$3="","",'Item (4)'!$K$3)</f>
        <v/>
      </c>
      <c r="AJ24" s="73">
        <f>IF('Item (4)'!$C$11="","",'Item (4)'!$C$11)</f>
        <v/>
      </c>
      <c r="AK24" s="73">
        <f>IF('Item (4)'!C20="","",'Item (4)'!C20)</f>
        <v/>
      </c>
      <c r="AL24" s="73">
        <f>IF('Item (4)'!D20="","",'Item (4)'!D20)</f>
        <v/>
      </c>
      <c r="AM24" s="73">
        <f>IF('Item (4)'!E20="","",'Item (4)'!E20)</f>
        <v/>
      </c>
      <c r="AN24" s="85">
        <f>IF('Item (4)'!C24="","",'Item (4)'!C24)</f>
        <v/>
      </c>
      <c r="AO24" s="66">
        <f>IF($B$2="Import",$AO$19,IF($B$2="Domestic",0,$AO$19))</f>
        <v>2.75</v>
      </c>
      <c r="AP24" s="74">
        <f>IFERROR((U24*AO24)/I24,0)</f>
        <v>4.95442914236111</v>
      </c>
      <c r="AQ24" s="74">
        <f>IF($B$2="Domestic",0,IFERROR(G24*AN24,0))</f>
        <v>0</v>
      </c>
      <c r="AR24" s="74">
        <f>IFERROR(G24+AP24+AQ24,0)</f>
        <v>25.95442914236111</v>
      </c>
    </row>
    <row r="25" spans="1:44" ht="18.0" customHeight="1" x14ac:dyDescent="0.15">
      <c r="A25" s="51" t="s">
        <v>144</v>
      </c>
      <c r="B25" s="58" t="s">
        <v>145</v>
      </c>
      <c r="C25" s="19" t="s">
        <v>125</v>
      </c>
      <c r="D25" s="75" t="s">
        <v>142</v>
      </c>
      <c r="E25" s="251" t="s">
        <v>127</v>
      </c>
      <c r="F25" s="58" t="s">
        <v>128</v>
      </c>
      <c r="G25" s="82">
        <v>8.65</v>
      </c>
      <c r="H25" s="76" t="s">
        <v>113</v>
      </c>
      <c r="I25" s="58">
        <v>4.0</v>
      </c>
      <c r="J25" s="58">
        <v>0.0</v>
      </c>
      <c r="K25" s="58">
        <v>0.0</v>
      </c>
      <c r="L25" s="77">
        <v>22.45</v>
      </c>
      <c r="M25" s="77">
        <v>6.89</v>
      </c>
      <c r="N25" s="77">
        <v>23.03</v>
      </c>
      <c r="O25" s="77"/>
      <c r="P25" s="77"/>
      <c r="Q25" s="77"/>
      <c r="R25" s="77">
        <v>18.5</v>
      </c>
      <c r="S25" s="77">
        <v>18.5</v>
      </c>
      <c r="T25" s="77">
        <v>1.0</v>
      </c>
      <c r="U25" s="66">
        <f>IF($L$18="(IN INCHES)",(L25/12)*(M25/12)*(N25/12),(L25*0.393701)*(M25*0.393701)*(N25*0.393701)/1728)</f>
        <v>2.061511524884259</v>
      </c>
      <c r="V25" s="77">
        <v>18.0</v>
      </c>
      <c r="W25" s="77">
        <v>4.07</v>
      </c>
      <c r="X25" s="58" t="s">
        <v>129</v>
      </c>
      <c r="Y25" s="63" t="s">
        <v>146</v>
      </c>
      <c r="Z25" s="79" t="s">
        <v>131</v>
      </c>
      <c r="AA25" s="80">
        <v>500.0</v>
      </c>
      <c r="AB25" s="58" t="s">
        <v>132</v>
      </c>
      <c r="AC25" s="251" t="s">
        <v>118</v>
      </c>
      <c r="AD25" s="58" t="s">
        <v>118</v>
      </c>
      <c r="AE25" s="58" t="s">
        <v>119</v>
      </c>
      <c r="AF25" s="102"/>
      <c r="AG25" s="102"/>
      <c r="AH25" s="73">
        <f>IF('Item (5)'!$C$3="","",'Item (5)'!$C$3)</f>
        <v/>
      </c>
      <c r="AI25" s="73">
        <f>IF('Item (5)'!$K$3="","",'Item (5)'!$K$3)</f>
        <v/>
      </c>
      <c r="AJ25" s="73">
        <f>IF('Item (5)'!$C$11="","",'Item (5)'!$C$11)</f>
        <v/>
      </c>
      <c r="AK25" s="73">
        <f>IF('Item (5)'!C20="","",'Item (5)'!C20)</f>
        <v/>
      </c>
      <c r="AL25" s="73">
        <f>IF('Item (5)'!D20="","",'Item (5)'!D20)</f>
        <v/>
      </c>
      <c r="AM25" s="73">
        <f>IF('Item (5)'!E20="","",'Item (5)'!E20)</f>
        <v/>
      </c>
      <c r="AN25" s="85">
        <f>IF('Item (5)'!C24="","",'Item (5)'!C24)</f>
        <v/>
      </c>
      <c r="AO25" s="66">
        <f>IF($B$2="Import",$AO$19,IF($B$2="Domestic",0,$AO$19))</f>
        <v>2.75</v>
      </c>
      <c r="AP25" s="74">
        <f>IFERROR((U25*AO25)/I25,0)</f>
        <v>1.417289173357928</v>
      </c>
      <c r="AQ25" s="74">
        <f>IF($B$2="Domestic",0,IFERROR(G25*AN25,0))</f>
        <v>0</v>
      </c>
      <c r="AR25" s="74">
        <f>IFERROR(G25+AP25+AQ25,0)</f>
        <v>10.067289173357928</v>
      </c>
    </row>
    <row r="26" spans="1:44" ht="18.0" customHeight="1" x14ac:dyDescent="0.15">
      <c r="A26" s="51" t="s">
        <v>147</v>
      </c>
      <c r="B26" s="58" t="s">
        <v>148</v>
      </c>
      <c r="C26" s="19" t="s">
        <v>125</v>
      </c>
      <c r="D26" s="75" t="s">
        <v>142</v>
      </c>
      <c r="E26" s="251" t="s">
        <v>127</v>
      </c>
      <c r="F26" s="58" t="s">
        <v>128</v>
      </c>
      <c r="G26" s="82">
        <v>24.5</v>
      </c>
      <c r="H26" s="76" t="s">
        <v>113</v>
      </c>
      <c r="I26" s="58">
        <v>2.0</v>
      </c>
      <c r="J26" s="58">
        <v>0.0</v>
      </c>
      <c r="K26" s="58">
        <v>0.0</v>
      </c>
      <c r="L26" s="77">
        <v>40.0</v>
      </c>
      <c r="M26" s="77">
        <v>5.12</v>
      </c>
      <c r="N26" s="77">
        <v>28.54</v>
      </c>
      <c r="O26" s="77"/>
      <c r="P26" s="77"/>
      <c r="Q26" s="77"/>
      <c r="R26" s="77">
        <v>24.0</v>
      </c>
      <c r="S26" s="77">
        <v>36.0</v>
      </c>
      <c r="T26" s="77">
        <v>1.0</v>
      </c>
      <c r="U26" s="66">
        <f>IF($L$18="(IN INCHES)",(L26/12)*(M26/12)*(N26/12),(L26*0.393701)*(M26*0.393701)*(N26*0.393701)/1728)</f>
        <v>3.382518518518519</v>
      </c>
      <c r="V26" s="77">
        <v>30.5</v>
      </c>
      <c r="W26" s="77">
        <v>14.3</v>
      </c>
      <c r="X26" s="58" t="s">
        <v>129</v>
      </c>
      <c r="Y26" s="63" t="s">
        <v>149</v>
      </c>
      <c r="Z26" s="79" t="s">
        <v>131</v>
      </c>
      <c r="AA26" s="80">
        <v>500.0</v>
      </c>
      <c r="AB26" s="58" t="s">
        <v>132</v>
      </c>
      <c r="AC26" s="251" t="s">
        <v>118</v>
      </c>
      <c r="AD26" s="58" t="s">
        <v>118</v>
      </c>
      <c r="AE26" s="58" t="s">
        <v>119</v>
      </c>
      <c r="AF26" s="102"/>
      <c r="AG26" s="102"/>
      <c r="AH26" s="73">
        <f>IF('Item (6)'!$C$3="","",'Item (6)'!$C$3)</f>
        <v/>
      </c>
      <c r="AI26" s="73">
        <f>IF('Item (6)'!$K$3="","",'Item (6)'!$K$3)</f>
        <v/>
      </c>
      <c r="AJ26" s="73">
        <f>IF('Item (6)'!$C$11="","",'Item (6)'!$C$11)</f>
        <v/>
      </c>
      <c r="AK26" s="73">
        <f>IF('Item (6)'!C20="","",'Item (6)'!C20)</f>
        <v/>
      </c>
      <c r="AL26" s="73">
        <f>IF('Item (6)'!D20="","",'Item (6)'!D20)</f>
        <v/>
      </c>
      <c r="AM26" s="73">
        <f>IF('Item (6)'!E20="","",'Item (6)'!E20)</f>
        <v/>
      </c>
      <c r="AN26" s="85">
        <f>IF('Item (6)'!C24="","",'Item (6)'!C24)</f>
        <v/>
      </c>
      <c r="AO26" s="66">
        <f>IF($B$2="Import",$AO$19,IF($B$2="Domestic",0,$AO$19))</f>
        <v>2.75</v>
      </c>
      <c r="AP26" s="74">
        <f>IFERROR((U26*AO26)/I26,0)</f>
        <v>4.650962962962963</v>
      </c>
      <c r="AQ26" s="74">
        <f>IF($B$2="Domestic",0,IFERROR(G26*AN26,0))</f>
        <v>0</v>
      </c>
      <c r="AR26" s="74">
        <f>IFERROR(G26+AP26+AQ26,0)</f>
        <v>29.150962962962964</v>
      </c>
    </row>
    <row r="27" spans="1:44" ht="18.0" customHeight="1" x14ac:dyDescent="0.15">
      <c r="A27" s="51" t="s">
        <v>150</v>
      </c>
      <c r="B27" s="58" t="s">
        <v>151</v>
      </c>
      <c r="C27" s="19" t="s">
        <v>125</v>
      </c>
      <c r="D27" s="75" t="s">
        <v>142</v>
      </c>
      <c r="E27" s="251" t="s">
        <v>127</v>
      </c>
      <c r="F27" s="58" t="s">
        <v>128</v>
      </c>
      <c r="G27" s="82">
        <v>34.5</v>
      </c>
      <c r="H27" s="76" t="s">
        <v>113</v>
      </c>
      <c r="I27" s="58">
        <v>1.0</v>
      </c>
      <c r="J27" s="58">
        <v>0.0</v>
      </c>
      <c r="K27" s="58">
        <v>0.0</v>
      </c>
      <c r="L27" s="77">
        <v>39.57</v>
      </c>
      <c r="M27" s="77">
        <v>4.53</v>
      </c>
      <c r="N27" s="77">
        <v>32.68</v>
      </c>
      <c r="O27" s="77"/>
      <c r="P27" s="77"/>
      <c r="Q27" s="77"/>
      <c r="R27" s="77">
        <v>27.37</v>
      </c>
      <c r="S27" s="77">
        <v>34.75</v>
      </c>
      <c r="T27" s="77">
        <v>2.25</v>
      </c>
      <c r="U27" s="66">
        <f>IF($L$18="(IN INCHES)",(L27/12)*(M27/12)*(N27/12),(L27*0.393701)*(M27*0.393701)*(N27*0.393701)/1728)</f>
        <v>3.3900223541666663</v>
      </c>
      <c r="V27" s="77">
        <v>23.5</v>
      </c>
      <c r="W27" s="77">
        <v>21.34</v>
      </c>
      <c r="X27" s="58" t="s">
        <v>129</v>
      </c>
      <c r="Y27" s="63" t="s">
        <v>152</v>
      </c>
      <c r="Z27" s="79" t="s">
        <v>131</v>
      </c>
      <c r="AA27" s="80">
        <v>500.0</v>
      </c>
      <c r="AB27" s="58" t="s">
        <v>132</v>
      </c>
      <c r="AC27" s="251" t="s">
        <v>118</v>
      </c>
      <c r="AD27" s="58" t="s">
        <v>118</v>
      </c>
      <c r="AE27" s="58" t="s">
        <v>119</v>
      </c>
      <c r="AF27" s="102"/>
      <c r="AG27" s="102"/>
      <c r="AH27" s="73">
        <f>IF('Item (7)'!$C$3="","",'Item (7)'!$C$3)</f>
        <v/>
      </c>
      <c r="AI27" s="73">
        <f>IF('Item (7)'!$K$3="","",'Item (7)'!$K$3)</f>
        <v/>
      </c>
      <c r="AJ27" s="73">
        <f>IF('Item (7)'!$C$11="","",'Item (7)'!$C$11)</f>
        <v/>
      </c>
      <c r="AK27" s="73">
        <f>IF('Item (7)'!C20="","",'Item (7)'!C20)</f>
        <v/>
      </c>
      <c r="AL27" s="73">
        <f>IF('Item (7)'!D20="","",'Item (7)'!D20)</f>
        <v/>
      </c>
      <c r="AM27" s="73">
        <f>IF('Item (7)'!E20="","",'Item (7)'!E20)</f>
        <v/>
      </c>
      <c r="AN27" s="85">
        <f>IF('Item (7)'!C24="","",'Item (7)'!C24)</f>
        <v/>
      </c>
      <c r="AO27" s="66">
        <f>IF($B$2="Import",$AO$19,IF($B$2="Domestic",0,$AO$19))</f>
        <v>2.75</v>
      </c>
      <c r="AP27" s="74">
        <f>IFERROR((U27*AO27)/I27,0)</f>
        <v>9.322561473958332</v>
      </c>
      <c r="AQ27" s="74">
        <f>IF($B$2="Domestic",0,IFERROR(G27*AN27,0))</f>
        <v>0</v>
      </c>
      <c r="AR27" s="74">
        <f>IFERROR(G27+AP27+AQ27,0)</f>
        <v>43.82256147395833</v>
      </c>
    </row>
    <row r="28" spans="1:44" ht="18.0" customHeight="1" x14ac:dyDescent="0.15">
      <c r="A28" s="51" t="s">
        <v>153</v>
      </c>
      <c r="B28" s="58" t="s">
        <v>154</v>
      </c>
      <c r="C28" s="19" t="s">
        <v>125</v>
      </c>
      <c r="D28" s="75" t="s">
        <v>142</v>
      </c>
      <c r="E28" s="251" t="s">
        <v>127</v>
      </c>
      <c r="F28" s="58" t="s">
        <v>128</v>
      </c>
      <c r="G28" s="82">
        <v>29.6</v>
      </c>
      <c r="H28" s="76" t="s">
        <v>113</v>
      </c>
      <c r="I28" s="58">
        <v>1.0</v>
      </c>
      <c r="J28" s="58">
        <v>0.0</v>
      </c>
      <c r="K28" s="58">
        <v>0.0</v>
      </c>
      <c r="L28" s="77">
        <v>39.57</v>
      </c>
      <c r="M28" s="77">
        <v>4.53</v>
      </c>
      <c r="N28" s="77">
        <v>32.68</v>
      </c>
      <c r="O28" s="77"/>
      <c r="P28" s="77"/>
      <c r="Q28" s="77"/>
      <c r="R28" s="77">
        <v>27.37</v>
      </c>
      <c r="S28" s="77">
        <v>24.75</v>
      </c>
      <c r="T28" s="77">
        <v>2.25</v>
      </c>
      <c r="U28" s="66">
        <f>IF($L$18="(IN INCHES)",(L28/12)*(M28/12)*(N28/12),(L28*0.393701)*(M28*0.393701)*(N28*0.393701)/1728)</f>
        <v>3.3900223541666663</v>
      </c>
      <c r="V28" s="77">
        <v>23.5</v>
      </c>
      <c r="W28" s="77">
        <v>21.34</v>
      </c>
      <c r="X28" s="58" t="s">
        <v>129</v>
      </c>
      <c r="Y28" s="63" t="s">
        <v>155</v>
      </c>
      <c r="Z28" s="79" t="s">
        <v>131</v>
      </c>
      <c r="AA28" s="80">
        <v>500.0</v>
      </c>
      <c r="AB28" s="58" t="s">
        <v>132</v>
      </c>
      <c r="AC28" s="251" t="s">
        <v>118</v>
      </c>
      <c r="AD28" s="58" t="s">
        <v>118</v>
      </c>
      <c r="AE28" s="58" t="s">
        <v>119</v>
      </c>
      <c r="AF28" s="102" t="s">
        <v>156</v>
      </c>
      <c r="AG28" s="102"/>
      <c r="AH28" s="73">
        <f>IF('Item (8)'!$C$3="","",'Item (8)'!$C$3)</f>
        <v/>
      </c>
      <c r="AI28" s="73">
        <f>IF('Item (8)'!$K$3="","",'Item (8)'!$K$3)</f>
        <v/>
      </c>
      <c r="AJ28" s="73">
        <f>IF('Item (8)'!$C$11="","",'Item (8)'!$C$11)</f>
        <v/>
      </c>
      <c r="AK28" s="73">
        <f>IF('Item (8)'!C20="","",'Item (8)'!C20)</f>
        <v/>
      </c>
      <c r="AL28" s="73">
        <f>IF('Item (8)'!D20="","",'Item (8)'!D20)</f>
        <v/>
      </c>
      <c r="AM28" s="73">
        <f>IF('Item (8)'!E20="","",'Item (8)'!E20)</f>
        <v/>
      </c>
      <c r="AN28" s="85">
        <f>IF('Item (8)'!C24="","",'Item (8)'!C24)</f>
        <v/>
      </c>
      <c r="AO28" s="66">
        <f>IF($B$2="Import",$AO$19,IF($B$2="Domestic",0,$AO$19))</f>
        <v>2.75</v>
      </c>
      <c r="AP28" s="74">
        <f>IFERROR((U28*AO28)/I28,0)</f>
        <v>9.322561473958332</v>
      </c>
      <c r="AQ28" s="74">
        <f>IF($B$2="Domestic",0,IFERROR(G28*AN28,0))</f>
        <v>0</v>
      </c>
      <c r="AR28" s="74">
        <f>IFERROR(G28+AP28+AQ28,0)</f>
        <v>38.92256147395833</v>
      </c>
    </row>
    <row r="29" spans="1:44" ht="18.0" customHeight="1" x14ac:dyDescent="0.15">
      <c r="A29" s="51" t="s">
        <v>157</v>
      </c>
      <c r="B29" s="58" t="s">
        <v>158</v>
      </c>
      <c r="C29" s="19" t="s">
        <v>159</v>
      </c>
      <c r="D29" s="75" t="s">
        <v>160</v>
      </c>
      <c r="E29" s="251" t="s">
        <v>127</v>
      </c>
      <c r="F29" s="58" t="s">
        <v>128</v>
      </c>
      <c r="G29" s="82">
        <v>7.85</v>
      </c>
      <c r="H29" s="76" t="s">
        <v>113</v>
      </c>
      <c r="I29" s="58">
        <v>2.0</v>
      </c>
      <c r="J29" s="58">
        <v>0.0</v>
      </c>
      <c r="K29" s="58">
        <v>0.0</v>
      </c>
      <c r="L29" s="77">
        <v>21.65</v>
      </c>
      <c r="M29" s="77">
        <v>7.09</v>
      </c>
      <c r="N29" s="77">
        <v>17.91</v>
      </c>
      <c r="O29" s="77"/>
      <c r="P29" s="77"/>
      <c r="Q29" s="77"/>
      <c r="R29" s="77">
        <v>17.75</v>
      </c>
      <c r="S29" s="77">
        <v>13.37</v>
      </c>
      <c r="T29" s="77">
        <v>1.5</v>
      </c>
      <c r="U29" s="66">
        <f>IF($L$18="(IN INCHES)",(L29/12)*(M29/12)*(N29/12),(L29*0.393701)*(M29*0.393701)*(N29*0.393701)/1728)</f>
        <v>1.5909479947916665</v>
      </c>
      <c r="V29" s="77">
        <v>7.0</v>
      </c>
      <c r="W29" s="77">
        <v>2.42</v>
      </c>
      <c r="X29" s="58" t="s">
        <v>129</v>
      </c>
      <c r="Y29" s="63" t="s">
        <v>161</v>
      </c>
      <c r="Z29" s="79" t="s">
        <v>131</v>
      </c>
      <c r="AA29" s="80">
        <v>500.0</v>
      </c>
      <c r="AB29" s="58" t="s">
        <v>132</v>
      </c>
      <c r="AC29" s="251" t="s">
        <v>118</v>
      </c>
      <c r="AD29" s="58" t="s">
        <v>118</v>
      </c>
      <c r="AE29" s="58" t="s">
        <v>119</v>
      </c>
      <c r="AF29" s="102"/>
      <c r="AG29" s="102"/>
      <c r="AH29" s="73">
        <f>IF('Item (9)'!$C$3="","",'Item (9)'!$C$3)</f>
        <v/>
      </c>
      <c r="AI29" s="73">
        <f>IF('Item (9)'!$K$3="","",'Item (9)'!$K$3)</f>
        <v/>
      </c>
      <c r="AJ29" s="73">
        <f>IF('Item (9)'!$C$11="","",'Item (9)'!$C$11)</f>
        <v/>
      </c>
      <c r="AK29" s="73">
        <f>IF('Item (9)'!C20="","",'Item (9)'!C20)</f>
        <v/>
      </c>
      <c r="AL29" s="73">
        <f>IF('Item (9)'!D20="","",'Item (9)'!D20)</f>
        <v/>
      </c>
      <c r="AM29" s="73">
        <f>IF('Item (9)'!E20="","",'Item (9)'!E20)</f>
        <v/>
      </c>
      <c r="AN29" s="85">
        <f>IF('Item (9)'!C24="","",'Item (9)'!C24)</f>
        <v/>
      </c>
      <c r="AO29" s="66">
        <f>IF($B$2="Import",$AO$19,IF($B$2="Domestic",0,$AO$19))</f>
        <v>2.75</v>
      </c>
      <c r="AP29" s="74">
        <f>IFERROR((U29*AO29)/I29,0)</f>
        <v>2.1875534928385414</v>
      </c>
      <c r="AQ29" s="74">
        <f>IF($B$2="Domestic",0,IFERROR(G29*AN29,0))</f>
        <v>0</v>
      </c>
      <c r="AR29" s="74">
        <f>IFERROR(G29+AP29+AQ29,0)</f>
        <v>10.03755349283854</v>
      </c>
    </row>
    <row r="30" spans="1:44" ht="18.0" customHeight="1" x14ac:dyDescent="0.15">
      <c r="A30" s="51" t="s">
        <v>162</v>
      </c>
      <c r="B30" s="58" t="s">
        <v>163</v>
      </c>
      <c r="C30" s="252" t="s">
        <v>164</v>
      </c>
      <c r="D30" s="75" t="s">
        <v>165</v>
      </c>
      <c r="E30" s="251" t="s">
        <v>127</v>
      </c>
      <c r="F30" s="58" t="s">
        <v>128</v>
      </c>
      <c r="G30" s="82">
        <v>11.8</v>
      </c>
      <c r="H30" s="76" t="s">
        <v>113</v>
      </c>
      <c r="I30" s="58">
        <v>2.0</v>
      </c>
      <c r="J30" s="58">
        <v>0.0</v>
      </c>
      <c r="K30" s="58">
        <v>0.0</v>
      </c>
      <c r="L30" s="77">
        <v>26.77</v>
      </c>
      <c r="M30" s="77">
        <v>10.2</v>
      </c>
      <c r="N30" s="77">
        <v>17.13</v>
      </c>
      <c r="O30" s="77"/>
      <c r="P30" s="77"/>
      <c r="Q30" s="77"/>
      <c r="R30" s="77">
        <v>22.75</v>
      </c>
      <c r="S30" s="77">
        <v>7.0</v>
      </c>
      <c r="T30" s="77">
        <v>11.5</v>
      </c>
      <c r="U30" s="66">
        <f>IF($L$18="(IN INCHES)",(L30/12)*(M30/12)*(N30/12),(L30*0.393701)*(M30*0.393701)*(N30*0.393701)/1728)</f>
        <v>2.7068373958333334</v>
      </c>
      <c r="V30" s="77">
        <v>11.0</v>
      </c>
      <c r="W30" s="77">
        <v>4.4</v>
      </c>
      <c r="X30" s="58" t="s">
        <v>129</v>
      </c>
      <c r="Y30" s="63" t="s">
        <v>166</v>
      </c>
      <c r="Z30" s="79" t="s">
        <v>131</v>
      </c>
      <c r="AA30" s="80">
        <v>500.0</v>
      </c>
      <c r="AB30" s="58" t="s">
        <v>132</v>
      </c>
      <c r="AC30" s="251" t="s">
        <v>118</v>
      </c>
      <c r="AD30" s="58" t="s">
        <v>118</v>
      </c>
      <c r="AE30" s="58" t="s">
        <v>119</v>
      </c>
      <c r="AF30" s="102"/>
      <c r="AG30" s="102"/>
      <c r="AH30" s="73">
        <f>IF('Item (10)'!$C$3="","",'Item (10)'!$C$3)</f>
        <v/>
      </c>
      <c r="AI30" s="73">
        <f>IF('Item (10)'!$K$3="","",'Item (10)'!$K$3)</f>
        <v/>
      </c>
      <c r="AJ30" s="73">
        <f>IF('Item (10)'!$C$11="","",'Item (10)'!$C$11)</f>
        <v/>
      </c>
      <c r="AK30" s="73">
        <f>IF('Item (10)'!C20="","",'Item (10)'!C20)</f>
        <v/>
      </c>
      <c r="AL30" s="73">
        <f>IF('Item (10)'!D20="","",'Item (10)'!D20)</f>
        <v/>
      </c>
      <c r="AM30" s="73">
        <f>IF('Item (10)'!E20="","",'Item (10)'!E20)</f>
        <v/>
      </c>
      <c r="AN30" s="85">
        <f>IF('Item (10)'!C24="","",'Item (10)'!C24)</f>
        <v/>
      </c>
      <c r="AO30" s="66">
        <f>IF($B$2="Import",$AO$19,IF($B$2="Domestic",0,$AO$19))</f>
        <v>2.75</v>
      </c>
      <c r="AP30" s="74">
        <f>IFERROR((U30*AO30)/I30,0)</f>
        <v>3.7219014192708335</v>
      </c>
      <c r="AQ30" s="74">
        <f>IF($B$2="Domestic",0,IFERROR(G30*AN30,0))</f>
        <v>0</v>
      </c>
      <c r="AR30" s="74">
        <f>IFERROR(G30+AP30+AQ30,0)</f>
        <v>15.521901419270835</v>
      </c>
    </row>
    <row r="31" spans="1:1" ht="18.0" customHeight="1" x14ac:dyDescent="0.15"/>
    <row r="32" spans="1:1" ht="18.0" customHeight="1" x14ac:dyDescent="0.15"/>
    <row r="33" spans="1:1" ht="18.0" customHeight="1" x14ac:dyDescent="0.15"/>
    <row r="34" spans="1:1" ht="18.0" customHeight="1" x14ac:dyDescent="0.15"/>
    <row r="35" spans="1:1" ht="18.0" customHeight="1" x14ac:dyDescent="0.15"/>
    <row r="36" spans="1:1" ht="18.0" customHeight="1" x14ac:dyDescent="0.15"/>
    <row r="37" spans="1:1" ht="18.0" customHeight="1" x14ac:dyDescent="0.15"/>
    <row r="38" spans="1:1" ht="18.0" customHeight="1" x14ac:dyDescent="0.15"/>
    <row r="39" spans="1:1" ht="18.0" customHeight="1" x14ac:dyDescent="0.15"/>
    <row r="40" spans="1:1" ht="18.0" customHeight="1" x14ac:dyDescent="0.15"/>
    <row r="41" spans="1:1" ht="18.0" customHeight="1" x14ac:dyDescent="0.15"/>
    <row r="42" spans="1:1" ht="18.0" customHeight="1" x14ac:dyDescent="0.15"/>
    <row r="43" spans="1:1" ht="18.0" customHeight="1" x14ac:dyDescent="0.15"/>
  </sheetData>
  <mergeCells count="47">
    <mergeCell ref="AD17:AD19"/>
    <mergeCell ref="AE17:AE19"/>
    <mergeCell ref="Z17:Z19"/>
    <mergeCell ref="AN17:AN19"/>
    <mergeCell ref="AA17:AA19"/>
    <mergeCell ref="AB17:AB19"/>
    <mergeCell ref="AC17:AC19"/>
    <mergeCell ref="AR17:AR19"/>
    <mergeCell ref="AF17:AF19"/>
    <mergeCell ref="AG17:AG19"/>
    <mergeCell ref="AH17:AH19"/>
    <mergeCell ref="AI17:AI19"/>
    <mergeCell ref="AJ17:AJ19"/>
    <mergeCell ref="AK17:AK19"/>
    <mergeCell ref="AL17:AL19"/>
    <mergeCell ref="AM17:AM19"/>
    <mergeCell ref="AP17:AP19"/>
    <mergeCell ref="AQ17:AQ19"/>
    <mergeCell ref="AO17:AO18"/>
    <mergeCell ref="Y17:Y19"/>
    <mergeCell ref="U17:U19"/>
    <mergeCell ref="H17:H19"/>
    <mergeCell ref="K17:K19"/>
    <mergeCell ref="J17:J19"/>
    <mergeCell ref="I17:I19"/>
    <mergeCell ref="X17:X19"/>
    <mergeCell ref="O17:Q17"/>
    <mergeCell ref="L17:N17"/>
    <mergeCell ref="R17:T17"/>
    <mergeCell ref="R18:T18"/>
    <mergeCell ref="O18:Q18"/>
    <mergeCell ref="L18:N18"/>
    <mergeCell ref="V17:V19"/>
    <mergeCell ref="W17:W19"/>
    <mergeCell ref="D3:H7"/>
    <mergeCell ref="D17:D19"/>
    <mergeCell ref="A17:A19"/>
    <mergeCell ref="B17:B19"/>
    <mergeCell ref="C17:C19"/>
    <mergeCell ref="E17:E19"/>
    <mergeCell ref="F17:F19"/>
    <mergeCell ref="E10:H10"/>
    <mergeCell ref="E9:H9"/>
    <mergeCell ref="E8:H8"/>
    <mergeCell ref="E11:H11"/>
    <mergeCell ref="E12:H12"/>
    <mergeCell ref="E13:H13"/>
  </mergeCells>
  <phoneticPr fontId="0" type="noConversion"/>
  <conditionalFormatting sqref="AD20:AD30">
    <cfRule type="expression" priority="32" operator="between" dxfId="0">
      <formula>$B$2="Domestic"</formula>
    </cfRule>
  </conditionalFormatting>
  <conditionalFormatting sqref="Z20:Z30">
    <cfRule type="expression" priority="32" operator="between" dxfId="0">
      <formula>$B$2="Domestic"</formula>
    </cfRule>
  </conditionalFormatting>
  <conditionalFormatting sqref="AN20:AN30">
    <cfRule type="expression" priority="55" operator="between" dxfId="0">
      <formula>$B$2="Domestic"</formula>
    </cfRule>
  </conditionalFormatting>
  <conditionalFormatting sqref="AO19">
    <cfRule type="expression" priority="55" operator="between" dxfId="0">
      <formula>$B$2="Domestic"</formula>
    </cfRule>
  </conditionalFormatting>
  <conditionalFormatting sqref="Y20:Y30">
    <cfRule type="expression" priority="55" operator="between" dxfId="0">
      <formula>$B$2="Domestic"</formula>
    </cfRule>
  </conditionalFormatting>
  <conditionalFormatting sqref="X21:Y30">
    <cfRule type="expression" priority="55" operator="between" dxfId="1">
      <formula>0</formula>
    </cfRule>
  </conditionalFormatting>
  <conditionalFormatting sqref="R21:T30">
    <cfRule type="expression" priority="52" operator="between" dxfId="1">
      <formula>0</formula>
    </cfRule>
  </conditionalFormatting>
  <conditionalFormatting sqref="AA21:AB30">
    <cfRule type="expression" priority="50" operator="between" dxfId="1">
      <formula>0</formula>
    </cfRule>
  </conditionalFormatting>
  <conditionalFormatting sqref="B2:B15">
    <cfRule type="expression" priority="50" operator="between" dxfId="1">
      <formula>0</formula>
    </cfRule>
  </conditionalFormatting>
  <conditionalFormatting sqref="B21:N30">
    <cfRule type="expression" priority="50" operator="between" dxfId="1">
      <formula>0</formula>
    </cfRule>
  </conditionalFormatting>
  <conditionalFormatting sqref="AD21:AG30">
    <cfRule type="expression" priority="50" operator="between" dxfId="1">
      <formula>0</formula>
    </cfRule>
  </conditionalFormatting>
  <conditionalFormatting sqref="B21">
    <cfRule type="expression" priority="50" operator="between" dxfId="1">
      <formula>B21=""</formula>
    </cfRule>
  </conditionalFormatting>
  <conditionalFormatting sqref="C21:E30">
    <cfRule type="expression" priority="50" operator="between" dxfId="1">
      <formula>C21=""</formula>
    </cfRule>
  </conditionalFormatting>
  <conditionalFormatting sqref="R22:T30">
    <cfRule type="expression" priority="49" operator="between" dxfId="1">
      <formula>R22=""</formula>
    </cfRule>
  </conditionalFormatting>
  <conditionalFormatting sqref="S21:T21">
    <cfRule type="expression" priority="49" operator="between" dxfId="1">
      <formula>S21=""</formula>
    </cfRule>
  </conditionalFormatting>
  <conditionalFormatting sqref="L21:N30">
    <cfRule type="expression" priority="33" operator="between" dxfId="1">
      <formula>L21=""</formula>
    </cfRule>
  </conditionalFormatting>
  <conditionalFormatting sqref="B22:B30">
    <cfRule type="expression" priority="46" operator="between" dxfId="1">
      <formula>B22=""</formula>
    </cfRule>
  </conditionalFormatting>
  <conditionalFormatting sqref="B2:B8">
    <cfRule type="expression" priority="45" operator="between" dxfId="1">
      <formula>B2=""</formula>
    </cfRule>
  </conditionalFormatting>
  <conditionalFormatting sqref="B10:B15">
    <cfRule type="expression" priority="44" operator="between" dxfId="1">
      <formula>B10=""</formula>
    </cfRule>
  </conditionalFormatting>
  <conditionalFormatting sqref="B9">
    <cfRule type="expression" priority="43" operator="between" dxfId="1">
      <formula>B9=""</formula>
    </cfRule>
  </conditionalFormatting>
  <conditionalFormatting sqref="F21:F30">
    <cfRule type="expression" priority="41" operator="between" dxfId="1">
      <formula>F21=""</formula>
    </cfRule>
  </conditionalFormatting>
  <conditionalFormatting sqref="X21">
    <cfRule type="expression" priority="39" operator="between" dxfId="1">
      <formula>X21=""</formula>
    </cfRule>
  </conditionalFormatting>
  <conditionalFormatting sqref="X22:X30">
    <cfRule type="expression" priority="38" operator="between" dxfId="1">
      <formula>X22=""</formula>
    </cfRule>
  </conditionalFormatting>
  <conditionalFormatting sqref="Y21:Y30">
    <cfRule type="expression" priority="37" operator="between" dxfId="1">
      <formula>Y21=""</formula>
    </cfRule>
  </conditionalFormatting>
  <conditionalFormatting sqref="AB21:AB30">
    <cfRule type="expression" priority="35" operator="between" dxfId="1">
      <formula>AB21=""</formula>
    </cfRule>
  </conditionalFormatting>
  <conditionalFormatting sqref="R21">
    <cfRule type="expression" priority="32" operator="between" dxfId="1">
      <formula>R21=""</formula>
    </cfRule>
  </conditionalFormatting>
  <conditionalFormatting sqref="AD21:AD30">
    <cfRule type="expression" priority="48" operator="between" dxfId="1">
      <formula>AD21=""</formula>
    </cfRule>
  </conditionalFormatting>
  <conditionalFormatting sqref="AE21:AE30">
    <cfRule type="expression" priority="34" operator="between" dxfId="1">
      <formula>AE21=""</formula>
    </cfRule>
  </conditionalFormatting>
  <conditionalFormatting sqref="P21:P30">
    <cfRule type="expression" priority="89" operator="between" dxfId="1">
      <formula>IF($J21&gt;1,AND(P21=""),)</formula>
    </cfRule>
  </conditionalFormatting>
  <conditionalFormatting sqref="O21:O30">
    <cfRule type="expression" priority="109" operator="between" dxfId="1">
      <formula>IF(J21&gt;1,AND(O21=""),)</formula>
    </cfRule>
  </conditionalFormatting>
  <conditionalFormatting sqref="Q21:Q30">
    <cfRule type="expression" priority="24" operator="between" dxfId="1">
      <formula>IF($J21&gt;1,AND(Q21=""),)</formula>
    </cfRule>
  </conditionalFormatting>
  <conditionalFormatting sqref="G21">
    <cfRule type="expression" priority="23" operator="between" dxfId="1">
      <formula>G21=""</formula>
    </cfRule>
  </conditionalFormatting>
  <conditionalFormatting sqref="H21">
    <cfRule type="expression" priority="22" operator="between" dxfId="1">
      <formula>H21=""</formula>
    </cfRule>
  </conditionalFormatting>
  <conditionalFormatting sqref="I21">
    <cfRule type="expression" priority="21" operator="between" dxfId="1">
      <formula>I21=""</formula>
    </cfRule>
  </conditionalFormatting>
  <conditionalFormatting sqref="J21:K21">
    <cfRule type="expression" priority="20" operator="between" dxfId="1">
      <formula>J21=""</formula>
    </cfRule>
  </conditionalFormatting>
  <conditionalFormatting sqref="I22:K30">
    <cfRule type="expression" priority="19" operator="between" dxfId="1">
      <formula>I22=""</formula>
    </cfRule>
  </conditionalFormatting>
  <conditionalFormatting sqref="G22:G30">
    <cfRule type="expression" priority="18" operator="between" dxfId="1">
      <formula>G22=""</formula>
    </cfRule>
  </conditionalFormatting>
  <conditionalFormatting sqref="H22:H30">
    <cfRule type="expression" priority="17" operator="between" dxfId="1">
      <formula>H22=""</formula>
    </cfRule>
  </conditionalFormatting>
  <conditionalFormatting sqref="AA21:AA30">
    <cfRule type="expression" priority="16" operator="between" dxfId="1">
      <formula>AA21=""</formula>
    </cfRule>
  </conditionalFormatting>
  <conditionalFormatting sqref="AC21:AC30">
    <cfRule type="expression" priority="8" operator="between" dxfId="1">
      <formula>0</formula>
    </cfRule>
  </conditionalFormatting>
  <conditionalFormatting sqref="AC21:AC30">
    <cfRule type="expression" priority="7" operator="between" dxfId="1">
      <formula>AC21=""</formula>
    </cfRule>
  </conditionalFormatting>
  <conditionalFormatting sqref="V21">
    <cfRule type="expression" priority="4" operator="between" dxfId="1">
      <formula>V21=""</formula>
    </cfRule>
  </conditionalFormatting>
  <conditionalFormatting sqref="V22:V30">
    <cfRule type="expression" priority="1" operator="between" dxfId="1">
      <formula>V22=""</formula>
    </cfRule>
  </conditionalFormatting>
  <dataValidations count="6">
    <dataValidation type="list" sqref="Z20:Z30" showInputMessage="1" showErrorMessage="1">
      <formula1>"Not applicable,Solid Wood, HWPW-VC,HWPW-CC,PB,MDF,T-MDF"</formula1>
    </dataValidation>
    <dataValidation type="list" sqref="B2" showInputMessage="1">
      <formula1>"Import,Domestic"</formula1>
    </dataValidation>
    <dataValidation allowBlank="1" type="list" sqref="H21:H30" showInputMessage="1" showErrorMessage="1">
      <formula1>"/EA, /SET, /DZ"</formula1>
    </dataValidation>
    <dataValidation allowBlank="1" type="list" sqref="L18:N18" showInputMessage="1" showErrorMessage="1">
      <formula1>"(IN INCHES), (IN CENTIMETERS)"</formula1>
    </dataValidation>
    <dataValidation allowBlank="1" type="list" sqref="G18" showInputMessage="1" showErrorMessage="1">
      <formula1>"(U.S. $), (H.K. $)"</formula1>
    </dataValidation>
    <dataValidation showInputMessage="1" errorTitle="Incorrect Date" operator="greaterThan" allowBlank="1" error="Please input the date when the quote sheet will be submitted.  Date format should be MM/DD/YYYY." type="date" sqref="B9" showErrorMessage="1">
      <formula1>36892</formula1>
    </dataValidation>
  </dataValidations>
  <hyperlinks>
    <hyperlink ref="B10" r:id="rId1" display="mailto:sarah@yunfei.com.cn"/>
    <hyperlink ref="B11" r:id="rId2" display="mailto:lyonyunfei@vip.163.com"/>
  </hyperlinks>
  <printOptions horizontalCentered="1"/>
  <pageMargins left="0.24996873900646302" right="0.24996873900646302" top="0.49993747801292604" bottom="0.49993747801292604" header="0.24996873900646302" footer="0.24996873900646302"/>
  <pageSetup paperSize="1" scale="46" orientation="landscape" fitToWidth="3" fitToHeight="0"/>
  <headerFooter>
    <oddFooter>&amp;L&amp;C&amp;R&amp;"宋体,常规"&amp;12&amp;F</oddFooter>
  </headerFooter>
  <colBreaks count="3" manualBreakCount="3">
    <brk id="17" max="1048575" man="1"/>
    <brk id="24" max="1048575" man="1"/>
    <brk id="33" max="1048575" man="1"/>
  </colBreak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52"/>
  <sheetViews>
    <sheetView zoomScale="70" zoomScaleNormal="70" topLeftCell="A1" workbookViewId="0">
      <selection activeCell="A2" activeCellId="0" sqref="A2:C2"/>
    </sheetView>
  </sheetViews>
  <sheetFormatPr defaultRowHeight="12.75" defaultColWidth="9.142857142857142" x14ac:dyDescent="0.15"/>
  <cols>
    <col min="1" max="1" width="14.857142857142858" customWidth="1" style="7"/>
    <col min="2" max="2" width="12.428571428571429" customWidth="1" style="7"/>
    <col min="3" max="3" width="11.857142857142858" customWidth="1" style="7"/>
    <col min="4" max="4" width="2.7142857142857144" customWidth="1" style="7"/>
    <col min="5" max="5" width="14.857142857142858" customWidth="1" style="7"/>
    <col min="6" max="6" width="12.428571428571429" customWidth="1" style="7"/>
    <col min="7" max="7" width="11.857142857142858" customWidth="1" style="7"/>
    <col min="8" max="8" width="2.7142857142857144" customWidth="1" style="7"/>
    <col min="9" max="9" width="14.857142857142858" customWidth="1" style="7"/>
    <col min="10" max="10" width="12.428571428571429" customWidth="1" style="7"/>
    <col min="11" max="11" width="11.857142857142858" customWidth="1" style="7"/>
    <col min="12" max="12" width="2.5714285714285716" customWidth="1" style="7"/>
    <col min="13" max="13" width="13.571428571428571" customWidth="1" style="7"/>
    <col min="14" max="14" width="9.142857142857142" style="7"/>
    <col min="15" max="15" width="15.285714285714286" customWidth="1" style="7"/>
    <col min="16" max="16" width="2.7142857142857144" customWidth="1" style="7"/>
    <col min="17" max="17" width="13.571428571428571" customWidth="1" style="7"/>
    <col min="18" max="18" width="9.142857142857142" style="7"/>
    <col min="19" max="19" width="15.142857142857142" customWidth="1" style="7"/>
    <col min="20" max="16384" width="9.142857142857142" style="7"/>
  </cols>
  <sheetData>
    <row r="1" spans="1:19" s="8" customFormat="1" ht="27.0" customHeight="1" x14ac:dyDescent="0.15">
      <c r="A1" s="318" t="s">
        <v>167</v>
      </c>
      <c r="B1" s="317"/>
      <c r="C1" s="316"/>
      <c r="E1" s="318" t="s">
        <v>167</v>
      </c>
      <c r="F1" s="317"/>
      <c r="G1" s="316"/>
      <c r="H1" s="11"/>
      <c r="I1" s="318" t="s">
        <v>167</v>
      </c>
      <c r="J1" s="317"/>
      <c r="K1" s="316"/>
      <c r="M1" s="318" t="s">
        <v>167</v>
      </c>
      <c r="N1" s="317"/>
      <c r="O1" s="316"/>
      <c r="Q1" s="318" t="s">
        <v>167</v>
      </c>
      <c r="R1" s="317"/>
      <c r="S1" s="316"/>
    </row>
    <row r="2" spans="1:19" s="8" customFormat="1" ht="50.25" customHeight="1" x14ac:dyDescent="0.15">
      <c r="A2" s="321" t="s">
        <v>168</v>
      </c>
      <c r="B2" s="320"/>
      <c r="C2" s="319"/>
      <c r="E2" s="321" t="s">
        <v>169</v>
      </c>
      <c r="F2" s="320"/>
      <c r="G2" s="319"/>
      <c r="H2" s="21"/>
      <c r="I2" s="321" t="s">
        <v>170</v>
      </c>
      <c r="J2" s="320"/>
      <c r="K2" s="319"/>
      <c r="M2" s="321" t="s">
        <v>171</v>
      </c>
      <c r="N2" s="320"/>
      <c r="O2" s="319"/>
      <c r="Q2" s="321" t="s">
        <v>172</v>
      </c>
      <c r="R2" s="320"/>
      <c r="S2" s="319"/>
    </row>
    <row r="3" spans="1:19" s="8" customFormat="1" ht="27.0" customHeight="1" x14ac:dyDescent="0.15">
      <c r="A3" s="20" t="s">
        <v>173</v>
      </c>
      <c r="B3" s="322" t="s">
        <f>'Data Sheet'!B3</f>
        <v>35</v>
      </c>
      <c r="C3" s="322"/>
      <c r="E3" s="20" t="s">
        <v>173</v>
      </c>
      <c r="F3" s="329" t="s">
        <f>'Data Sheet'!B3</f>
        <v>35</v>
      </c>
      <c r="G3" s="328"/>
      <c r="H3" s="22"/>
      <c r="I3" s="20" t="s">
        <v>173</v>
      </c>
      <c r="J3" s="322" t="s">
        <f>'Data Sheet'!B3</f>
        <v>35</v>
      </c>
      <c r="K3" s="322"/>
      <c r="M3" s="20" t="s">
        <v>173</v>
      </c>
      <c r="N3" s="322" t="s">
        <f>'Data Sheet'!B3</f>
        <v>35</v>
      </c>
      <c r="O3" s="322"/>
      <c r="Q3" s="20" t="s">
        <v>173</v>
      </c>
      <c r="R3" s="322" t="s">
        <f>'Data Sheet'!B3</f>
        <v>35</v>
      </c>
      <c r="S3" s="322"/>
    </row>
    <row r="4" spans="1:19" s="8" customFormat="1" ht="21.95" customHeight="1" x14ac:dyDescent="0.15">
      <c r="A4" s="16" t="s">
        <v>174</v>
      </c>
      <c r="B4" s="323" t="s">
        <f>'Data Sheet'!B10</f>
        <v>48</v>
      </c>
      <c r="C4" s="323"/>
      <c r="E4" s="16" t="s">
        <v>174</v>
      </c>
      <c r="F4" s="323" t="s">
        <f>'Data Sheet'!B10</f>
        <v>48</v>
      </c>
      <c r="G4" s="323"/>
      <c r="H4" s="22"/>
      <c r="I4" s="16" t="s">
        <v>174</v>
      </c>
      <c r="J4" s="323" t="s">
        <f>'Data Sheet'!B10</f>
        <v>48</v>
      </c>
      <c r="K4" s="323"/>
      <c r="M4" s="16" t="s">
        <v>174</v>
      </c>
      <c r="N4" s="323" t="s">
        <f>'Data Sheet'!B10</f>
        <v>48</v>
      </c>
      <c r="O4" s="323"/>
      <c r="Q4" s="16" t="s">
        <v>174</v>
      </c>
      <c r="R4" s="323" t="s">
        <f>'Data Sheet'!B10</f>
        <v>48</v>
      </c>
      <c r="S4" s="323"/>
    </row>
    <row r="5" spans="1:19" s="8" customFormat="1" ht="21.95" customHeight="1" x14ac:dyDescent="0.15">
      <c r="A5" s="16" t="s">
        <v>175</v>
      </c>
      <c r="B5" s="305" t="s">
        <f>'Data Sheet'!B21</f>
        <v>124</v>
      </c>
      <c r="C5" s="305"/>
      <c r="E5" s="16" t="s">
        <v>175</v>
      </c>
      <c r="F5" s="305" t="s">
        <f>'Data Sheet'!B22</f>
        <v>134</v>
      </c>
      <c r="G5" s="305"/>
      <c r="H5" s="22"/>
      <c r="I5" s="16" t="s">
        <v>175</v>
      </c>
      <c r="J5" s="305" t="s">
        <f>'Data Sheet'!B23</f>
        <v>138</v>
      </c>
      <c r="K5" s="305"/>
      <c r="M5" s="16" t="s">
        <v>175</v>
      </c>
      <c r="N5" s="305" t="s">
        <f>'Data Sheet'!B24</f>
        <v>141</v>
      </c>
      <c r="O5" s="305"/>
      <c r="Q5" s="16" t="s">
        <v>175</v>
      </c>
      <c r="R5" s="305" t="s">
        <f>'Data Sheet'!B25</f>
        <v>145</v>
      </c>
      <c r="S5" s="305"/>
    </row>
    <row r="6" spans="1:19" s="8" customFormat="1" ht="21.95" customHeight="1" x14ac:dyDescent="0.15">
      <c r="A6" s="309" t="s">
        <v>176</v>
      </c>
      <c r="B6" s="327" t="s">
        <f>'Data Sheet'!$C$21</f>
        <v>125</v>
      </c>
      <c r="C6" s="326"/>
      <c r="E6" s="309" t="s">
        <v>176</v>
      </c>
      <c r="F6" s="327" t="s">
        <f>'Data Sheet'!$C$22</f>
        <v>125</v>
      </c>
      <c r="G6" s="326"/>
      <c r="H6" s="23"/>
      <c r="I6" s="309" t="s">
        <v>176</v>
      </c>
      <c r="J6" s="327" t="s">
        <f>'Data Sheet'!$C$23</f>
        <v>125</v>
      </c>
      <c r="K6" s="326"/>
      <c r="M6" s="309" t="s">
        <v>176</v>
      </c>
      <c r="N6" s="327" t="s">
        <f>'Data Sheet'!$C$24</f>
        <v>125</v>
      </c>
      <c r="O6" s="326"/>
      <c r="Q6" s="309" t="s">
        <v>176</v>
      </c>
      <c r="R6" s="327" t="s">
        <f>'Data Sheet'!$C$25</f>
        <v>125</v>
      </c>
      <c r="S6" s="326"/>
    </row>
    <row r="7" spans="1:19" s="8" customFormat="1" ht="21.95" customHeight="1" x14ac:dyDescent="0.15">
      <c r="A7" s="307"/>
      <c r="B7" s="325"/>
      <c r="C7" s="324"/>
      <c r="E7" s="307"/>
      <c r="F7" s="325"/>
      <c r="G7" s="324"/>
      <c r="H7" s="23"/>
      <c r="I7" s="307"/>
      <c r="J7" s="325"/>
      <c r="K7" s="324"/>
      <c r="M7" s="307"/>
      <c r="N7" s="325"/>
      <c r="O7" s="324"/>
      <c r="Q7" s="307"/>
      <c r="R7" s="325"/>
      <c r="S7" s="324"/>
    </row>
    <row r="8" spans="1:19" s="9" customFormat="1" ht="21.95" customHeight="1" x14ac:dyDescent="0.15">
      <c r="A8" s="16" t="s">
        <v>177</v>
      </c>
      <c r="B8" s="315" t="s">
        <f>'Data Sheet'!$D$21</f>
        <v>126</v>
      </c>
      <c r="C8" s="315"/>
      <c r="E8" s="16" t="s">
        <v>177</v>
      </c>
      <c r="F8" s="315" t="s">
        <f>'Data Sheet'!$D$22</f>
        <v>135</v>
      </c>
      <c r="G8" s="315"/>
      <c r="H8" s="22"/>
      <c r="I8" s="16" t="s">
        <v>177</v>
      </c>
      <c r="J8" s="315" t="s">
        <f>'Data Sheet'!$D$23</f>
        <v>126</v>
      </c>
      <c r="K8" s="315"/>
      <c r="M8" s="16" t="s">
        <v>177</v>
      </c>
      <c r="N8" s="315" t="s">
        <f>'Data Sheet'!$D$24</f>
        <v>142</v>
      </c>
      <c r="O8" s="315"/>
      <c r="Q8" s="16" t="s">
        <v>177</v>
      </c>
      <c r="R8" s="315" t="s">
        <f>'Data Sheet'!$D$25</f>
        <v>142</v>
      </c>
      <c r="S8" s="315"/>
    </row>
    <row r="9" spans="1:19" s="8" customFormat="1" ht="21.95" customHeight="1" x14ac:dyDescent="0.15">
      <c r="A9" s="16" t="s">
        <v>178</v>
      </c>
      <c r="B9" s="306">
        <f>IF('Data Sheet'!$G$18="(H.K. $)",'Data Sheet'!G21/7.75,'Data Sheet'!G21)</f>
        <v>23</v>
      </c>
      <c r="C9" s="306"/>
      <c r="E9" s="16" t="s">
        <v>178</v>
      </c>
      <c r="F9" s="306">
        <f>IF('Data Sheet'!$G$18="(H.K. $)",'Data Sheet'!G22/7.75,'Data Sheet'!G22)</f>
        <v>23</v>
      </c>
      <c r="G9" s="306"/>
      <c r="H9" s="22"/>
      <c r="I9" s="16" t="s">
        <v>178</v>
      </c>
      <c r="J9" s="306">
        <f>IF('Data Sheet'!$G$18="(H.K. $)",'Data Sheet'!G23/7.75,'Data Sheet'!G23)</f>
        <v>23</v>
      </c>
      <c r="K9" s="306"/>
      <c r="M9" s="16" t="s">
        <v>178</v>
      </c>
      <c r="N9" s="306">
        <f>IF('Data Sheet'!$G$18="(H.K. $)",'Data Sheet'!G24/7.75,'Data Sheet'!G24)</f>
        <v>21</v>
      </c>
      <c r="O9" s="306"/>
      <c r="Q9" s="16" t="s">
        <v>178</v>
      </c>
      <c r="R9" s="306">
        <f>IF('Data Sheet'!$G$18="(H.K. $)",'Data Sheet'!G25/7.75,'Data Sheet'!G25)</f>
        <v>8.65</v>
      </c>
      <c r="S9" s="306"/>
    </row>
    <row r="10" spans="1:19" s="8" customFormat="1" ht="21.95" customHeight="1" x14ac:dyDescent="0.15">
      <c r="A10" s="16" t="s">
        <v>179</v>
      </c>
      <c r="B10" s="306">
        <f>'Data Sheet'!AR21</f>
        <v>27.08446786458333</v>
      </c>
      <c r="C10" s="306"/>
      <c r="E10" s="16" t="s">
        <v>179</v>
      </c>
      <c r="F10" s="306">
        <f>'Data Sheet'!AR22</f>
        <v>27.220864713541665</v>
      </c>
      <c r="G10" s="306"/>
      <c r="H10" s="22"/>
      <c r="I10" s="16" t="s">
        <v>179</v>
      </c>
      <c r="J10" s="306">
        <f>'Data Sheet'!AR23</f>
        <v>27.220864713541665</v>
      </c>
      <c r="K10" s="306"/>
      <c r="M10" s="16" t="s">
        <v>180</v>
      </c>
      <c r="N10" s="306">
        <f>'Data Sheet'!AR24</f>
        <v>25.95442914236111</v>
      </c>
      <c r="O10" s="306"/>
      <c r="Q10" s="16" t="s">
        <v>179</v>
      </c>
      <c r="R10" s="306">
        <f>'Data Sheet'!AR25</f>
        <v>10.067289173357928</v>
      </c>
      <c r="S10" s="306"/>
    </row>
    <row r="11" spans="1:19" s="4" customFormat="1" ht="21.95" customHeight="1" x14ac:dyDescent="0.15">
      <c r="A11" s="16" t="s">
        <v>181</v>
      </c>
      <c r="B11" s="305" t="s">
        <f>'Data Sheet'!X21</f>
        <v>129</v>
      </c>
      <c r="C11" s="305"/>
      <c r="E11" s="16" t="s">
        <v>181</v>
      </c>
      <c r="F11" s="305" t="s">
        <f>'Data Sheet'!X22</f>
        <v>129</v>
      </c>
      <c r="G11" s="305"/>
      <c r="H11" s="22"/>
      <c r="I11" s="16" t="s">
        <v>181</v>
      </c>
      <c r="J11" s="305" t="s">
        <f>'Data Sheet'!X23</f>
        <v>129</v>
      </c>
      <c r="K11" s="305"/>
      <c r="M11" s="16" t="s">
        <v>181</v>
      </c>
      <c r="N11" s="305" t="s">
        <f>'Data Sheet'!X24</f>
        <v>129</v>
      </c>
      <c r="O11" s="305"/>
      <c r="Q11" s="16" t="s">
        <v>181</v>
      </c>
      <c r="R11" s="305" t="s">
        <f>'Data Sheet'!X25</f>
        <v>129</v>
      </c>
      <c r="S11" s="305"/>
    </row>
    <row r="12" spans="1:19" s="4" customFormat="1" ht="21.95" customHeight="1" x14ac:dyDescent="0.15">
      <c r="A12" s="26" t="s">
        <v>182</v>
      </c>
      <c r="B12" s="33">
        <f>'Data Sheet'!AA21</f>
        <v>500</v>
      </c>
      <c r="C12" s="30" t="s">
        <f>'Data Sheet'!E21</f>
        <v>127</v>
      </c>
      <c r="E12" s="26" t="s">
        <v>182</v>
      </c>
      <c r="F12" s="30">
        <f>'Data Sheet'!AA22</f>
        <v>500</v>
      </c>
      <c r="G12" s="30" t="s">
        <f>'Data Sheet'!E22</f>
        <v>127</v>
      </c>
      <c r="H12" s="22"/>
      <c r="I12" s="26" t="s">
        <v>182</v>
      </c>
      <c r="J12" s="33">
        <f>'Data Sheet'!AA23</f>
        <v>500</v>
      </c>
      <c r="K12" s="30" t="s">
        <f>'Data Sheet'!E23</f>
        <v>127</v>
      </c>
      <c r="M12" s="26" t="s">
        <v>182</v>
      </c>
      <c r="N12" s="33">
        <f>'Data Sheet'!AA24</f>
        <v>500</v>
      </c>
      <c r="O12" s="30" t="s">
        <f>'Data Sheet'!E24</f>
        <v>127</v>
      </c>
      <c r="Q12" s="26" t="s">
        <v>182</v>
      </c>
      <c r="R12" s="33">
        <f>'Data Sheet'!AA25</f>
        <v>500</v>
      </c>
      <c r="S12" s="30" t="s">
        <f>'Data Sheet'!E25</f>
        <v>127</v>
      </c>
    </row>
    <row r="13" spans="1:19" ht="21.95" customHeight="1" x14ac:dyDescent="0.15">
      <c r="A13" s="309" t="s">
        <v>183</v>
      </c>
      <c r="B13" s="17">
        <f>'Data Sheet'!$J$21</f>
        <v>0</v>
      </c>
      <c r="C13" s="18" t="s">
        <v>184</v>
      </c>
      <c r="E13" s="309" t="s">
        <v>183</v>
      </c>
      <c r="F13" s="17">
        <f>'Data Sheet'!$J$22</f>
        <v>0</v>
      </c>
      <c r="G13" s="18" t="s">
        <v>184</v>
      </c>
      <c r="H13" s="24"/>
      <c r="I13" s="309" t="s">
        <v>183</v>
      </c>
      <c r="J13" s="17">
        <f>'Data Sheet'!$J$23</f>
        <v>0</v>
      </c>
      <c r="K13" s="18" t="s">
        <v>184</v>
      </c>
      <c r="M13" s="309" t="s">
        <v>183</v>
      </c>
      <c r="N13" s="17">
        <f>'Data Sheet'!$J$24</f>
        <v>0</v>
      </c>
      <c r="O13" s="18" t="s">
        <v>184</v>
      </c>
      <c r="Q13" s="309" t="s">
        <v>183</v>
      </c>
      <c r="R13" s="17">
        <f>'Data Sheet'!$J$25</f>
        <v>0</v>
      </c>
      <c r="S13" s="18" t="s">
        <v>184</v>
      </c>
    </row>
    <row r="14" spans="1:19" ht="21.95" customHeight="1" x14ac:dyDescent="0.15">
      <c r="A14" s="308"/>
      <c r="B14" s="17">
        <f>'Data Sheet'!$I$21</f>
        <v>2</v>
      </c>
      <c r="C14" s="18" t="s">
        <v>185</v>
      </c>
      <c r="E14" s="308"/>
      <c r="F14" s="17">
        <f>'Data Sheet'!$I$22</f>
        <v>2</v>
      </c>
      <c r="G14" s="18" t="s">
        <v>185</v>
      </c>
      <c r="H14" s="24"/>
      <c r="I14" s="308"/>
      <c r="J14" s="17">
        <f>'Data Sheet'!$I$23</f>
        <v>2</v>
      </c>
      <c r="K14" s="18" t="s">
        <v>185</v>
      </c>
      <c r="M14" s="308"/>
      <c r="N14" s="17">
        <f>'Data Sheet'!$I$24</f>
        <v>2</v>
      </c>
      <c r="O14" s="18" t="s">
        <v>185</v>
      </c>
      <c r="Q14" s="308"/>
      <c r="R14" s="17">
        <f>'Data Sheet'!$I$25</f>
        <v>4</v>
      </c>
      <c r="S14" s="18" t="s">
        <v>185</v>
      </c>
    </row>
    <row r="15" spans="1:19" ht="21.95" customHeight="1" x14ac:dyDescent="0.15">
      <c r="A15" s="307"/>
      <c r="B15" s="15">
        <f>'Data Sheet'!$U$21</f>
        <v>2.970522083333333</v>
      </c>
      <c r="C15" s="19" t="s">
        <v>186</v>
      </c>
      <c r="E15" s="307"/>
      <c r="F15" s="15">
        <f>'Data Sheet'!$U$22</f>
        <v>3.0697197916666665</v>
      </c>
      <c r="G15" s="19" t="s">
        <v>186</v>
      </c>
      <c r="H15" s="25"/>
      <c r="I15" s="307"/>
      <c r="J15" s="15">
        <f>'Data Sheet'!$U$23</f>
        <v>3.0697197916666665</v>
      </c>
      <c r="K15" s="19" t="s">
        <v>186</v>
      </c>
      <c r="M15" s="307"/>
      <c r="N15" s="15">
        <f>'Data Sheet'!$U$24</f>
        <v>3.6032211944444437</v>
      </c>
      <c r="O15" s="19" t="s">
        <v>186</v>
      </c>
      <c r="Q15" s="307"/>
      <c r="R15" s="15">
        <f>'Data Sheet'!$U$25</f>
        <v>2.061511524884259</v>
      </c>
      <c r="S15" s="19" t="s">
        <v>186</v>
      </c>
    </row>
    <row r="16" spans="1:19" ht="21.95" customHeight="1" x14ac:dyDescent="0.15">
      <c r="A16" s="16" t="s">
        <v>187</v>
      </c>
      <c r="B16" s="310">
        <f>'Data Sheet'!B9</f>
        <v>42090</v>
      </c>
      <c r="C16" s="303"/>
      <c r="E16" s="16" t="s">
        <v>187</v>
      </c>
      <c r="F16" s="310">
        <f>'Data Sheet'!B9</f>
        <v>42090</v>
      </c>
      <c r="G16" s="303"/>
      <c r="H16" s="22"/>
      <c r="I16" s="16" t="s">
        <v>187</v>
      </c>
      <c r="J16" s="310">
        <f>'Data Sheet'!B9</f>
        <v>42090</v>
      </c>
      <c r="K16" s="303"/>
      <c r="M16" s="16" t="s">
        <v>187</v>
      </c>
      <c r="N16" s="310">
        <f>'Data Sheet'!B9</f>
        <v>42090</v>
      </c>
      <c r="O16" s="303"/>
      <c r="Q16" s="16" t="s">
        <v>187</v>
      </c>
      <c r="R16" s="310">
        <f>'Data Sheet'!B9</f>
        <v>42090</v>
      </c>
      <c r="S16" s="303"/>
    </row>
    <row r="17" spans="1:19" ht="21.95" customHeight="1" x14ac:dyDescent="0.15">
      <c r="A17" s="16" t="s">
        <v>188</v>
      </c>
      <c r="B17" s="304" t="s">
        <f>'Data Sheet'!B15</f>
        <v>62</v>
      </c>
      <c r="C17" s="303"/>
      <c r="E17" s="16" t="s">
        <v>188</v>
      </c>
      <c r="F17" s="304" t="s">
        <f>'Data Sheet'!B15</f>
        <v>62</v>
      </c>
      <c r="G17" s="303"/>
      <c r="H17" s="24"/>
      <c r="I17" s="16" t="s">
        <v>188</v>
      </c>
      <c r="J17" s="304" t="s">
        <f>'Data Sheet'!B15</f>
        <v>62</v>
      </c>
      <c r="K17" s="303"/>
      <c r="M17" s="16" t="s">
        <v>188</v>
      </c>
      <c r="N17" s="304" t="s">
        <f>'Data Sheet'!B15</f>
        <v>62</v>
      </c>
      <c r="O17" s="303"/>
      <c r="Q17" s="16" t="s">
        <v>188</v>
      </c>
      <c r="R17" s="304" t="s">
        <f>'Data Sheet'!B15</f>
        <v>62</v>
      </c>
      <c r="S17" s="303"/>
    </row>
    <row r="18" spans="1:1" ht="20.1" customHeight="1" x14ac:dyDescent="0.15"/>
    <row r="19" spans="1:19" s="8" customFormat="1" ht="27.0" customHeight="1" x14ac:dyDescent="0.15">
      <c r="A19" s="318" t="s">
        <v>167</v>
      </c>
      <c r="B19" s="317"/>
      <c r="C19" s="316"/>
      <c r="E19" s="318" t="s">
        <v>167</v>
      </c>
      <c r="F19" s="317"/>
      <c r="G19" s="316"/>
      <c r="H19" s="11"/>
      <c r="I19" s="318" t="s">
        <v>167</v>
      </c>
      <c r="J19" s="317"/>
      <c r="K19" s="316"/>
      <c r="M19" s="318" t="s">
        <v>167</v>
      </c>
      <c r="N19" s="317"/>
      <c r="O19" s="316"/>
      <c r="Q19" s="318" t="s">
        <v>167</v>
      </c>
      <c r="R19" s="317"/>
      <c r="S19" s="316"/>
    </row>
    <row r="20" spans="1:19" s="8" customFormat="1" ht="50.25" customHeight="1" x14ac:dyDescent="0.15">
      <c r="A20" s="321" t="s">
        <v>189</v>
      </c>
      <c r="B20" s="320"/>
      <c r="C20" s="319"/>
      <c r="E20" s="321" t="s">
        <v>190</v>
      </c>
      <c r="F20" s="320"/>
      <c r="G20" s="319"/>
      <c r="H20" s="21"/>
      <c r="I20" s="321" t="s">
        <v>191</v>
      </c>
      <c r="J20" s="320"/>
      <c r="K20" s="319"/>
      <c r="M20" s="321" t="s">
        <v>192</v>
      </c>
      <c r="N20" s="320"/>
      <c r="O20" s="319"/>
      <c r="Q20" s="321" t="s">
        <v>193</v>
      </c>
      <c r="R20" s="320"/>
      <c r="S20" s="319"/>
    </row>
    <row r="21" spans="1:19" s="8" customFormat="1" ht="27.0" customHeight="1" x14ac:dyDescent="0.15">
      <c r="A21" s="20" t="s">
        <v>173</v>
      </c>
      <c r="B21" s="322" t="s">
        <f>'Data Sheet'!B3</f>
        <v>35</v>
      </c>
      <c r="C21" s="322"/>
      <c r="E21" s="20" t="s">
        <v>173</v>
      </c>
      <c r="F21" s="322" t="s">
        <f>'Data Sheet'!B3</f>
        <v>35</v>
      </c>
      <c r="G21" s="322"/>
      <c r="H21" s="22"/>
      <c r="I21" s="20" t="s">
        <v>173</v>
      </c>
      <c r="J21" s="322" t="s">
        <f>'Data Sheet'!B3</f>
        <v>35</v>
      </c>
      <c r="K21" s="322"/>
      <c r="M21" s="20" t="s">
        <v>173</v>
      </c>
      <c r="N21" s="322" t="s">
        <f>'Data Sheet'!B3</f>
        <v>35</v>
      </c>
      <c r="O21" s="322"/>
      <c r="Q21" s="20" t="s">
        <v>173</v>
      </c>
      <c r="R21" s="322" t="s">
        <f>'Data Sheet'!B3</f>
        <v>35</v>
      </c>
      <c r="S21" s="322"/>
    </row>
    <row r="22" spans="1:19" s="8" customFormat="1" ht="21.95" customHeight="1" x14ac:dyDescent="0.15">
      <c r="A22" s="16" t="s">
        <v>174</v>
      </c>
      <c r="B22" s="323" t="s">
        <f>'Data Sheet'!B10</f>
        <v>48</v>
      </c>
      <c r="C22" s="323"/>
      <c r="E22" s="16" t="s">
        <v>174</v>
      </c>
      <c r="F22" s="323" t="s">
        <f>'Data Sheet'!B10</f>
        <v>48</v>
      </c>
      <c r="G22" s="323"/>
      <c r="H22" s="22"/>
      <c r="I22" s="16" t="s">
        <v>174</v>
      </c>
      <c r="J22" s="323" t="s">
        <f>'Data Sheet'!B10</f>
        <v>48</v>
      </c>
      <c r="K22" s="323"/>
      <c r="M22" s="16" t="s">
        <v>174</v>
      </c>
      <c r="N22" s="323" t="s">
        <f>'Data Sheet'!B10</f>
        <v>48</v>
      </c>
      <c r="O22" s="323"/>
      <c r="Q22" s="16" t="s">
        <v>174</v>
      </c>
      <c r="R22" s="323" t="s">
        <f>'Data Sheet'!B10</f>
        <v>48</v>
      </c>
      <c r="S22" s="323"/>
    </row>
    <row r="23" spans="1:19" s="8" customFormat="1" ht="21.95" customHeight="1" x14ac:dyDescent="0.15">
      <c r="A23" s="16" t="s">
        <v>175</v>
      </c>
      <c r="B23" s="305" t="s">
        <f>'Data Sheet'!B26</f>
        <v>148</v>
      </c>
      <c r="C23" s="305"/>
      <c r="E23" s="16" t="s">
        <v>175</v>
      </c>
      <c r="F23" s="305" t="s">
        <f>'Data Sheet'!B27</f>
        <v>151</v>
      </c>
      <c r="G23" s="305"/>
      <c r="H23" s="22"/>
      <c r="I23" s="16" t="s">
        <v>175</v>
      </c>
      <c r="J23" s="305" t="s">
        <f>'Data Sheet'!B28</f>
        <v>154</v>
      </c>
      <c r="K23" s="305"/>
      <c r="M23" s="16" t="s">
        <v>175</v>
      </c>
      <c r="N23" s="305" t="s">
        <f>'Data Sheet'!B29</f>
        <v>158</v>
      </c>
      <c r="O23" s="305"/>
      <c r="Q23" s="16" t="s">
        <v>175</v>
      </c>
      <c r="R23" s="305" t="s">
        <f>'Data Sheet'!B30</f>
        <v>163</v>
      </c>
      <c r="S23" s="305"/>
    </row>
    <row r="24" spans="1:19" s="8" customFormat="1" ht="21.95" customHeight="1" x14ac:dyDescent="0.15">
      <c r="A24" s="309" t="s">
        <v>176</v>
      </c>
      <c r="B24" s="327" t="s">
        <f>'Data Sheet'!$C$26</f>
        <v>125</v>
      </c>
      <c r="C24" s="326"/>
      <c r="E24" s="309" t="s">
        <v>176</v>
      </c>
      <c r="F24" s="327" t="s">
        <f>'Data Sheet'!$C$27</f>
        <v>125</v>
      </c>
      <c r="G24" s="326"/>
      <c r="H24" s="23"/>
      <c r="I24" s="309" t="s">
        <v>176</v>
      </c>
      <c r="J24" s="327" t="s">
        <f>'Data Sheet'!$C$28</f>
        <v>125</v>
      </c>
      <c r="K24" s="326"/>
      <c r="M24" s="309" t="s">
        <v>176</v>
      </c>
      <c r="N24" s="327" t="s">
        <f>'Data Sheet'!$C$29</f>
        <v>194</v>
      </c>
      <c r="O24" s="326"/>
      <c r="Q24" s="309" t="s">
        <v>176</v>
      </c>
      <c r="R24" s="327" t="s">
        <f>'Data Sheet'!$C$30</f>
        <v>195</v>
      </c>
      <c r="S24" s="326"/>
    </row>
    <row r="25" spans="1:19" s="8" customFormat="1" ht="21.95" customHeight="1" x14ac:dyDescent="0.15">
      <c r="A25" s="307"/>
      <c r="B25" s="325"/>
      <c r="C25" s="324"/>
      <c r="E25" s="307"/>
      <c r="F25" s="325"/>
      <c r="G25" s="324"/>
      <c r="H25" s="23"/>
      <c r="I25" s="307"/>
      <c r="J25" s="325"/>
      <c r="K25" s="324"/>
      <c r="M25" s="307"/>
      <c r="N25" s="325"/>
      <c r="O25" s="324"/>
      <c r="Q25" s="307"/>
      <c r="R25" s="325"/>
      <c r="S25" s="324"/>
    </row>
    <row r="26" spans="1:19" s="9" customFormat="1" ht="21.95" customHeight="1" x14ac:dyDescent="0.15">
      <c r="A26" s="16" t="s">
        <v>177</v>
      </c>
      <c r="B26" s="315" t="s">
        <f>'Data Sheet'!$D$26</f>
        <v>142</v>
      </c>
      <c r="C26" s="315"/>
      <c r="E26" s="16" t="s">
        <v>177</v>
      </c>
      <c r="F26" s="315" t="s">
        <f>'Data Sheet'!$D$27</f>
        <v>142</v>
      </c>
      <c r="G26" s="315"/>
      <c r="H26" s="22"/>
      <c r="I26" s="16" t="s">
        <v>177</v>
      </c>
      <c r="J26" s="315" t="s">
        <f>'Data Sheet'!$D$28</f>
        <v>142</v>
      </c>
      <c r="K26" s="315"/>
      <c r="M26" s="16" t="s">
        <v>177</v>
      </c>
      <c r="N26" s="315" t="s">
        <f>'Data Sheet'!$D$29</f>
        <v>160</v>
      </c>
      <c r="O26" s="315"/>
      <c r="Q26" s="16" t="s">
        <v>177</v>
      </c>
      <c r="R26" s="315" t="s">
        <f>'Data Sheet'!$D$30</f>
        <v>165</v>
      </c>
      <c r="S26" s="315"/>
    </row>
    <row r="27" spans="1:19" s="8" customFormat="1" ht="21.95" customHeight="1" x14ac:dyDescent="0.15">
      <c r="A27" s="16" t="s">
        <v>178</v>
      </c>
      <c r="B27" s="306">
        <f>IF('Data Sheet'!$G$18="(H.K. $)",'Data Sheet'!G26/7.75,'Data Sheet'!G26)</f>
        <v>24.5</v>
      </c>
      <c r="C27" s="306"/>
      <c r="E27" s="16" t="s">
        <v>178</v>
      </c>
      <c r="F27" s="306">
        <f>IF('Data Sheet'!$G$18="(H.K. $)",'Data Sheet'!G27/7.75,'Data Sheet'!G27)</f>
        <v>34.5</v>
      </c>
      <c r="G27" s="306"/>
      <c r="H27" s="22"/>
      <c r="I27" s="16" t="s">
        <v>178</v>
      </c>
      <c r="J27" s="306">
        <f>IF('Data Sheet'!$G$18="(H.K. $)",'Data Sheet'!G28/7.75,'Data Sheet'!G28)</f>
        <v>29.6</v>
      </c>
      <c r="K27" s="306"/>
      <c r="M27" s="16" t="s">
        <v>178</v>
      </c>
      <c r="N27" s="306">
        <f>IF('Data Sheet'!$G$18="(H.K. $)",'Data Sheet'!G29/7.75,'Data Sheet'!G29)</f>
        <v>7.85</v>
      </c>
      <c r="O27" s="306"/>
      <c r="Q27" s="16" t="s">
        <v>178</v>
      </c>
      <c r="R27" s="306">
        <f>IF('Data Sheet'!$G$18="(H.K. $)",'Data Sheet'!G30/7.75,'Data Sheet'!G30)</f>
        <v>11.8</v>
      </c>
      <c r="S27" s="306"/>
    </row>
    <row r="28" spans="1:19" s="8" customFormat="1" ht="21.95" customHeight="1" x14ac:dyDescent="0.15">
      <c r="A28" s="16" t="s">
        <v>179</v>
      </c>
      <c r="B28" s="306">
        <f>'Data Sheet'!AR26</f>
        <v>29.150962962962964</v>
      </c>
      <c r="C28" s="306"/>
      <c r="E28" s="16" t="s">
        <v>179</v>
      </c>
      <c r="F28" s="306">
        <f>'Data Sheet'!AR27</f>
        <v>43.82256147395833</v>
      </c>
      <c r="G28" s="306"/>
      <c r="H28" s="22"/>
      <c r="I28" s="16" t="s">
        <v>180</v>
      </c>
      <c r="J28" s="306">
        <f>'Data Sheet'!AR28</f>
        <v>38.92256147395833</v>
      </c>
      <c r="K28" s="306"/>
      <c r="M28" s="16" t="s">
        <v>179</v>
      </c>
      <c r="N28" s="306">
        <f>'Data Sheet'!AR29</f>
        <v>10.03755349283854</v>
      </c>
      <c r="O28" s="306"/>
      <c r="Q28" s="16" t="s">
        <v>179</v>
      </c>
      <c r="R28" s="306">
        <f>'Data Sheet'!AR30</f>
        <v>15.521901419270835</v>
      </c>
      <c r="S28" s="306"/>
    </row>
    <row r="29" spans="1:19" s="4" customFormat="1" ht="21.95" customHeight="1" x14ac:dyDescent="0.15">
      <c r="A29" s="16" t="s">
        <v>181</v>
      </c>
      <c r="B29" s="305" t="s">
        <f>'Data Sheet'!X26</f>
        <v>129</v>
      </c>
      <c r="C29" s="305"/>
      <c r="E29" s="16" t="s">
        <v>181</v>
      </c>
      <c r="F29" s="305" t="s">
        <f>'Data Sheet'!X27</f>
        <v>129</v>
      </c>
      <c r="G29" s="305"/>
      <c r="H29" s="22"/>
      <c r="I29" s="16" t="s">
        <v>181</v>
      </c>
      <c r="J29" s="305" t="s">
        <f>'Data Sheet'!X28</f>
        <v>129</v>
      </c>
      <c r="K29" s="305"/>
      <c r="M29" s="16" t="s">
        <v>181</v>
      </c>
      <c r="N29" s="305" t="s">
        <f>'Data Sheet'!X29</f>
        <v>129</v>
      </c>
      <c r="O29" s="305"/>
      <c r="Q29" s="16" t="s">
        <v>181</v>
      </c>
      <c r="R29" s="305" t="s">
        <f>'Data Sheet'!X30</f>
        <v>129</v>
      </c>
      <c r="S29" s="305"/>
    </row>
    <row r="30" spans="1:19" s="4" customFormat="1" ht="21.95" customHeight="1" x14ac:dyDescent="0.15">
      <c r="A30" s="26" t="s">
        <v>182</v>
      </c>
      <c r="B30" s="30">
        <f>'Data Sheet'!AA26</f>
        <v>500</v>
      </c>
      <c r="C30" s="30" t="s">
        <f>'Data Sheet'!E26</f>
        <v>127</v>
      </c>
      <c r="E30" s="26" t="s">
        <v>182</v>
      </c>
      <c r="F30" s="33">
        <f>'Data Sheet'!AA27</f>
        <v>500</v>
      </c>
      <c r="G30" s="30" t="s">
        <f>'Data Sheet'!E27</f>
        <v>127</v>
      </c>
      <c r="H30" s="22"/>
      <c r="I30" s="26" t="s">
        <v>182</v>
      </c>
      <c r="J30" s="33">
        <f>'Data Sheet'!AA28</f>
        <v>500</v>
      </c>
      <c r="K30" s="30" t="s">
        <f>'Data Sheet'!E28</f>
        <v>127</v>
      </c>
      <c r="M30" s="26" t="s">
        <v>182</v>
      </c>
      <c r="N30" s="33">
        <f>'Data Sheet'!AA29</f>
        <v>500</v>
      </c>
      <c r="O30" s="30" t="s">
        <f>'Data Sheet'!E29</f>
        <v>127</v>
      </c>
      <c r="Q30" s="26" t="s">
        <v>182</v>
      </c>
      <c r="R30" s="33">
        <f>'Data Sheet'!AA30</f>
        <v>500</v>
      </c>
      <c r="S30" s="30" t="s">
        <f>'Data Sheet'!E30</f>
        <v>127</v>
      </c>
    </row>
    <row r="31" spans="1:19" ht="21.95" customHeight="1" x14ac:dyDescent="0.15">
      <c r="A31" s="309" t="s">
        <v>183</v>
      </c>
      <c r="B31" s="17">
        <f>'Data Sheet'!$J$26</f>
        <v>0</v>
      </c>
      <c r="C31" s="18" t="s">
        <v>184</v>
      </c>
      <c r="E31" s="309" t="s">
        <v>183</v>
      </c>
      <c r="F31" s="17">
        <f>'Data Sheet'!$J$27</f>
        <v>0</v>
      </c>
      <c r="G31" s="18" t="s">
        <v>184</v>
      </c>
      <c r="H31" s="24"/>
      <c r="I31" s="309" t="s">
        <v>183</v>
      </c>
      <c r="J31" s="17">
        <f>'Data Sheet'!$J$28</f>
        <v>0</v>
      </c>
      <c r="K31" s="18" t="s">
        <v>184</v>
      </c>
      <c r="M31" s="309" t="s">
        <v>183</v>
      </c>
      <c r="N31" s="17">
        <f>'Data Sheet'!$J$29</f>
        <v>0</v>
      </c>
      <c r="O31" s="18" t="s">
        <v>184</v>
      </c>
      <c r="Q31" s="309" t="s">
        <v>183</v>
      </c>
      <c r="R31" s="17">
        <f>'Data Sheet'!$J$30</f>
        <v>0</v>
      </c>
      <c r="S31" s="18" t="s">
        <v>184</v>
      </c>
    </row>
    <row r="32" spans="1:19" ht="21.95" customHeight="1" x14ac:dyDescent="0.15">
      <c r="A32" s="308"/>
      <c r="B32" s="17">
        <f>'Data Sheet'!$I$26</f>
        <v>2</v>
      </c>
      <c r="C32" s="18" t="s">
        <v>185</v>
      </c>
      <c r="E32" s="308"/>
      <c r="F32" s="17">
        <f>'Data Sheet'!$I$27</f>
        <v>1</v>
      </c>
      <c r="G32" s="18" t="s">
        <v>185</v>
      </c>
      <c r="H32" s="24"/>
      <c r="I32" s="308"/>
      <c r="J32" s="17">
        <f>'Data Sheet'!$I$28</f>
        <v>1</v>
      </c>
      <c r="K32" s="18" t="s">
        <v>185</v>
      </c>
      <c r="M32" s="308"/>
      <c r="N32" s="17">
        <f>'Data Sheet'!$I$29</f>
        <v>2</v>
      </c>
      <c r="O32" s="18" t="s">
        <v>185</v>
      </c>
      <c r="Q32" s="308"/>
      <c r="R32" s="17">
        <f>'Data Sheet'!$I$30</f>
        <v>2</v>
      </c>
      <c r="S32" s="18" t="s">
        <v>185</v>
      </c>
    </row>
    <row r="33" spans="1:19" ht="21.95" customHeight="1" x14ac:dyDescent="0.15">
      <c r="A33" s="307"/>
      <c r="B33" s="15">
        <f>'Data Sheet'!$U$26</f>
        <v>3.382518518518519</v>
      </c>
      <c r="C33" s="19" t="s">
        <v>186</v>
      </c>
      <c r="E33" s="307"/>
      <c r="F33" s="15">
        <f>'Data Sheet'!$U$27</f>
        <v>3.3900223541666663</v>
      </c>
      <c r="G33" s="19" t="s">
        <v>186</v>
      </c>
      <c r="H33" s="25"/>
      <c r="I33" s="307"/>
      <c r="J33" s="15">
        <f>'Data Sheet'!$U$28</f>
        <v>3.3900223541666663</v>
      </c>
      <c r="K33" s="19" t="s">
        <v>186</v>
      </c>
      <c r="M33" s="307"/>
      <c r="N33" s="15">
        <f>'Data Sheet'!$U$29</f>
        <v>1.5909479947916665</v>
      </c>
      <c r="O33" s="19" t="s">
        <v>186</v>
      </c>
      <c r="Q33" s="307"/>
      <c r="R33" s="15">
        <f>'Data Sheet'!$U$30</f>
        <v>2.7068373958333334</v>
      </c>
      <c r="S33" s="19" t="s">
        <v>186</v>
      </c>
    </row>
    <row r="34" spans="1:19" ht="21.95" customHeight="1" x14ac:dyDescent="0.15">
      <c r="A34" s="16" t="s">
        <v>187</v>
      </c>
      <c r="B34" s="310">
        <f>'Data Sheet'!B9</f>
        <v>42090</v>
      </c>
      <c r="C34" s="303"/>
      <c r="E34" s="16" t="s">
        <v>187</v>
      </c>
      <c r="F34" s="310">
        <f>'Data Sheet'!B9</f>
        <v>42090</v>
      </c>
      <c r="G34" s="303"/>
      <c r="H34" s="22"/>
      <c r="I34" s="16" t="s">
        <v>187</v>
      </c>
      <c r="J34" s="310">
        <f>'Data Sheet'!B9</f>
        <v>42090</v>
      </c>
      <c r="K34" s="303"/>
      <c r="M34" s="16" t="s">
        <v>187</v>
      </c>
      <c r="N34" s="310">
        <f>'Data Sheet'!B9</f>
        <v>42090</v>
      </c>
      <c r="O34" s="303"/>
      <c r="Q34" s="16" t="s">
        <v>187</v>
      </c>
      <c r="R34" s="310">
        <f>'Data Sheet'!B9</f>
        <v>42090</v>
      </c>
      <c r="S34" s="303"/>
    </row>
    <row r="35" spans="1:19" ht="21.95" customHeight="1" x14ac:dyDescent="0.15">
      <c r="A35" s="16" t="s">
        <v>188</v>
      </c>
      <c r="B35" s="304" t="s">
        <f>'Data Sheet'!B15</f>
        <v>62</v>
      </c>
      <c r="C35" s="303"/>
      <c r="D35" s="31"/>
      <c r="E35" s="16" t="s">
        <v>188</v>
      </c>
      <c r="F35" s="304" t="s">
        <f>'Data Sheet'!B15</f>
        <v>62</v>
      </c>
      <c r="G35" s="303"/>
      <c r="H35" s="32"/>
      <c r="I35" s="16" t="s">
        <v>188</v>
      </c>
      <c r="J35" s="304" t="s">
        <f>'Data Sheet'!B15</f>
        <v>62</v>
      </c>
      <c r="K35" s="303"/>
      <c r="L35" s="31"/>
      <c r="M35" s="16" t="s">
        <v>188</v>
      </c>
      <c r="N35" s="304" t="s">
        <f>'Data Sheet'!B15</f>
        <v>62</v>
      </c>
      <c r="O35" s="303"/>
      <c r="P35" s="31"/>
      <c r="Q35" s="16" t="s">
        <v>188</v>
      </c>
      <c r="R35" s="304" t="s">
        <f>'Data Sheet'!B15</f>
        <v>62</v>
      </c>
      <c r="S35" s="303"/>
    </row>
    <row r="36" spans="1:1" ht="20.1" customHeight="1" x14ac:dyDescent="0.15"/>
    <row r="37" spans="1:11" s="8" customFormat="1" ht="27.0" customHeight="1" x14ac:dyDescent="0.15">
      <c r="H37" s="11"/>
      <c r="I37" s="314"/>
      <c r="J37" s="314"/>
      <c r="K37" s="314"/>
    </row>
    <row r="38" spans="1:11" s="8" customFormat="1" ht="50.25" customHeight="1" x14ac:dyDescent="0.15">
      <c r="H38" s="21"/>
      <c r="I38" s="313"/>
      <c r="J38" s="312"/>
      <c r="K38" s="312"/>
    </row>
    <row r="39" spans="1:11" s="8" customFormat="1" ht="21.95" customHeight="1" x14ac:dyDescent="0.15">
      <c r="H39" s="22"/>
      <c r="I39" s="27"/>
      <c r="J39" s="311"/>
      <c r="K39" s="311"/>
    </row>
    <row r="40" spans="1:11" s="8" customFormat="1" ht="21.95" customHeight="1" x14ac:dyDescent="0.15">
      <c r="H40" s="22"/>
      <c r="I40" s="27"/>
      <c r="J40" s="301"/>
      <c r="K40" s="301"/>
    </row>
    <row r="41" spans="1:11" s="8" customFormat="1" ht="21.95" customHeight="1" x14ac:dyDescent="0.15">
      <c r="H41" s="22"/>
      <c r="I41" s="27"/>
      <c r="J41" s="297"/>
      <c r="K41" s="297"/>
    </row>
    <row r="42" spans="1:11" s="8" customFormat="1" ht="21.95" customHeight="1" x14ac:dyDescent="0.15">
      <c r="H42" s="23"/>
      <c r="I42" s="27"/>
      <c r="J42" s="300"/>
      <c r="K42" s="300"/>
    </row>
    <row r="43" spans="1:11" s="8" customFormat="1" ht="21.95" customHeight="1" x14ac:dyDescent="0.15">
      <c r="H43" s="23"/>
      <c r="I43" s="27"/>
      <c r="J43" s="300"/>
      <c r="K43" s="300"/>
    </row>
    <row r="44" spans="1:11" s="9" customFormat="1" ht="21.95" customHeight="1" x14ac:dyDescent="0.15">
      <c r="H44" s="22"/>
      <c r="I44" s="27"/>
      <c r="J44" s="301"/>
      <c r="K44" s="301"/>
    </row>
    <row r="45" spans="1:11" s="8" customFormat="1" ht="21.95" customHeight="1" x14ac:dyDescent="0.15">
      <c r="H45" s="22"/>
      <c r="I45" s="27"/>
      <c r="J45" s="299"/>
      <c r="K45" s="297"/>
    </row>
    <row r="46" spans="1:11" s="8" customFormat="1" ht="21.95" customHeight="1" x14ac:dyDescent="0.15">
      <c r="H46" s="22"/>
      <c r="I46" s="27"/>
      <c r="J46" s="299"/>
      <c r="K46" s="297"/>
    </row>
    <row r="47" spans="1:11" s="4" customFormat="1" ht="21.95" customHeight="1" x14ac:dyDescent="0.15">
      <c r="H47" s="22"/>
      <c r="I47" s="27"/>
      <c r="J47" s="297"/>
      <c r="K47" s="297"/>
    </row>
    <row r="48" spans="1:11" ht="21.95" customHeight="1" x14ac:dyDescent="0.15">
      <c r="H48" s="24"/>
      <c r="I48" s="298"/>
      <c r="J48" s="28"/>
      <c r="K48" s="24"/>
    </row>
    <row r="49" spans="1:11" ht="21.95" customHeight="1" x14ac:dyDescent="0.15">
      <c r="H49" s="24"/>
      <c r="I49" s="298"/>
      <c r="J49" s="28"/>
      <c r="K49" s="24"/>
    </row>
    <row r="50" spans="1:11" ht="21.95" customHeight="1" x14ac:dyDescent="0.15">
      <c r="H50" s="25"/>
      <c r="I50" s="298"/>
      <c r="J50" s="29"/>
      <c r="K50" s="25"/>
    </row>
    <row r="51" spans="1:11" ht="21.95" customHeight="1" x14ac:dyDescent="0.15">
      <c r="H51" s="22"/>
      <c r="I51" s="27"/>
      <c r="J51" s="302"/>
      <c r="K51" s="297"/>
    </row>
    <row r="52" spans="1:11" ht="21.95" customHeight="1" x14ac:dyDescent="0.15">
      <c r="H52" s="24"/>
      <c r="I52" s="27"/>
      <c r="J52" s="297"/>
      <c r="K52" s="297"/>
    </row>
  </sheetData>
  <sheetProtection sheet="1" objects="1" scenarios="1" selectLockedCells="1" selectUnlockedCells="1"/>
  <mergeCells count="154">
    <mergeCell ref="J52:K52"/>
    <mergeCell ref="I48:I50"/>
    <mergeCell ref="J46:K46"/>
    <mergeCell ref="J43:K43"/>
    <mergeCell ref="J44:K44"/>
    <mergeCell ref="J45:K45"/>
    <mergeCell ref="J51:K51"/>
    <mergeCell ref="J35:K35"/>
    <mergeCell ref="N35:O35"/>
    <mergeCell ref="R29:S29"/>
    <mergeCell ref="J28:K28"/>
    <mergeCell ref="N28:O28"/>
    <mergeCell ref="Q31:Q33"/>
    <mergeCell ref="J29:K29"/>
    <mergeCell ref="N29:O29"/>
    <mergeCell ref="M31:M33"/>
    <mergeCell ref="J34:K34"/>
    <mergeCell ref="N34:O34"/>
    <mergeCell ref="R28:S28"/>
    <mergeCell ref="R35:S35"/>
    <mergeCell ref="J47:K47"/>
    <mergeCell ref="J42:K42"/>
    <mergeCell ref="J39:K39"/>
    <mergeCell ref="I38:K38"/>
    <mergeCell ref="I37:K37"/>
    <mergeCell ref="J41:K41"/>
    <mergeCell ref="J40:K40"/>
    <mergeCell ref="R34:S34"/>
    <mergeCell ref="J23:K23"/>
    <mergeCell ref="J27:K27"/>
    <mergeCell ref="J26:K26"/>
    <mergeCell ref="Q19:S19"/>
    <mergeCell ref="M20:O20"/>
    <mergeCell ref="Q20:S20"/>
    <mergeCell ref="N23:O23"/>
    <mergeCell ref="R21:S21"/>
    <mergeCell ref="M19:O19"/>
    <mergeCell ref="R23:S23"/>
    <mergeCell ref="R22:S22"/>
    <mergeCell ref="N21:O21"/>
    <mergeCell ref="N22:O22"/>
    <mergeCell ref="R26:S26"/>
    <mergeCell ref="R27:S27"/>
    <mergeCell ref="N27:O27"/>
    <mergeCell ref="N26:O26"/>
    <mergeCell ref="A31:A33"/>
    <mergeCell ref="B28:C28"/>
    <mergeCell ref="E31:E33"/>
    <mergeCell ref="F28:G28"/>
    <mergeCell ref="F22:G22"/>
    <mergeCell ref="F23:G23"/>
    <mergeCell ref="F29:G29"/>
    <mergeCell ref="I31:I33"/>
    <mergeCell ref="B29:C29"/>
    <mergeCell ref="B22:C22"/>
    <mergeCell ref="B23:C23"/>
    <mergeCell ref="B26:C26"/>
    <mergeCell ref="B27:C27"/>
    <mergeCell ref="F26:G26"/>
    <mergeCell ref="F27:G27"/>
    <mergeCell ref="A13:A15"/>
    <mergeCell ref="A20:C20"/>
    <mergeCell ref="F9:G9"/>
    <mergeCell ref="F11:G11"/>
    <mergeCell ref="E13:E15"/>
    <mergeCell ref="F16:G16"/>
    <mergeCell ref="F10:G10"/>
    <mergeCell ref="E20:G20"/>
    <mergeCell ref="A19:C19"/>
    <mergeCell ref="E19:G19"/>
    <mergeCell ref="B35:C35"/>
    <mergeCell ref="I1:K1"/>
    <mergeCell ref="I2:K2"/>
    <mergeCell ref="J3:K3"/>
    <mergeCell ref="J4:K4"/>
    <mergeCell ref="J5:K5"/>
    <mergeCell ref="F17:G17"/>
    <mergeCell ref="I19:K19"/>
    <mergeCell ref="B21:C21"/>
    <mergeCell ref="B34:C34"/>
    <mergeCell ref="B17:C17"/>
    <mergeCell ref="E2:G2"/>
    <mergeCell ref="F8:G8"/>
    <mergeCell ref="B8:C8"/>
    <mergeCell ref="B10:C10"/>
    <mergeCell ref="B9:C9"/>
    <mergeCell ref="J16:K16"/>
    <mergeCell ref="I20:K20"/>
    <mergeCell ref="F34:G34"/>
    <mergeCell ref="F35:G35"/>
    <mergeCell ref="J22:K22"/>
    <mergeCell ref="F21:G21"/>
    <mergeCell ref="J21:K21"/>
    <mergeCell ref="F6:G7"/>
    <mergeCell ref="R17:S17"/>
    <mergeCell ref="N17:O17"/>
    <mergeCell ref="N11:O11"/>
    <mergeCell ref="R11:S11"/>
    <mergeCell ref="N16:O16"/>
    <mergeCell ref="B16:C16"/>
    <mergeCell ref="I13:I15"/>
    <mergeCell ref="J17:K17"/>
    <mergeCell ref="B11:C11"/>
    <mergeCell ref="J11:K11"/>
    <mergeCell ref="N10:O10"/>
    <mergeCell ref="N9:O9"/>
    <mergeCell ref="N5:O5"/>
    <mergeCell ref="R8:S8"/>
    <mergeCell ref="N8:O8"/>
    <mergeCell ref="J8:K8"/>
    <mergeCell ref="J10:K10"/>
    <mergeCell ref="J9:K9"/>
    <mergeCell ref="M2:O2"/>
    <mergeCell ref="N3:O3"/>
    <mergeCell ref="F5:G5"/>
    <mergeCell ref="Q1:S1"/>
    <mergeCell ref="Q2:S2"/>
    <mergeCell ref="A1:C1"/>
    <mergeCell ref="A2:C2"/>
    <mergeCell ref="B3:C3"/>
    <mergeCell ref="R5:S5"/>
    <mergeCell ref="M1:O1"/>
    <mergeCell ref="E1:G1"/>
    <mergeCell ref="B4:C4"/>
    <mergeCell ref="F3:G3"/>
    <mergeCell ref="F4:G4"/>
    <mergeCell ref="R3:S3"/>
    <mergeCell ref="B5:C5"/>
    <mergeCell ref="N4:O4"/>
    <mergeCell ref="R4:S4"/>
    <mergeCell ref="I6:I7"/>
    <mergeCell ref="J6:K7"/>
    <mergeCell ref="M6:M7"/>
    <mergeCell ref="N6:O7"/>
    <mergeCell ref="Q6:Q7"/>
    <mergeCell ref="R6:S7"/>
    <mergeCell ref="A24:A25"/>
    <mergeCell ref="B24:C25"/>
    <mergeCell ref="E24:E25"/>
    <mergeCell ref="F24:G25"/>
    <mergeCell ref="I24:I25"/>
    <mergeCell ref="J24:K25"/>
    <mergeCell ref="M24:M25"/>
    <mergeCell ref="N24:O25"/>
    <mergeCell ref="Q24:Q25"/>
    <mergeCell ref="R24:S25"/>
    <mergeCell ref="B6:C7"/>
    <mergeCell ref="A6:A7"/>
    <mergeCell ref="E6:E7"/>
    <mergeCell ref="R9:S9"/>
    <mergeCell ref="Q13:Q15"/>
    <mergeCell ref="R10:S10"/>
    <mergeCell ref="R16:S16"/>
    <mergeCell ref="M13:M15"/>
  </mergeCells>
  <phoneticPr fontId="0" type="noConversion"/>
  <conditionalFormatting sqref="B10:C10">
    <cfRule type="expression" priority="1" operator="between" dxfId="0">
      <formula>=</formula>
    </cfRule>
  </conditionalFormatting>
  <conditionalFormatting sqref="F10:G10">
    <cfRule type="expression" priority="1" operator="between" dxfId="0">
      <formula>=</formula>
    </cfRule>
  </conditionalFormatting>
  <conditionalFormatting sqref="J10:K10">
    <cfRule type="expression" priority="1" operator="between" dxfId="0">
      <formula>=</formula>
    </cfRule>
  </conditionalFormatting>
  <conditionalFormatting sqref="N10:O10">
    <cfRule type="expression" priority="1" operator="between" dxfId="0">
      <formula>=</formula>
    </cfRule>
  </conditionalFormatting>
  <conditionalFormatting sqref="R10:S10">
    <cfRule type="expression" priority="1" operator="between" dxfId="0">
      <formula>=</formula>
    </cfRule>
  </conditionalFormatting>
  <conditionalFormatting sqref="R28:S28">
    <cfRule type="expression" priority="1" operator="between" dxfId="0">
      <formula>=</formula>
    </cfRule>
  </conditionalFormatting>
  <conditionalFormatting sqref="N28:O28">
    <cfRule type="expression" priority="1" operator="between" dxfId="0">
      <formula>=</formula>
    </cfRule>
  </conditionalFormatting>
  <conditionalFormatting sqref="J28:K28">
    <cfRule type="expression" priority="1" operator="between" dxfId="0">
      <formula>=</formula>
    </cfRule>
  </conditionalFormatting>
  <conditionalFormatting sqref="F28:G28">
    <cfRule type="expression" priority="1" operator="between" dxfId="0">
      <formula>=</formula>
    </cfRule>
  </conditionalFormatting>
  <conditionalFormatting sqref="B28:C28">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66" orientation="landscape"/>
  <headerFooter>
    <oddFooter>&amp;L&amp;C&amp;R&amp;"宋体,常规"&amp;12&amp;F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0"/>
  <sheetViews>
    <sheetView zoomScale="75" zoomScaleNormal="75" topLeftCell="A13" workbookViewId="0">
      <selection activeCell="C3" activeCellId="0" sqref="C3:H3"/>
    </sheetView>
  </sheetViews>
  <sheetFormatPr defaultRowHeight="12.75" defaultColWidth="9.142857142857142" x14ac:dyDescent="0.15"/>
  <cols>
    <col min="1" max="1" width="9.285714285714286" customWidth="1" style="6"/>
    <col min="2" max="2" width="25.71428571428571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5.285714285714286" customWidth="1" style="6"/>
    <col min="12" max="12" width="13.142857142857142" customWidth="1" style="6"/>
    <col min="13" max="13" width="10.285714285714286"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19.5" customHeight="1" x14ac:dyDescent="0.15">
      <c r="A3" s="340" t="s">
        <v>198</v>
      </c>
      <c r="B3" s="340"/>
      <c r="C3" s="346"/>
      <c r="D3" s="346"/>
      <c r="E3" s="346"/>
      <c r="F3" s="346"/>
      <c r="G3" s="346"/>
      <c r="H3" s="346"/>
      <c r="I3" s="340" t="s">
        <v>199</v>
      </c>
      <c r="J3" s="340"/>
      <c r="K3" s="395"/>
      <c r="L3" s="394"/>
      <c r="M3" s="394"/>
      <c r="N3" s="394"/>
      <c r="O3" s="393"/>
    </row>
    <row r="4" spans="1:15" s="7" customFormat="1" ht="19.5" customHeight="1" x14ac:dyDescent="0.15">
      <c r="A4" s="332" t="s">
        <v>200</v>
      </c>
      <c r="B4" s="332"/>
      <c r="C4" s="331" t="s">
        <f>IF('Data Sheet'!B3="","",'Data Sheet'!B3)</f>
        <v>35</v>
      </c>
      <c r="D4" s="331"/>
      <c r="E4" s="331"/>
      <c r="F4" s="331"/>
      <c r="G4" s="331"/>
      <c r="H4" s="330"/>
      <c r="I4" s="332" t="s">
        <v>201</v>
      </c>
      <c r="J4" s="332"/>
      <c r="K4" s="387">
        <f>IF('Data Sheet'!B9="","",'Data Sheet'!B9)</f>
        <v>42090</v>
      </c>
      <c r="L4" s="386"/>
      <c r="M4" s="386"/>
      <c r="N4" s="386"/>
      <c r="O4" s="385"/>
    </row>
    <row r="5" spans="1:15" s="8" customFormat="1" ht="19.5" customHeight="1" x14ac:dyDescent="0.15">
      <c r="A5" s="332" t="s">
        <v>202</v>
      </c>
      <c r="B5" s="336"/>
      <c r="C5" s="331" t="s">
        <f>IF('Data Sheet'!B4="","",'Data Sheet'!B4)</f>
        <v>38</v>
      </c>
      <c r="D5" s="331"/>
      <c r="E5" s="331"/>
      <c r="F5" s="331"/>
      <c r="G5" s="331"/>
      <c r="H5" s="330"/>
      <c r="I5" s="332" t="s">
        <v>203</v>
      </c>
      <c r="J5" s="332"/>
      <c r="K5" s="387" t="s">
        <f>IF('Data Sheet'!B10="","",'Data Sheet'!B10)</f>
        <v>48</v>
      </c>
      <c r="L5" s="386"/>
      <c r="M5" s="386"/>
      <c r="N5" s="386"/>
      <c r="O5" s="385"/>
    </row>
    <row r="6" spans="1:15" s="8" customFormat="1" ht="19.5" customHeight="1" x14ac:dyDescent="0.15">
      <c r="A6" s="332" t="s">
        <v>39</v>
      </c>
      <c r="B6" s="336"/>
      <c r="C6" s="331" t="s">
        <f>IF('Data Sheet'!B5="","",'Data Sheet'!B5)</f>
        <v>40</v>
      </c>
      <c r="D6" s="331"/>
      <c r="E6" s="331"/>
      <c r="F6" s="331"/>
      <c r="G6" s="331"/>
      <c r="H6" s="330"/>
      <c r="I6" s="332" t="s">
        <v>204</v>
      </c>
      <c r="J6" s="332"/>
      <c r="K6" s="387" t="s">
        <f>IF('Data Sheet'!B11="","",'Data Sheet'!B11)</f>
        <v>51</v>
      </c>
      <c r="L6" s="386"/>
      <c r="M6" s="386"/>
      <c r="N6" s="386"/>
      <c r="O6" s="385"/>
    </row>
    <row r="7" spans="1:15" s="8" customFormat="1" ht="19.5" customHeight="1" x14ac:dyDescent="0.15">
      <c r="A7" s="332" t="s">
        <v>41</v>
      </c>
      <c r="B7" s="336"/>
      <c r="C7" s="331">
        <f>IF('Data Sheet'!B6="","",'Data Sheet'!B6)</f>
        <v/>
      </c>
      <c r="D7" s="331"/>
      <c r="E7" s="331"/>
      <c r="F7" s="331"/>
      <c r="G7" s="331"/>
      <c r="H7" s="330"/>
      <c r="I7" s="332" t="s">
        <v>205</v>
      </c>
      <c r="J7" s="332"/>
      <c r="K7" s="362" t="s">
        <f>IF('Data Sheet'!B12="","",'Data Sheet'!B12)</f>
        <v>54</v>
      </c>
      <c r="L7" s="361"/>
      <c r="M7" s="361"/>
      <c r="N7" s="361"/>
      <c r="O7" s="360"/>
    </row>
    <row r="8" spans="1:15" s="8" customFormat="1" ht="19.5" customHeight="1" x14ac:dyDescent="0.15">
      <c r="A8" s="332" t="s">
        <v>42</v>
      </c>
      <c r="B8" s="336"/>
      <c r="C8" s="339">
        <f>IF('Data Sheet'!B7="","",'Data Sheet'!B7)</f>
        <v/>
      </c>
      <c r="D8" s="338"/>
      <c r="E8" s="338"/>
      <c r="F8" s="338"/>
      <c r="G8" s="338"/>
      <c r="H8" s="337"/>
      <c r="I8" s="332" t="s">
        <v>206</v>
      </c>
      <c r="J8" s="332"/>
      <c r="K8" s="362" t="s">
        <f>IF('Data Sheet'!B13="","",'Data Sheet'!B13)</f>
        <v>57</v>
      </c>
      <c r="L8" s="361"/>
      <c r="M8" s="361"/>
      <c r="N8" s="361"/>
      <c r="O8" s="360"/>
    </row>
    <row r="9" spans="1:15" s="8" customFormat="1" ht="19.5" customHeight="1" x14ac:dyDescent="0.15">
      <c r="A9" s="332" t="s">
        <v>43</v>
      </c>
      <c r="B9" s="336"/>
      <c r="C9" s="331">
        <f>IF('Data Sheet'!B8="","",'Data Sheet'!B8)</f>
        <v/>
      </c>
      <c r="D9" s="331"/>
      <c r="E9" s="331"/>
      <c r="F9" s="331"/>
      <c r="G9" s="331"/>
      <c r="H9" s="330"/>
      <c r="I9" s="332" t="s">
        <v>207</v>
      </c>
      <c r="J9" s="332"/>
      <c r="K9" s="387" t="s">
        <f>IF('Data Sheet'!B15="","",'Data Sheet'!B15)</f>
        <v>62</v>
      </c>
      <c r="L9" s="386"/>
      <c r="M9" s="386"/>
      <c r="N9" s="386"/>
      <c r="O9" s="385"/>
    </row>
    <row r="10" spans="1:15" s="8" customFormat="1" ht="19.5" customHeight="1" x14ac:dyDescent="0.15">
      <c r="A10" s="332" t="s">
        <v>208</v>
      </c>
      <c r="B10" s="332"/>
      <c r="C10" s="356" t="s">
        <f>IF('Data Sheet'!B21="","",'Data Sheet'!B21)</f>
        <v>124</v>
      </c>
      <c r="D10" s="356"/>
      <c r="E10" s="356"/>
      <c r="F10" s="356"/>
      <c r="G10" s="356"/>
      <c r="H10" s="355"/>
      <c r="I10" s="332" t="s">
        <v>209</v>
      </c>
      <c r="J10" s="332"/>
      <c r="K10" s="387" t="s">
        <f>IF('Data Sheet'!X21="","",'Data Sheet'!X21)</f>
        <v>129</v>
      </c>
      <c r="L10" s="386"/>
      <c r="M10" s="386"/>
      <c r="N10" s="386"/>
      <c r="O10" s="385"/>
    </row>
    <row r="11" spans="1:15" s="8" customFormat="1" ht="19.5" customHeight="1" x14ac:dyDescent="0.15">
      <c r="A11" s="340" t="s">
        <v>210</v>
      </c>
      <c r="B11" s="340"/>
      <c r="C11" s="346"/>
      <c r="D11" s="346"/>
      <c r="E11" s="346"/>
      <c r="F11" s="346"/>
      <c r="G11" s="346"/>
      <c r="H11" s="346"/>
      <c r="I11" s="332" t="s">
        <v>211</v>
      </c>
      <c r="J11" s="332"/>
      <c r="K11" s="387" t="s">
        <f>IF('Data Sheet'!B14="","",'Data Sheet'!B14)</f>
        <v>60</v>
      </c>
      <c r="L11" s="386"/>
      <c r="M11" s="386"/>
      <c r="N11" s="386"/>
      <c r="O11" s="385"/>
    </row>
    <row r="12" spans="1:15" s="2" customFormat="1" ht="36.0" customHeight="1" x14ac:dyDescent="0.15">
      <c r="A12" s="332" t="s">
        <v>212</v>
      </c>
      <c r="B12" s="332"/>
      <c r="C12" s="362" t="s">
        <f>IF('Data Sheet'!$Y$21="","",'Data Sheet'!$Y$21)</f>
        <v>213</v>
      </c>
      <c r="D12" s="361"/>
      <c r="E12" s="361"/>
      <c r="F12" s="361"/>
      <c r="G12" s="361"/>
      <c r="H12" s="360"/>
      <c r="I12" s="343" t="s">
        <v>214</v>
      </c>
      <c r="J12" s="343"/>
      <c r="K12" s="362" t="s">
        <f>IF('Data Sheet'!Z21="","",'Data Sheet'!Z21)</f>
        <v>131</v>
      </c>
      <c r="L12" s="361"/>
      <c r="M12" s="361"/>
      <c r="N12" s="361"/>
      <c r="O12" s="360"/>
    </row>
    <row r="13" spans="1:15" s="9" customFormat="1" ht="19.5" customHeight="1" x14ac:dyDescent="0.15">
      <c r="A13" s="332" t="s">
        <v>215</v>
      </c>
      <c r="B13" s="332"/>
      <c r="C13" s="335" t="s">
        <f>IF('Data Sheet'!$C$21="","",'Data Sheet'!$C$21)</f>
        <v>125</v>
      </c>
      <c r="D13" s="334"/>
      <c r="E13" s="334"/>
      <c r="F13" s="334"/>
      <c r="G13" s="334"/>
      <c r="H13" s="333"/>
      <c r="I13" s="332" t="s">
        <v>216</v>
      </c>
      <c r="J13" s="332"/>
      <c r="K13" s="56">
        <f>IF('Data Sheet'!V17="Case Weight (kgs)",'Data Sheet'!V21*2.20462,'Data Sheet'!V21)</f>
        <v>25</v>
      </c>
      <c r="L13" s="398" t="s">
        <v>217</v>
      </c>
      <c r="M13" s="397"/>
      <c r="N13" s="400">
        <f>IF('Data Sheet'!W17="Item Weight (kgs)",'Data Sheet'!W21*2.20462,'Data Sheet'!W21)</f>
        <v>11.66</v>
      </c>
      <c r="O13" s="399"/>
    </row>
    <row r="14" spans="1:15" s="4" customFormat="1" ht="19.5" customHeight="1" x14ac:dyDescent="0.15">
      <c r="A14" s="332" t="s">
        <v>177</v>
      </c>
      <c r="B14" s="332"/>
      <c r="C14" s="367" t="s">
        <f>IF('Data Sheet'!$D$21="","",'Data Sheet'!$D$21)</f>
        <v>126</v>
      </c>
      <c r="D14" s="367"/>
      <c r="E14" s="367"/>
      <c r="F14" s="367"/>
      <c r="G14" s="367"/>
      <c r="H14" s="367"/>
      <c r="I14" s="366" t="s">
        <v>218</v>
      </c>
      <c r="J14" s="365"/>
      <c r="K14" s="392">
        <f>IF('Data Sheet'!$AA$21="","",'Data Sheet'!$AA$21)</f>
        <v>500</v>
      </c>
      <c r="L14" s="391"/>
      <c r="M14" s="391"/>
      <c r="N14" s="391"/>
      <c r="O14" s="390"/>
    </row>
    <row r="15" spans="1:15" s="7" customFormat="1" ht="19.5" customHeight="1" x14ac:dyDescent="0.15">
      <c r="A15" s="332" t="s">
        <v>219</v>
      </c>
      <c r="B15" s="332"/>
      <c r="C15" s="364" t="s">
        <f>IF('Data Sheet'!$E$21="","",'Data Sheet'!$E$21)</f>
        <v>127</v>
      </c>
      <c r="D15" s="364"/>
      <c r="E15" s="363"/>
      <c r="F15" s="363"/>
      <c r="G15" s="363"/>
      <c r="H15" s="363"/>
      <c r="I15" s="343" t="s">
        <v>220</v>
      </c>
      <c r="J15" s="343"/>
      <c r="K15" s="362" t="s">
        <f>IF('Data Sheet'!$F$21="","",'Data Sheet'!$F$21)</f>
        <v>128</v>
      </c>
      <c r="L15" s="361"/>
      <c r="M15" s="361"/>
      <c r="N15" s="361"/>
      <c r="O15" s="360"/>
    </row>
    <row r="16" spans="1:15" s="7" customFormat="1" ht="19.5" customHeight="1" x14ac:dyDescent="0.15">
      <c r="A16" s="332" t="s">
        <v>221</v>
      </c>
      <c r="B16" s="332"/>
      <c r="C16" s="41">
        <f>IF('Data Sheet'!$L$18="(IN INCHES)",'Data Sheet'!L$21,'Data Sheet'!L$21*0.393701)</f>
        <v>48.03</v>
      </c>
      <c r="D16" s="41">
        <f>IF('Data Sheet'!$L$18="(IN INCHES)",'Data Sheet'!M$21,'Data Sheet'!M$21*0.393701)</f>
        <v>6.1</v>
      </c>
      <c r="E16" s="41">
        <f>IF('Data Sheet'!$L$18="(IN INCHES)",'Data Sheet'!N$21,'Data Sheet'!N$21*0.393701)</f>
        <v>17.52</v>
      </c>
      <c r="F16" s="359" t="s">
        <v>222</v>
      </c>
      <c r="G16" s="358"/>
      <c r="H16" s="357"/>
      <c r="I16" s="343" t="s">
        <v>223</v>
      </c>
      <c r="J16" s="343"/>
      <c r="K16" s="362" t="s">
        <f>IF('Data Sheet'!$AB$21="","",'Data Sheet'!$AB$21)</f>
        <v>132</v>
      </c>
      <c r="L16" s="361"/>
      <c r="M16" s="361"/>
      <c r="N16" s="361"/>
      <c r="O16" s="360"/>
    </row>
    <row r="17" spans="1:15" s="7" customFormat="1" ht="19.5" customHeight="1" x14ac:dyDescent="0.15">
      <c r="A17" s="332" t="s">
        <v>224</v>
      </c>
      <c r="B17" s="332"/>
      <c r="C17" s="41">
        <f>IF('Data Sheet'!$L$18="(IN INCHES)",'Data Sheet'!O21,'Data Sheet'!O21*0.393701)</f>
        <v>0</v>
      </c>
      <c r="D17" s="41">
        <f>IF('Data Sheet'!$L$18="(IN INCHES)",'Data Sheet'!P21,'Data Sheet'!P21*0.393701)</f>
        <v>0</v>
      </c>
      <c r="E17" s="41">
        <f>IF('Data Sheet'!$L$18="(IN INCHES)",'Data Sheet'!Q21,'Data Sheet'!Q21*0.393701)</f>
        <v>0</v>
      </c>
      <c r="F17" s="359" t="s">
        <v>222</v>
      </c>
      <c r="G17" s="358"/>
      <c r="H17" s="357"/>
      <c r="I17" s="343" t="s">
        <v>225</v>
      </c>
      <c r="J17" s="343"/>
      <c r="K17" s="14" t="s">
        <f>IF('Data Sheet'!$AC$21="","",'Data Sheet'!$AC$21)</f>
        <v>118</v>
      </c>
      <c r="L17" s="396" t="s">
        <v>86</v>
      </c>
      <c r="M17" s="396"/>
      <c r="N17" s="389" t="s">
        <f>IF('Data Sheet'!$AD$21="","",'Data Sheet'!$AD$21)</f>
        <v>118</v>
      </c>
      <c r="O17" s="388" t="s">
        <f>IF('Data Sheet'!$AC$21="","",'Data Sheet'!$AC$21)</f>
        <v>118</v>
      </c>
    </row>
    <row r="18" spans="1:15" s="7" customFormat="1" ht="19.5" customHeight="1" x14ac:dyDescent="0.15">
      <c r="A18" s="332" t="s">
        <v>226</v>
      </c>
      <c r="B18" s="332"/>
      <c r="C18" s="41">
        <f>IF('Data Sheet'!$L$18="(IN INCHES)",'Data Sheet'!R$21,'Data Sheet'!R$21*0.393701)</f>
        <v>44</v>
      </c>
      <c r="D18" s="41">
        <f>IF('Data Sheet'!$L$18="(IN INCHES)",'Data Sheet'!S$21,'Data Sheet'!S$21*0.393701)</f>
        <v>13</v>
      </c>
      <c r="E18" s="41">
        <f>IF('Data Sheet'!$L$18="(IN INCHES)",'Data Sheet'!T$21,'Data Sheet'!T$21*0.393701)</f>
        <v>2</v>
      </c>
      <c r="F18" s="359" t="s">
        <v>222</v>
      </c>
      <c r="G18" s="358"/>
      <c r="H18" s="357"/>
      <c r="I18" s="332" t="s">
        <v>227</v>
      </c>
      <c r="J18" s="332"/>
      <c r="K18" s="403" t="s">
        <f>IF('Data Sheet'!$AE$21="","",'Data Sheet'!$AE$21)</f>
        <v>119</v>
      </c>
      <c r="L18" s="402" t="s">
        <f>IF('Data Sheet'!$AC$21="","",'Data Sheet'!$AC$21)</f>
        <v>118</v>
      </c>
      <c r="M18" s="402" t="s">
        <f>IF('Data Sheet'!$AC$21="","",'Data Sheet'!$AC$21)</f>
        <v>118</v>
      </c>
      <c r="N18" s="402" t="s">
        <f>IF('Data Sheet'!$AC$21="","",'Data Sheet'!$AC$21)</f>
        <v>118</v>
      </c>
      <c r="O18" s="401" t="s">
        <f>IF('Data Sheet'!$AC$21="","",'Data Sheet'!$AC$21)</f>
        <v>118</v>
      </c>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1"/>
      <c r="G21" s="94"/>
      <c r="H21" s="5"/>
      <c r="I21" s="5"/>
      <c r="J21" s="5"/>
      <c r="K21" s="5"/>
      <c r="L21" s="5"/>
      <c r="M21" s="5"/>
      <c r="N21" s="5"/>
      <c r="O21" s="95"/>
    </row>
    <row r="22" spans="1:19" s="7" customFormat="1" ht="22.5" customHeight="1" x14ac:dyDescent="0.15">
      <c r="A22" s="343" t="s">
        <v>230</v>
      </c>
      <c r="B22" s="344"/>
      <c r="C22" s="345">
        <f>IF('Data Sheet'!$G$18="(H.K. $)",'Data Sheet'!G21/7.75,'Data Sheet'!G21)</f>
        <v>23</v>
      </c>
      <c r="D22" s="345"/>
      <c r="E22" s="30" t="s">
        <f>IF('Data Sheet'!H21=0,"",'Data Sheet'!H21)</f>
        <v>113</v>
      </c>
      <c r="F22" s="5"/>
      <c r="G22" s="94"/>
      <c r="H22" s="5"/>
      <c r="I22" s="5"/>
      <c r="J22" s="5"/>
      <c r="K22" s="5"/>
      <c r="L22" s="5"/>
      <c r="M22" s="5"/>
      <c r="N22" s="5"/>
      <c r="O22" s="95"/>
      <c r="S22" s="7"/>
    </row>
    <row r="23" spans="1:15" ht="22.5" customHeight="1" x14ac:dyDescent="0.15">
      <c r="A23" s="354" t="s">
        <v>231</v>
      </c>
      <c r="B23" s="353"/>
      <c r="C23" s="372">
        <f>'Data Sheet'!$AP$21</f>
        <v>4.084467864583333</v>
      </c>
      <c r="D23" s="372"/>
      <c r="E23" s="371"/>
      <c r="F23" s="12"/>
      <c r="G23" s="94"/>
      <c r="H23" s="5"/>
      <c r="I23" s="5"/>
      <c r="J23" s="5"/>
      <c r="K23" s="5"/>
      <c r="L23" s="5"/>
      <c r="M23" s="5"/>
      <c r="N23" s="5"/>
      <c r="O23" s="96"/>
    </row>
    <row r="24" spans="1:15" s="7" customFormat="1" ht="22.5" customHeight="1" x14ac:dyDescent="0.15">
      <c r="A24" s="343" t="s">
        <v>232</v>
      </c>
      <c r="B24" s="343"/>
      <c r="C24" s="380"/>
      <c r="D24" s="379"/>
      <c r="E24" s="378"/>
      <c r="F24" s="40"/>
      <c r="G24" s="94"/>
      <c r="H24" s="5"/>
      <c r="I24" s="5"/>
      <c r="J24" s="5"/>
      <c r="K24" s="5"/>
      <c r="L24" s="5"/>
      <c r="M24" s="5"/>
      <c r="N24" s="5"/>
      <c r="O24" s="95"/>
    </row>
    <row r="25" spans="1:15" s="7" customFormat="1" ht="22.5" customHeight="1" x14ac:dyDescent="0.15">
      <c r="A25" s="354" t="s">
        <v>233</v>
      </c>
      <c r="B25" s="354"/>
      <c r="C25" s="372">
        <f>'Data Sheet'!AR21</f>
        <v>27.08446786458333</v>
      </c>
      <c r="D25" s="372"/>
      <c r="E25" s="372"/>
      <c r="F25" s="12"/>
      <c r="G25" s="94"/>
      <c r="H25" s="5"/>
      <c r="I25" s="5"/>
      <c r="J25" s="5"/>
      <c r="K25" s="5"/>
      <c r="L25" s="5"/>
      <c r="M25" s="5"/>
      <c r="N25" s="5"/>
      <c r="O25" s="95"/>
    </row>
    <row r="26" spans="1:15" s="7" customFormat="1" ht="22.5" customHeight="1" x14ac:dyDescent="0.15">
      <c r="A26" s="383" t="s">
        <v>234</v>
      </c>
      <c r="B26" s="382"/>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Sheet'!$K$21</f>
        <v>0</v>
      </c>
      <c r="D29" s="348"/>
      <c r="E29" s="348"/>
      <c r="F29" s="12"/>
      <c r="G29" s="94"/>
      <c r="H29" s="5"/>
      <c r="I29" s="5"/>
      <c r="J29" s="5"/>
      <c r="K29" s="5"/>
      <c r="L29" s="5"/>
      <c r="M29" s="5"/>
      <c r="N29" s="5"/>
      <c r="O29" s="96"/>
    </row>
    <row r="30" spans="1:15" ht="22.5" customHeight="1" x14ac:dyDescent="0.15">
      <c r="A30" s="343" t="s">
        <v>238</v>
      </c>
      <c r="B30" s="343"/>
      <c r="C30" s="348">
        <f>'Data Sheet'!$J$21</f>
        <v>0</v>
      </c>
      <c r="D30" s="348"/>
      <c r="E30" s="348"/>
      <c r="F30" s="12"/>
      <c r="G30" s="94"/>
      <c r="H30" s="5"/>
      <c r="I30" s="5"/>
      <c r="J30" s="5"/>
      <c r="K30" s="5"/>
      <c r="L30" s="5"/>
      <c r="M30" s="5"/>
      <c r="N30" s="5"/>
      <c r="O30" s="96"/>
    </row>
    <row r="31" spans="1:15" ht="22.5" customHeight="1" x14ac:dyDescent="0.15">
      <c r="A31" s="343" t="s">
        <v>239</v>
      </c>
      <c r="B31" s="343"/>
      <c r="C31" s="348">
        <f>'Data Sheet'!$I$21</f>
        <v>2</v>
      </c>
      <c r="D31" s="348"/>
      <c r="E31" s="348"/>
      <c r="F31" s="13"/>
      <c r="G31" s="94"/>
      <c r="H31" s="5"/>
      <c r="I31" s="5"/>
      <c r="J31" s="5"/>
      <c r="K31" s="5"/>
      <c r="L31" s="5"/>
      <c r="M31" s="5"/>
      <c r="N31" s="5"/>
      <c r="O31" s="96"/>
    </row>
    <row r="32" spans="1:15" ht="22.5" customHeight="1" x14ac:dyDescent="0.15">
      <c r="A32" s="343" t="s">
        <v>240</v>
      </c>
      <c r="B32" s="343"/>
      <c r="C32" s="347">
        <f>'Data Sheet'!$U$21</f>
        <v>2.970522083333333</v>
      </c>
      <c r="D32" s="347"/>
      <c r="E32" s="347"/>
      <c r="F32" s="12"/>
      <c r="G32" s="94"/>
      <c r="H32" s="5"/>
      <c r="I32" s="5"/>
      <c r="J32" s="5"/>
      <c r="K32" s="5"/>
      <c r="L32" s="5"/>
      <c r="M32" s="5"/>
      <c r="N32" s="5"/>
      <c r="O32" s="96"/>
    </row>
    <row r="33" spans="1:15" ht="22.5" customHeight="1" x14ac:dyDescent="0.15">
      <c r="A33" s="354" t="s">
        <v>241</v>
      </c>
      <c r="B33" s="353"/>
      <c r="C33" s="350">
        <f>'Data Sheet'!$AO$21</f>
        <v>2.75</v>
      </c>
      <c r="D33" s="350"/>
      <c r="E33" s="349"/>
      <c r="F33" s="12"/>
      <c r="G33" s="94"/>
      <c r="H33" s="5"/>
      <c r="I33" s="5"/>
      <c r="J33" s="5"/>
      <c r="K33" s="5"/>
      <c r="L33" s="5"/>
      <c r="M33" s="5"/>
      <c r="N33" s="5"/>
      <c r="O33" s="96"/>
    </row>
    <row r="34" spans="1:15" ht="22.5" customHeight="1" x14ac:dyDescent="0.15">
      <c r="A34" s="352">
        <f>'Data Sheet'!AF21</f>
        <v>0</v>
      </c>
      <c r="B34" s="351"/>
      <c r="C34" s="351"/>
      <c r="D34" s="351"/>
      <c r="E34" s="351"/>
      <c r="F34" s="12"/>
      <c r="G34" s="97"/>
      <c r="H34" s="6"/>
      <c r="I34" s="6"/>
      <c r="J34" s="6"/>
      <c r="K34" s="6"/>
      <c r="L34" s="6"/>
      <c r="M34" s="6"/>
      <c r="N34" s="6"/>
      <c r="O34" s="96"/>
    </row>
    <row r="35" spans="1:15" ht="22.5" customHeight="1" x14ac:dyDescent="0.15">
      <c r="A35" s="352">
        <f>'Data Sheet'!AG21</f>
        <v>0</v>
      </c>
      <c r="B35" s="351"/>
      <c r="C35" s="351"/>
      <c r="D35" s="351"/>
      <c r="E35" s="351"/>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A38" s="2"/>
      <c r="B38" s="2"/>
      <c r="C38" s="2"/>
      <c r="D38" s="2"/>
      <c r="E38" s="2"/>
      <c r="F38" s="2"/>
      <c r="G38" s="2"/>
      <c r="H38" s="2"/>
      <c r="I38" s="2"/>
    </row>
    <row r="39" spans="1:9" ht="15.0" customHeight="1" x14ac:dyDescent="0.15">
      <c r="F39" s="2"/>
      <c r="G39" s="2"/>
      <c r="H39" s="2"/>
      <c r="I39" s="2"/>
    </row>
    <row r="40" spans="1:9" ht="15.0" customHeight="1" x14ac:dyDescent="0.15">
      <c r="F40" s="2"/>
      <c r="I40" s="2"/>
    </row>
  </sheetData>
  <sheetProtection sheet="1" scenarios="1" selectLockedCells="1"/>
  <mergeCells count="97">
    <mergeCell ref="C4:H4"/>
    <mergeCell ref="A4:B4"/>
    <mergeCell ref="I11:J11"/>
    <mergeCell ref="I7:J7"/>
    <mergeCell ref="C13:H13"/>
    <mergeCell ref="A9:B9"/>
    <mergeCell ref="C5:H5"/>
    <mergeCell ref="I5:J5"/>
    <mergeCell ref="A7:B7"/>
    <mergeCell ref="A6:B6"/>
    <mergeCell ref="A10:B10"/>
    <mergeCell ref="I10:J10"/>
    <mergeCell ref="A5:B5"/>
    <mergeCell ref="C8:H8"/>
    <mergeCell ref="I8:J8"/>
    <mergeCell ref="A11:B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3:J3"/>
    <mergeCell ref="A31:B31"/>
    <mergeCell ref="C32:E32"/>
    <mergeCell ref="C31:E31"/>
    <mergeCell ref="C30:E30"/>
    <mergeCell ref="A30:B30"/>
    <mergeCell ref="C33:E33"/>
    <mergeCell ref="A34:E34"/>
    <mergeCell ref="A32:B32"/>
    <mergeCell ref="A33:B33"/>
    <mergeCell ref="A35:E35"/>
    <mergeCell ref="I9:J9"/>
    <mergeCell ref="C10:H10"/>
    <mergeCell ref="I17:J17"/>
    <mergeCell ref="F17:H17"/>
    <mergeCell ref="A12:B12"/>
    <mergeCell ref="C12:H12"/>
    <mergeCell ref="I12:J12"/>
    <mergeCell ref="I15:J15"/>
    <mergeCell ref="C15:H15"/>
    <mergeCell ref="I13:J13"/>
    <mergeCell ref="I14:J14"/>
    <mergeCell ref="C11:H11"/>
    <mergeCell ref="F16:H16"/>
    <mergeCell ref="I16:J16"/>
    <mergeCell ref="C14:H14"/>
    <mergeCell ref="A13:B13"/>
    <mergeCell ref="C21:E21"/>
    <mergeCell ref="C23:E23"/>
    <mergeCell ref="A23:B23"/>
    <mergeCell ref="A20:B20"/>
    <mergeCell ref="A18:B18"/>
    <mergeCell ref="C29:E29"/>
    <mergeCell ref="C26:E26"/>
    <mergeCell ref="C28:E28"/>
    <mergeCell ref="C25:E25"/>
    <mergeCell ref="C24:E24"/>
    <mergeCell ref="C27:E27"/>
    <mergeCell ref="A26:B26"/>
    <mergeCell ref="A24:B24"/>
    <mergeCell ref="A28:B28"/>
    <mergeCell ref="A25:B25"/>
    <mergeCell ref="A14:B14"/>
    <mergeCell ref="A21:B21"/>
    <mergeCell ref="A16:B16"/>
    <mergeCell ref="A27:B27"/>
    <mergeCell ref="K8:O8"/>
    <mergeCell ref="K9:O9"/>
    <mergeCell ref="K10:O10"/>
    <mergeCell ref="N17:O17"/>
    <mergeCell ref="K15:O15"/>
    <mergeCell ref="K14:O14"/>
    <mergeCell ref="K16:O16"/>
    <mergeCell ref="K11:O11"/>
    <mergeCell ref="K3:O3"/>
    <mergeCell ref="K4:O4"/>
    <mergeCell ref="K5:O5"/>
    <mergeCell ref="K6:O6"/>
    <mergeCell ref="K7:O7"/>
    <mergeCell ref="I18:J18"/>
    <mergeCell ref="F18:H18"/>
    <mergeCell ref="K12:O12"/>
    <mergeCell ref="L17:M17"/>
    <mergeCell ref="L13:M13"/>
    <mergeCell ref="N13:O13"/>
    <mergeCell ref="K18:O18"/>
  </mergeCells>
  <phoneticPr fontId="0" type="noConversion"/>
  <conditionalFormatting sqref="C24:E24">
    <cfRule type="expression" priority="1" operator="between" dxfId="0">
      <formula>=</formula>
    </cfRule>
  </conditionalFormatting>
  <conditionalFormatting sqref="N17:O17">
    <cfRule type="expression" priority="1" operator="between" dxfId="0">
      <formula>=</formula>
    </cfRule>
  </conditionalFormatting>
  <conditionalFormatting sqref="K12:O12">
    <cfRule type="expression" priority="1" operator="between" dxfId="0">
      <formula>=</formula>
    </cfRule>
  </conditionalFormatting>
  <conditionalFormatting sqref="C12:H12">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62" orientation="landscape"/>
  <headerFooter>
    <oddFooter>&amp;L&amp;C&amp;"宋体,常规"&amp;12Item 1&amp;R&amp;"宋体,常规"&amp;12&amp;F</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2"/>
  <sheetViews>
    <sheetView zoomScale="75" zoomScaleNormal="75" topLeftCell="A10" workbookViewId="0">
      <selection activeCell="C3" activeCellId="0" sqref="C3:H3"/>
    </sheetView>
  </sheetViews>
  <sheetFormatPr defaultRowHeight="12.75" defaultColWidth="9.142857142857142" x14ac:dyDescent="0.15"/>
  <cols>
    <col min="1" max="1" width="17.0" customWidth="1" style="6"/>
    <col min="2" max="2" width="18.571428571428573"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242</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Sheet'!B22</f>
        <v>134</v>
      </c>
      <c r="D10" s="408"/>
      <c r="E10" s="408"/>
      <c r="F10" s="408"/>
      <c r="G10" s="408"/>
      <c r="H10" s="408"/>
      <c r="I10" s="332" t="s">
        <v>209</v>
      </c>
      <c r="J10" s="332"/>
      <c r="K10" s="387" t="s">
        <f>'Data Sheet'!X22</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Sheet'!$Y$22</f>
        <v>213</v>
      </c>
      <c r="D12" s="361"/>
      <c r="E12" s="361"/>
      <c r="F12" s="361"/>
      <c r="G12" s="361"/>
      <c r="H12" s="360"/>
      <c r="I12" s="343" t="s">
        <v>214</v>
      </c>
      <c r="J12" s="343"/>
      <c r="K12" s="362" t="s">
        <f>'Data Sheet'!Z22</f>
        <v>131</v>
      </c>
      <c r="L12" s="361"/>
      <c r="M12" s="361"/>
      <c r="N12" s="361"/>
      <c r="O12" s="360"/>
    </row>
    <row r="13" spans="1:15" s="9" customFormat="1" ht="20.1" customHeight="1" x14ac:dyDescent="0.15">
      <c r="A13" s="332" t="s">
        <v>215</v>
      </c>
      <c r="B13" s="332"/>
      <c r="C13" s="335" t="s">
        <f>'Data Sheet'!$C$22</f>
        <v>125</v>
      </c>
      <c r="D13" s="334"/>
      <c r="E13" s="334"/>
      <c r="F13" s="334"/>
      <c r="G13" s="334"/>
      <c r="H13" s="333"/>
      <c r="I13" s="332" t="s">
        <v>216</v>
      </c>
      <c r="J13" s="332"/>
      <c r="K13" s="56">
        <f>IF('Data Sheet'!V17="Case Weight (kgs)",'Data Sheet'!V22*2.20462,'Data Sheet'!V22)</f>
        <v>26</v>
      </c>
      <c r="L13" s="398" t="s">
        <v>217</v>
      </c>
      <c r="M13" s="397"/>
      <c r="N13" s="400">
        <f>IF('Data Sheet'!W17="Item Weight (kgs)",'Data Sheet'!W22*2.20462,'Data Sheet'!W22)</f>
        <v>12.1</v>
      </c>
      <c r="O13" s="399"/>
    </row>
    <row r="14" spans="1:15" s="4" customFormat="1" ht="20.1" customHeight="1" x14ac:dyDescent="0.15">
      <c r="A14" s="332" t="s">
        <v>177</v>
      </c>
      <c r="B14" s="332"/>
      <c r="C14" s="367" t="s">
        <f>'Data Sheet'!$D$22</f>
        <v>135</v>
      </c>
      <c r="D14" s="367"/>
      <c r="E14" s="367"/>
      <c r="F14" s="367"/>
      <c r="G14" s="367"/>
      <c r="H14" s="367"/>
      <c r="I14" s="366" t="s">
        <v>218</v>
      </c>
      <c r="J14" s="365"/>
      <c r="K14" s="392">
        <f>'Data Sheet'!$AA$22</f>
        <v>500</v>
      </c>
      <c r="L14" s="391"/>
      <c r="M14" s="391"/>
      <c r="N14" s="391"/>
      <c r="O14" s="390"/>
    </row>
    <row r="15" spans="1:15" s="7" customFormat="1" ht="20.1" customHeight="1" x14ac:dyDescent="0.15">
      <c r="A15" s="332" t="s">
        <v>219</v>
      </c>
      <c r="B15" s="332"/>
      <c r="C15" s="364" t="s">
        <f>'Data Sheet'!$E$22</f>
        <v>127</v>
      </c>
      <c r="D15" s="364"/>
      <c r="E15" s="363"/>
      <c r="F15" s="363"/>
      <c r="G15" s="363"/>
      <c r="H15" s="363"/>
      <c r="I15" s="343" t="s">
        <v>220</v>
      </c>
      <c r="J15" s="343"/>
      <c r="K15" s="362" t="s">
        <f>'Data Sheet'!$F$22</f>
        <v>128</v>
      </c>
      <c r="L15" s="361"/>
      <c r="M15" s="361"/>
      <c r="N15" s="361"/>
      <c r="O15" s="360"/>
    </row>
    <row r="16" spans="1:15" s="7" customFormat="1" ht="20.1" customHeight="1" x14ac:dyDescent="0.15">
      <c r="A16" s="332" t="s">
        <v>221</v>
      </c>
      <c r="B16" s="332"/>
      <c r="C16" s="41">
        <f>IF('Data Sheet'!$L$18="(IN INCHES)",'Data Sheet'!L$22,'Data Sheet'!L$22*0.393701)</f>
        <v>47.64</v>
      </c>
      <c r="D16" s="41">
        <f>IF('Data Sheet'!$L$18="(IN INCHES)",'Data Sheet'!M$22,'Data Sheet'!M$22*0.393701)</f>
        <v>6.5</v>
      </c>
      <c r="E16" s="41">
        <f>IF('Data Sheet'!$L$18="(IN INCHES)",'Data Sheet'!N$22,'Data Sheet'!N$22*0.393701)</f>
        <v>17.13</v>
      </c>
      <c r="F16" s="359" t="s">
        <v>222</v>
      </c>
      <c r="G16" s="358"/>
      <c r="H16" s="357"/>
      <c r="I16" s="343" t="s">
        <v>223</v>
      </c>
      <c r="J16" s="343"/>
      <c r="K16" s="362" t="s">
        <f>'Data Sheet'!$AB$22</f>
        <v>132</v>
      </c>
      <c r="L16" s="361"/>
      <c r="M16" s="361"/>
      <c r="N16" s="361"/>
      <c r="O16" s="360"/>
    </row>
    <row r="17" spans="1:15" s="7" customFormat="1" ht="20.1" customHeight="1" x14ac:dyDescent="0.15">
      <c r="A17" s="332" t="s">
        <v>224</v>
      </c>
      <c r="B17" s="332"/>
      <c r="C17" s="41">
        <f>IF('Data Sheet'!$L$18="(IN INCHES)",'Data Sheet'!O$22,'Data Sheet'!O$22*0.393701)</f>
        <v>0</v>
      </c>
      <c r="D17" s="41">
        <f>IF('Data Sheet'!$L$18="(IN INCHES)",'Data Sheet'!P$22,'Data Sheet'!P$22*0.393701)</f>
        <v>0</v>
      </c>
      <c r="E17" s="41">
        <f>IF('Data Sheet'!$L$18="(IN INCHES)",'Data Sheet'!Q$22,'Data Sheet'!Q$22*0.393701)</f>
        <v>0</v>
      </c>
      <c r="F17" s="359" t="s">
        <v>222</v>
      </c>
      <c r="G17" s="358"/>
      <c r="H17" s="357"/>
      <c r="I17" s="343" t="s">
        <v>225</v>
      </c>
      <c r="J17" s="343"/>
      <c r="K17" s="14" t="s">
        <f>'Data Sheet'!$AC$22</f>
        <v>118</v>
      </c>
      <c r="L17" s="396" t="s">
        <v>86</v>
      </c>
      <c r="M17" s="396"/>
      <c r="N17" s="389" t="s">
        <f>'Data Sheet'!$AD$22</f>
        <v>118</v>
      </c>
      <c r="O17" s="388"/>
    </row>
    <row r="18" spans="1:15" s="7" customFormat="1" ht="20.1" customHeight="1" x14ac:dyDescent="0.15">
      <c r="A18" s="332" t="s">
        <v>226</v>
      </c>
      <c r="B18" s="332"/>
      <c r="C18" s="41">
        <f>IF('Data Sheet'!$L$18="(IN INCHES)",'Data Sheet'!R$22,'Data Sheet'!R$22*0.393701)</f>
        <v>44</v>
      </c>
      <c r="D18" s="41">
        <f>IF('Data Sheet'!$L$18="(IN INCHES)",'Data Sheet'!S$22,'Data Sheet'!S$22*0.393701)</f>
        <v>13</v>
      </c>
      <c r="E18" s="41">
        <f>IF('Data Sheet'!$L$18="(IN INCHES)",'Data Sheet'!T$22,'Data Sheet'!T$22*0.393701)</f>
        <v>2</v>
      </c>
      <c r="F18" s="359" t="s">
        <v>222</v>
      </c>
      <c r="G18" s="358"/>
      <c r="H18" s="357"/>
      <c r="I18" s="332" t="s">
        <v>227</v>
      </c>
      <c r="J18" s="332"/>
      <c r="K18" s="403" t="s">
        <f>'Data Sheet'!$AE$22</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Sheet'!G22/7.75,'Data Sheet'!G22)</f>
        <v>23</v>
      </c>
      <c r="D22" s="345"/>
      <c r="E22" s="30" t="s">
        <f>'Data Sheet'!H22</f>
        <v>113</v>
      </c>
      <c r="F22" s="5"/>
      <c r="G22" s="94"/>
      <c r="H22" s="5"/>
      <c r="I22" s="5"/>
      <c r="J22" s="5"/>
      <c r="K22" s="5"/>
      <c r="L22" s="5"/>
      <c r="M22" s="5"/>
      <c r="N22" s="5"/>
      <c r="O22" s="95"/>
    </row>
    <row r="23" spans="1:15" ht="22.5" customHeight="1" x14ac:dyDescent="0.15">
      <c r="A23" s="354" t="s">
        <v>231</v>
      </c>
      <c r="B23" s="353"/>
      <c r="C23" s="372">
        <f>'Data Sheet'!$AP$22</f>
        <v>4.220864713541666</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Sheet'!AR22</f>
        <v>27.220864713541665</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Sheet'!$K$22</f>
        <v>0</v>
      </c>
      <c r="D29" s="348"/>
      <c r="E29" s="348"/>
      <c r="F29" s="12"/>
      <c r="G29" s="94"/>
      <c r="H29" s="5"/>
      <c r="I29" s="5"/>
      <c r="J29" s="5"/>
      <c r="K29" s="5"/>
      <c r="L29" s="5"/>
      <c r="M29" s="5"/>
      <c r="N29" s="5"/>
      <c r="O29" s="96"/>
    </row>
    <row r="30" spans="1:15" ht="22.5" customHeight="1" x14ac:dyDescent="0.15">
      <c r="A30" s="343" t="s">
        <v>238</v>
      </c>
      <c r="B30" s="343"/>
      <c r="C30" s="348">
        <f>'Data Sheet'!$J$22</f>
        <v>0</v>
      </c>
      <c r="D30" s="348"/>
      <c r="E30" s="348"/>
      <c r="F30" s="12"/>
      <c r="G30" s="94"/>
      <c r="H30" s="5"/>
      <c r="I30" s="5"/>
      <c r="J30" s="5"/>
      <c r="K30" s="5"/>
      <c r="L30" s="5"/>
      <c r="M30" s="5"/>
      <c r="N30" s="5"/>
      <c r="O30" s="96"/>
    </row>
    <row r="31" spans="1:15" ht="22.5" customHeight="1" x14ac:dyDescent="0.15">
      <c r="A31" s="343" t="s">
        <v>239</v>
      </c>
      <c r="B31" s="343"/>
      <c r="C31" s="348">
        <f>'Data Sheet'!$I$22</f>
        <v>2</v>
      </c>
      <c r="D31" s="348"/>
      <c r="E31" s="348"/>
      <c r="F31" s="13"/>
      <c r="G31" s="94"/>
      <c r="H31" s="5"/>
      <c r="I31" s="5"/>
      <c r="J31" s="5"/>
      <c r="K31" s="5"/>
      <c r="L31" s="5"/>
      <c r="M31" s="5"/>
      <c r="N31" s="5"/>
      <c r="O31" s="96"/>
    </row>
    <row r="32" spans="1:15" ht="22.5" customHeight="1" x14ac:dyDescent="0.15">
      <c r="A32" s="343" t="s">
        <v>240</v>
      </c>
      <c r="B32" s="343"/>
      <c r="C32" s="347">
        <f>'Data Sheet'!$U$22</f>
        <v>3.0697197916666665</v>
      </c>
      <c r="D32" s="347"/>
      <c r="E32" s="347"/>
      <c r="F32" s="12"/>
      <c r="G32" s="94"/>
      <c r="H32" s="5"/>
      <c r="I32" s="5"/>
      <c r="J32" s="5"/>
      <c r="K32" s="5"/>
      <c r="L32" s="5"/>
      <c r="M32" s="5"/>
      <c r="N32" s="5"/>
      <c r="O32" s="96"/>
    </row>
    <row r="33" spans="1:15" ht="22.5" customHeight="1" x14ac:dyDescent="0.15">
      <c r="A33" s="354" t="s">
        <v>241</v>
      </c>
      <c r="B33" s="353"/>
      <c r="C33" s="350">
        <f>'Data Sheet'!$AO$22</f>
        <v>2.75</v>
      </c>
      <c r="D33" s="350"/>
      <c r="E33" s="349"/>
      <c r="F33" s="12"/>
      <c r="G33" s="94"/>
      <c r="H33" s="5"/>
      <c r="I33" s="5"/>
      <c r="J33" s="5"/>
      <c r="K33" s="5"/>
      <c r="L33" s="5"/>
      <c r="M33" s="5"/>
      <c r="N33" s="5"/>
      <c r="O33" s="96"/>
    </row>
    <row r="34" spans="1:15" ht="23.25" customHeight="1" x14ac:dyDescent="0.15">
      <c r="A34" s="352">
        <f>'Data Sheet'!$AF$22</f>
        <v>0</v>
      </c>
      <c r="B34" s="352"/>
      <c r="C34" s="409"/>
      <c r="D34" s="409"/>
      <c r="E34" s="409"/>
      <c r="F34" s="12"/>
      <c r="G34" s="97"/>
      <c r="H34" s="6"/>
      <c r="I34" s="6"/>
      <c r="J34" s="6"/>
      <c r="K34" s="6"/>
      <c r="L34" s="6"/>
      <c r="M34" s="6"/>
      <c r="N34" s="6"/>
      <c r="O34" s="96"/>
    </row>
    <row r="35" spans="1:15" ht="23.25" customHeight="1" x14ac:dyDescent="0.15">
      <c r="A35" s="352">
        <f>'Data Sheet'!$AG$22</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A38" s="2"/>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B40" s="2"/>
      <c r="C40" s="2"/>
      <c r="D40" s="2"/>
      <c r="E40" s="2"/>
      <c r="F40" s="2"/>
      <c r="I40" s="2"/>
    </row>
    <row r="41" spans="1:6" ht="15.0" customHeight="1" x14ac:dyDescent="0.15">
      <c r="F41" s="2"/>
    </row>
    <row r="42" spans="1:6" ht="15.0" customHeight="1" x14ac:dyDescent="0.15">
      <c r="F42"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2&amp;R&amp;"宋体,常规"&amp;12&amp;F</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2"/>
  <sheetViews>
    <sheetView zoomScale="75" zoomScaleNormal="75" topLeftCell="A10" workbookViewId="0">
      <selection activeCell="K14" activeCellId="0" sqref="K14:O14"/>
    </sheetView>
  </sheetViews>
  <sheetFormatPr defaultRowHeight="12.75" defaultColWidth="9.142857142857142" x14ac:dyDescent="0.15"/>
  <cols>
    <col min="1" max="1" width="17.0" customWidth="1" style="6"/>
    <col min="2" max="2" width="18.142857142857142"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243</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Sheet'!B23</f>
        <v>138</v>
      </c>
      <c r="D10" s="408"/>
      <c r="E10" s="408"/>
      <c r="F10" s="408"/>
      <c r="G10" s="408"/>
      <c r="H10" s="408"/>
      <c r="I10" s="332" t="s">
        <v>209</v>
      </c>
      <c r="J10" s="332"/>
      <c r="K10" s="387" t="s">
        <f>'Data Sheet'!X23</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Sheet'!$Y$23</f>
        <v>213</v>
      </c>
      <c r="D12" s="361"/>
      <c r="E12" s="361"/>
      <c r="F12" s="361"/>
      <c r="G12" s="361"/>
      <c r="H12" s="360"/>
      <c r="I12" s="343" t="s">
        <v>214</v>
      </c>
      <c r="J12" s="343"/>
      <c r="K12" s="362" t="s">
        <f>'Data Sheet'!Z23</f>
        <v>131</v>
      </c>
      <c r="L12" s="361"/>
      <c r="M12" s="361"/>
      <c r="N12" s="361"/>
      <c r="O12" s="360"/>
    </row>
    <row r="13" spans="1:15" s="9" customFormat="1" ht="20.1" customHeight="1" x14ac:dyDescent="0.15">
      <c r="A13" s="332" t="s">
        <v>215</v>
      </c>
      <c r="B13" s="332"/>
      <c r="C13" s="335" t="s">
        <f>'Data Sheet'!$C$23</f>
        <v>125</v>
      </c>
      <c r="D13" s="334"/>
      <c r="E13" s="334"/>
      <c r="F13" s="334"/>
      <c r="G13" s="334"/>
      <c r="H13" s="333"/>
      <c r="I13" s="412" t="s">
        <v>216</v>
      </c>
      <c r="J13" s="411"/>
      <c r="K13" s="56">
        <f>IF('Data Sheet'!V17="Case Weight (kgs)",'Data Sheet'!V23*2.20462,'Data Sheet'!V23)</f>
        <v>26</v>
      </c>
      <c r="L13" s="398" t="s">
        <v>217</v>
      </c>
      <c r="M13" s="397"/>
      <c r="N13" s="400">
        <f>IF('Data Sheet'!W17="Item Weight (kgs)",'Data Sheet'!W23*2.20462,'Data Sheet'!W23)</f>
        <v>12.1</v>
      </c>
      <c r="O13" s="399"/>
    </row>
    <row r="14" spans="1:15" s="4" customFormat="1" ht="20.1" customHeight="1" x14ac:dyDescent="0.15">
      <c r="A14" s="332" t="s">
        <v>177</v>
      </c>
      <c r="B14" s="332"/>
      <c r="C14" s="367" t="s">
        <f>'Data Sheet'!$D$23</f>
        <v>126</v>
      </c>
      <c r="D14" s="367"/>
      <c r="E14" s="367"/>
      <c r="F14" s="367"/>
      <c r="G14" s="367"/>
      <c r="H14" s="367"/>
      <c r="I14" s="366" t="s">
        <v>218</v>
      </c>
      <c r="J14" s="365"/>
      <c r="K14" s="392">
        <f>'Data Sheet'!$AA$23</f>
        <v>500</v>
      </c>
      <c r="L14" s="391"/>
      <c r="M14" s="391"/>
      <c r="N14" s="391"/>
      <c r="O14" s="390"/>
    </row>
    <row r="15" spans="1:15" s="7" customFormat="1" ht="20.1" customHeight="1" x14ac:dyDescent="0.15">
      <c r="A15" s="332" t="s">
        <v>219</v>
      </c>
      <c r="B15" s="332"/>
      <c r="C15" s="364" t="s">
        <f>'Data Sheet'!$E$23</f>
        <v>127</v>
      </c>
      <c r="D15" s="364"/>
      <c r="E15" s="363"/>
      <c r="F15" s="363"/>
      <c r="G15" s="363"/>
      <c r="H15" s="363"/>
      <c r="I15" s="343" t="s">
        <v>220</v>
      </c>
      <c r="J15" s="343"/>
      <c r="K15" s="362" t="s">
        <f>'Data Sheet'!$F$23</f>
        <v>128</v>
      </c>
      <c r="L15" s="361"/>
      <c r="M15" s="361"/>
      <c r="N15" s="361"/>
      <c r="O15" s="360"/>
    </row>
    <row r="16" spans="1:15" s="7" customFormat="1" ht="20.1" customHeight="1" x14ac:dyDescent="0.15">
      <c r="A16" s="332" t="s">
        <v>221</v>
      </c>
      <c r="B16" s="332"/>
      <c r="C16" s="41">
        <f>IF('Data Sheet'!$L$18="(IN INCHES)",'Data Sheet'!L$23,'Data Sheet'!L$23*0.393701)</f>
        <v>47.64</v>
      </c>
      <c r="D16" s="41">
        <f>IF('Data Sheet'!$L$18="(IN INCHES)",'Data Sheet'!M$23,'Data Sheet'!M$23*0.393701)</f>
        <v>6.5</v>
      </c>
      <c r="E16" s="41">
        <f>IF('Data Sheet'!$L$18="(IN INCHES)",'Data Sheet'!N$23,'Data Sheet'!N$23*0.393701)</f>
        <v>17.13</v>
      </c>
      <c r="F16" s="359" t="s">
        <v>222</v>
      </c>
      <c r="G16" s="358"/>
      <c r="H16" s="357"/>
      <c r="I16" s="343" t="s">
        <v>223</v>
      </c>
      <c r="J16" s="343"/>
      <c r="K16" s="362" t="s">
        <f>'Data Sheet'!$AB$23</f>
        <v>132</v>
      </c>
      <c r="L16" s="361"/>
      <c r="M16" s="361"/>
      <c r="N16" s="361"/>
      <c r="O16" s="360"/>
    </row>
    <row r="17" spans="1:15" s="7" customFormat="1" ht="20.1" customHeight="1" x14ac:dyDescent="0.15">
      <c r="A17" s="332" t="s">
        <v>224</v>
      </c>
      <c r="B17" s="332"/>
      <c r="C17" s="41">
        <f>IF('Data Sheet'!$L$18="(IN INCHES)",'Data Sheet'!O$23,'Data Sheet'!O$23*0.393701)</f>
        <v>0</v>
      </c>
      <c r="D17" s="41">
        <f>IF('Data Sheet'!$L$18="(IN INCHES)",'Data Sheet'!P$23,'Data Sheet'!P$23*0.393701)</f>
        <v>0</v>
      </c>
      <c r="E17" s="41">
        <f>IF('Data Sheet'!$L$18="(IN INCHES)",'Data Sheet'!Q$23,'Data Sheet'!Q$23*0.393701)</f>
        <v>0</v>
      </c>
      <c r="F17" s="359" t="s">
        <v>222</v>
      </c>
      <c r="G17" s="358"/>
      <c r="H17" s="357"/>
      <c r="I17" s="343" t="s">
        <v>225</v>
      </c>
      <c r="J17" s="343"/>
      <c r="K17" s="14" t="s">
        <f>'Data Sheet'!$AC$23</f>
        <v>118</v>
      </c>
      <c r="L17" s="396" t="s">
        <v>86</v>
      </c>
      <c r="M17" s="396"/>
      <c r="N17" s="389" t="s">
        <f>'Data Sheet'!$AD$23</f>
        <v>118</v>
      </c>
      <c r="O17" s="388"/>
    </row>
    <row r="18" spans="1:15" s="7" customFormat="1" ht="20.1" customHeight="1" x14ac:dyDescent="0.15">
      <c r="A18" s="332" t="s">
        <v>226</v>
      </c>
      <c r="B18" s="332"/>
      <c r="C18" s="41">
        <f>IF('Data Sheet'!$L$18="(IN INCHES)",'Data Sheet'!R$23,'Data Sheet'!R$23*0.393701)</f>
        <v>44</v>
      </c>
      <c r="D18" s="41">
        <f>IF('Data Sheet'!$L$18="(IN INCHES)",'Data Sheet'!S$23,'Data Sheet'!S$23*0.393701)</f>
        <v>13</v>
      </c>
      <c r="E18" s="41">
        <f>IF('Data Sheet'!$L$18="(IN INCHES)",'Data Sheet'!T$23,'Data Sheet'!T$23*0.393701)</f>
        <v>2</v>
      </c>
      <c r="F18" s="359" t="s">
        <v>222</v>
      </c>
      <c r="G18" s="358"/>
      <c r="H18" s="357"/>
      <c r="I18" s="332" t="s">
        <v>227</v>
      </c>
      <c r="J18" s="332"/>
      <c r="K18" s="403" t="s">
        <f>'Data Sheet'!$AE$23</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Sheet'!G23/7.75,'Data Sheet'!G23)</f>
        <v>23</v>
      </c>
      <c r="D22" s="345"/>
      <c r="E22" s="30" t="s">
        <f>'Data Sheet'!H23</f>
        <v>113</v>
      </c>
      <c r="F22" s="5"/>
      <c r="G22" s="94"/>
      <c r="H22" s="5"/>
      <c r="I22" s="5"/>
      <c r="J22" s="5"/>
      <c r="K22" s="5"/>
      <c r="L22" s="5"/>
      <c r="M22" s="5"/>
      <c r="N22" s="5"/>
      <c r="O22" s="95"/>
    </row>
    <row r="23" spans="1:15" ht="22.5" customHeight="1" x14ac:dyDescent="0.15">
      <c r="A23" s="354" t="s">
        <v>231</v>
      </c>
      <c r="B23" s="353"/>
      <c r="C23" s="372">
        <f>'Data Sheet'!$AP$23</f>
        <v>4.220864713541666</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Sheet'!AR23</f>
        <v>27.220864713541665</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Sheet'!$K$23</f>
        <v>0</v>
      </c>
      <c r="D29" s="348"/>
      <c r="E29" s="348"/>
      <c r="F29" s="12"/>
      <c r="G29" s="94"/>
      <c r="H29" s="5"/>
      <c r="I29" s="5"/>
      <c r="J29" s="5"/>
      <c r="K29" s="5"/>
      <c r="L29" s="5"/>
      <c r="M29" s="5"/>
      <c r="N29" s="5"/>
      <c r="O29" s="96"/>
    </row>
    <row r="30" spans="1:15" ht="22.5" customHeight="1" x14ac:dyDescent="0.15">
      <c r="A30" s="343" t="s">
        <v>238</v>
      </c>
      <c r="B30" s="343"/>
      <c r="C30" s="348">
        <f>'Data Sheet'!$J$23</f>
        <v>0</v>
      </c>
      <c r="D30" s="348"/>
      <c r="E30" s="348"/>
      <c r="F30" s="12"/>
      <c r="G30" s="94"/>
      <c r="H30" s="5"/>
      <c r="I30" s="5"/>
      <c r="J30" s="5"/>
      <c r="K30" s="5"/>
      <c r="L30" s="5"/>
      <c r="M30" s="5"/>
      <c r="N30" s="5"/>
      <c r="O30" s="96"/>
    </row>
    <row r="31" spans="1:15" ht="22.5" customHeight="1" x14ac:dyDescent="0.15">
      <c r="A31" s="343" t="s">
        <v>239</v>
      </c>
      <c r="B31" s="343"/>
      <c r="C31" s="348">
        <f>'Data Sheet'!$I$23</f>
        <v>2</v>
      </c>
      <c r="D31" s="348"/>
      <c r="E31" s="348"/>
      <c r="F31" s="13"/>
      <c r="G31" s="94"/>
      <c r="H31" s="5"/>
      <c r="I31" s="5"/>
      <c r="J31" s="5"/>
      <c r="K31" s="5"/>
      <c r="L31" s="5"/>
      <c r="M31" s="5"/>
      <c r="N31" s="5"/>
      <c r="O31" s="96"/>
    </row>
    <row r="32" spans="1:15" ht="22.5" customHeight="1" x14ac:dyDescent="0.15">
      <c r="A32" s="343" t="s">
        <v>240</v>
      </c>
      <c r="B32" s="343"/>
      <c r="C32" s="347">
        <f>'Data Sheet'!$U$23</f>
        <v>3.0697197916666665</v>
      </c>
      <c r="D32" s="347"/>
      <c r="E32" s="347"/>
      <c r="F32" s="12"/>
      <c r="G32" s="94"/>
      <c r="H32" s="5"/>
      <c r="I32" s="5"/>
      <c r="J32" s="5"/>
      <c r="K32" s="5"/>
      <c r="L32" s="5"/>
      <c r="M32" s="5"/>
      <c r="N32" s="5"/>
      <c r="O32" s="96"/>
    </row>
    <row r="33" spans="1:15" ht="22.5" customHeight="1" x14ac:dyDescent="0.15">
      <c r="A33" s="354" t="s">
        <v>241</v>
      </c>
      <c r="B33" s="353"/>
      <c r="C33" s="350">
        <f>'Data Sheet'!$AO$23</f>
        <v>2.75</v>
      </c>
      <c r="D33" s="350"/>
      <c r="E33" s="349"/>
      <c r="F33" s="12"/>
      <c r="G33" s="94"/>
      <c r="H33" s="5"/>
      <c r="I33" s="5"/>
      <c r="J33" s="5"/>
      <c r="K33" s="5"/>
      <c r="L33" s="5"/>
      <c r="M33" s="5"/>
      <c r="N33" s="5"/>
      <c r="O33" s="96"/>
    </row>
    <row r="34" spans="1:15" ht="22.5" customHeight="1" x14ac:dyDescent="0.15">
      <c r="A34" s="352">
        <f>'Data Sheet'!$AF$23</f>
        <v>0</v>
      </c>
      <c r="B34" s="352"/>
      <c r="C34" s="409"/>
      <c r="D34" s="409"/>
      <c r="E34" s="409"/>
      <c r="F34" s="12"/>
      <c r="G34" s="97"/>
      <c r="H34" s="6"/>
      <c r="I34" s="6"/>
      <c r="J34" s="6"/>
      <c r="K34" s="6"/>
      <c r="L34" s="6"/>
      <c r="M34" s="6"/>
      <c r="N34" s="6"/>
      <c r="O34" s="96"/>
    </row>
    <row r="35" spans="1:15" ht="23.25" customHeight="1" x14ac:dyDescent="0.15">
      <c r="A35" s="352">
        <f>'Data Sheet'!$AG$23</f>
        <v>0</v>
      </c>
      <c r="B35" s="352"/>
      <c r="C35" s="352"/>
      <c r="D35" s="352"/>
      <c r="E35" s="35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A38" s="2"/>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B40" s="2"/>
      <c r="C40" s="2"/>
      <c r="D40" s="2"/>
      <c r="E40" s="2"/>
      <c r="F40" s="2"/>
      <c r="I40" s="2"/>
    </row>
    <row r="41" spans="1:6" ht="15.0" customHeight="1" x14ac:dyDescent="0.15">
      <c r="F41" s="2"/>
    </row>
    <row r="42" spans="1:6" ht="15.0" customHeight="1" x14ac:dyDescent="0.15">
      <c r="F42"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3&amp;R&amp;"宋体,常规"&amp;12&amp;F</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2"/>
  <sheetViews>
    <sheetView zoomScale="75" zoomScaleNormal="75" topLeftCell="A7" workbookViewId="0">
      <selection activeCell="K14" activeCellId="0" sqref="K14:O14"/>
    </sheetView>
  </sheetViews>
  <sheetFormatPr defaultRowHeight="12.75" defaultColWidth="9.142857142857142" x14ac:dyDescent="0.15"/>
  <cols>
    <col min="1" max="1" width="17.0" customWidth="1" style="6"/>
    <col min="2" max="2" width="18.142857142857142"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244</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Sheet'!B24</f>
        <v>141</v>
      </c>
      <c r="D10" s="408"/>
      <c r="E10" s="408"/>
      <c r="F10" s="408"/>
      <c r="G10" s="408"/>
      <c r="H10" s="408"/>
      <c r="I10" s="332" t="s">
        <v>209</v>
      </c>
      <c r="J10" s="332"/>
      <c r="K10" s="387" t="s">
        <f>'Data Sheet'!X24</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Sheet'!$Y$24</f>
        <v>245</v>
      </c>
      <c r="D12" s="361"/>
      <c r="E12" s="361"/>
      <c r="F12" s="361"/>
      <c r="G12" s="361"/>
      <c r="H12" s="360"/>
      <c r="I12" s="343" t="s">
        <v>214</v>
      </c>
      <c r="J12" s="343"/>
      <c r="K12" s="362" t="s">
        <f>'Data Sheet'!Z24</f>
        <v>131</v>
      </c>
      <c r="L12" s="361"/>
      <c r="M12" s="361"/>
      <c r="N12" s="361"/>
      <c r="O12" s="360"/>
    </row>
    <row r="13" spans="1:15" s="9" customFormat="1" ht="20.1" customHeight="1" x14ac:dyDescent="0.15">
      <c r="A13" s="332" t="s">
        <v>215</v>
      </c>
      <c r="B13" s="332"/>
      <c r="C13" s="335" t="s">
        <f>'Data Sheet'!$C$24</f>
        <v>125</v>
      </c>
      <c r="D13" s="334"/>
      <c r="E13" s="334"/>
      <c r="F13" s="334"/>
      <c r="G13" s="334"/>
      <c r="H13" s="333"/>
      <c r="I13" s="332" t="s">
        <v>216</v>
      </c>
      <c r="J13" s="332"/>
      <c r="K13" s="56">
        <f>IF('Data Sheet'!V17="Case Weight (kgs)",'Data Sheet'!V24*2.20462,'Data Sheet'!V24)</f>
        <v>21</v>
      </c>
      <c r="L13" s="398" t="s">
        <v>217</v>
      </c>
      <c r="M13" s="397"/>
      <c r="N13" s="400">
        <f>IF('Data Sheet'!W17="Item Weight (kgs)",'Data Sheet'!W24*2.20462,'Data Sheet'!W24)</f>
        <v>9.35</v>
      </c>
      <c r="O13" s="399"/>
    </row>
    <row r="14" spans="1:15" s="4" customFormat="1" ht="20.1" customHeight="1" x14ac:dyDescent="0.15">
      <c r="A14" s="332" t="s">
        <v>177</v>
      </c>
      <c r="B14" s="332"/>
      <c r="C14" s="367" t="s">
        <f>'Data Sheet'!$D$24</f>
        <v>142</v>
      </c>
      <c r="D14" s="367"/>
      <c r="E14" s="367"/>
      <c r="F14" s="367"/>
      <c r="G14" s="367"/>
      <c r="H14" s="367"/>
      <c r="I14" s="366" t="s">
        <v>218</v>
      </c>
      <c r="J14" s="365"/>
      <c r="K14" s="392">
        <f>'Data Sheet'!$AA$24</f>
        <v>500</v>
      </c>
      <c r="L14" s="391"/>
      <c r="M14" s="391"/>
      <c r="N14" s="391"/>
      <c r="O14" s="390"/>
    </row>
    <row r="15" spans="1:15" s="7" customFormat="1" ht="20.1" customHeight="1" x14ac:dyDescent="0.15">
      <c r="A15" s="332" t="s">
        <v>219</v>
      </c>
      <c r="B15" s="332"/>
      <c r="C15" s="364" t="s">
        <f>'Data Sheet'!$E$24</f>
        <v>127</v>
      </c>
      <c r="D15" s="364"/>
      <c r="E15" s="363"/>
      <c r="F15" s="363"/>
      <c r="G15" s="363"/>
      <c r="H15" s="363"/>
      <c r="I15" s="343" t="s">
        <v>220</v>
      </c>
      <c r="J15" s="343"/>
      <c r="K15" s="362" t="s">
        <f>'Data Sheet'!$F$24</f>
        <v>128</v>
      </c>
      <c r="L15" s="361"/>
      <c r="M15" s="361"/>
      <c r="N15" s="361"/>
      <c r="O15" s="360"/>
    </row>
    <row r="16" spans="1:15" s="7" customFormat="1" ht="20.1" customHeight="1" x14ac:dyDescent="0.15">
      <c r="A16" s="332" t="s">
        <v>221</v>
      </c>
      <c r="B16" s="332"/>
      <c r="C16" s="41">
        <f>IF('Data Sheet'!$L$18="(IN INCHES)",'Data Sheet'!L$24,'Data Sheet'!L$24*0.393701)</f>
        <v>35.04</v>
      </c>
      <c r="D16" s="41">
        <f>IF('Data Sheet'!$L$18="(IN INCHES)",'Data Sheet'!M$24,'Data Sheet'!M$24*0.393701)</f>
        <v>6.89</v>
      </c>
      <c r="E16" s="41">
        <f>IF('Data Sheet'!$L$18="(IN INCHES)",'Data Sheet'!N$24,'Data Sheet'!N$24*0.393701)</f>
        <v>25.79</v>
      </c>
      <c r="F16" s="359" t="s">
        <v>222</v>
      </c>
      <c r="G16" s="358"/>
      <c r="H16" s="357"/>
      <c r="I16" s="343" t="s">
        <v>223</v>
      </c>
      <c r="J16" s="343"/>
      <c r="K16" s="362" t="s">
        <f>'Data Sheet'!$AB$24</f>
        <v>132</v>
      </c>
      <c r="L16" s="361"/>
      <c r="M16" s="361"/>
      <c r="N16" s="361"/>
      <c r="O16" s="360"/>
    </row>
    <row r="17" spans="1:15" s="7" customFormat="1" ht="20.1" customHeight="1" x14ac:dyDescent="0.15">
      <c r="A17" s="332" t="s">
        <v>224</v>
      </c>
      <c r="B17" s="332"/>
      <c r="C17" s="41">
        <f>IF('Data Sheet'!$L$18="(IN INCHES)",'Data Sheet'!O$24,'Data Sheet'!O$24*0.393701)</f>
        <v>0</v>
      </c>
      <c r="D17" s="41">
        <f>IF('Data Sheet'!$L$18="(IN INCHES)",'Data Sheet'!P$24,'Data Sheet'!P$24*0.393701)</f>
        <v>0</v>
      </c>
      <c r="E17" s="41">
        <f>IF('Data Sheet'!$L$18="(IN INCHES)",'Data Sheet'!Q$24,'Data Sheet'!Q$24*0.393701)</f>
        <v>0</v>
      </c>
      <c r="F17" s="359" t="s">
        <v>222</v>
      </c>
      <c r="G17" s="358"/>
      <c r="H17" s="357"/>
      <c r="I17" s="343" t="s">
        <v>225</v>
      </c>
      <c r="J17" s="343"/>
      <c r="K17" s="14" t="s">
        <f>'Data Sheet'!$AC$24</f>
        <v>118</v>
      </c>
      <c r="L17" s="396" t="s">
        <v>86</v>
      </c>
      <c r="M17" s="396"/>
      <c r="N17" s="389" t="s">
        <f>'Data Sheet'!$AD$24</f>
        <v>118</v>
      </c>
      <c r="O17" s="388"/>
    </row>
    <row r="18" spans="1:15" s="7" customFormat="1" ht="20.1" customHeight="1" x14ac:dyDescent="0.15">
      <c r="A18" s="332" t="s">
        <v>226</v>
      </c>
      <c r="B18" s="332"/>
      <c r="C18" s="41">
        <f>IF('Data Sheet'!$L$18="(IN INCHES)",'Data Sheet'!R$24,'Data Sheet'!R$24*0.393701)</f>
        <v>21</v>
      </c>
      <c r="D18" s="41">
        <f>IF('Data Sheet'!$L$18="(IN INCHES)",'Data Sheet'!S$24,'Data Sheet'!S$24*0.393701)</f>
        <v>31</v>
      </c>
      <c r="E18" s="41">
        <f>IF('Data Sheet'!$L$18="(IN INCHES)",'Data Sheet'!T$24,'Data Sheet'!T$24*0.393701)</f>
        <v>2</v>
      </c>
      <c r="F18" s="359" t="s">
        <v>222</v>
      </c>
      <c r="G18" s="358"/>
      <c r="H18" s="357"/>
      <c r="I18" s="332" t="s">
        <v>227</v>
      </c>
      <c r="J18" s="332"/>
      <c r="K18" s="403" t="s">
        <f>'Data Sheet'!$AE$24</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Sheet'!G24/7.75,'Data Sheet'!G24)</f>
        <v>21</v>
      </c>
      <c r="D22" s="345"/>
      <c r="E22" s="30" t="s">
        <f>'Data Sheet'!H24</f>
        <v>113</v>
      </c>
      <c r="F22" s="5"/>
      <c r="G22" s="94"/>
      <c r="H22" s="5"/>
      <c r="I22" s="5"/>
      <c r="J22" s="5"/>
      <c r="K22" s="5"/>
      <c r="L22" s="5"/>
      <c r="M22" s="5"/>
      <c r="N22" s="5"/>
      <c r="O22" s="95"/>
    </row>
    <row r="23" spans="1:15" ht="22.5" customHeight="1" x14ac:dyDescent="0.15">
      <c r="A23" s="354" t="s">
        <v>231</v>
      </c>
      <c r="B23" s="353"/>
      <c r="C23" s="372">
        <f>'Data Sheet'!$AP$24</f>
        <v>4.95442914236111</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Sheet'!AR24</f>
        <v>25.95442914236111</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Sheet'!$K$24</f>
        <v>0</v>
      </c>
      <c r="D29" s="348"/>
      <c r="E29" s="348"/>
      <c r="F29" s="12"/>
      <c r="G29" s="94"/>
      <c r="H29" s="5"/>
      <c r="I29" s="5"/>
      <c r="J29" s="5"/>
      <c r="K29" s="5"/>
      <c r="L29" s="5"/>
      <c r="M29" s="5"/>
      <c r="N29" s="5"/>
      <c r="O29" s="96"/>
    </row>
    <row r="30" spans="1:15" ht="22.5" customHeight="1" x14ac:dyDescent="0.15">
      <c r="A30" s="343" t="s">
        <v>238</v>
      </c>
      <c r="B30" s="343"/>
      <c r="C30" s="348">
        <f>'Data Sheet'!$J$24</f>
        <v>0</v>
      </c>
      <c r="D30" s="348"/>
      <c r="E30" s="348"/>
      <c r="F30" s="12"/>
      <c r="G30" s="94"/>
      <c r="H30" s="5"/>
      <c r="I30" s="5"/>
      <c r="J30" s="5"/>
      <c r="K30" s="5"/>
      <c r="L30" s="5"/>
      <c r="M30" s="5"/>
      <c r="N30" s="5"/>
      <c r="O30" s="96"/>
    </row>
    <row r="31" spans="1:15" ht="22.5" customHeight="1" x14ac:dyDescent="0.15">
      <c r="A31" s="343" t="s">
        <v>239</v>
      </c>
      <c r="B31" s="343"/>
      <c r="C31" s="348">
        <f>'Data Sheet'!$I$24</f>
        <v>2</v>
      </c>
      <c r="D31" s="348"/>
      <c r="E31" s="348"/>
      <c r="F31" s="13"/>
      <c r="G31" s="94"/>
      <c r="H31" s="5"/>
      <c r="I31" s="5"/>
      <c r="J31" s="5"/>
      <c r="K31" s="5"/>
      <c r="L31" s="5"/>
      <c r="M31" s="5"/>
      <c r="N31" s="5"/>
      <c r="O31" s="96"/>
    </row>
    <row r="32" spans="1:15" ht="22.5" customHeight="1" x14ac:dyDescent="0.15">
      <c r="A32" s="343" t="s">
        <v>240</v>
      </c>
      <c r="B32" s="343"/>
      <c r="C32" s="347">
        <f>'Data Sheet'!$U$24</f>
        <v>3.6032211944444437</v>
      </c>
      <c r="D32" s="347"/>
      <c r="E32" s="347"/>
      <c r="F32" s="12"/>
      <c r="G32" s="94"/>
      <c r="H32" s="5"/>
      <c r="I32" s="5"/>
      <c r="J32" s="5"/>
      <c r="K32" s="5"/>
      <c r="L32" s="5"/>
      <c r="M32" s="5"/>
      <c r="N32" s="5"/>
      <c r="O32" s="96"/>
    </row>
    <row r="33" spans="1:15" ht="22.5" customHeight="1" x14ac:dyDescent="0.15">
      <c r="A33" s="354" t="s">
        <v>241</v>
      </c>
      <c r="B33" s="353"/>
      <c r="C33" s="350">
        <f>'Data Sheet'!$AO$24</f>
        <v>2.75</v>
      </c>
      <c r="D33" s="350"/>
      <c r="E33" s="349"/>
      <c r="F33" s="12"/>
      <c r="G33" s="94"/>
      <c r="H33" s="5"/>
      <c r="I33" s="5"/>
      <c r="J33" s="5"/>
      <c r="K33" s="5"/>
      <c r="L33" s="5"/>
      <c r="M33" s="5"/>
      <c r="N33" s="5"/>
      <c r="O33" s="96"/>
    </row>
    <row r="34" spans="1:15" ht="22.5" customHeight="1" x14ac:dyDescent="0.15">
      <c r="A34" s="352">
        <f>'Data Sheet'!$AF$24</f>
        <v>0</v>
      </c>
      <c r="B34" s="352"/>
      <c r="C34" s="409"/>
      <c r="D34" s="409"/>
      <c r="E34" s="409"/>
      <c r="F34" s="12"/>
      <c r="G34" s="97"/>
      <c r="H34" s="6"/>
      <c r="I34" s="6"/>
      <c r="J34" s="6"/>
      <c r="K34" s="6"/>
      <c r="L34" s="6"/>
      <c r="M34" s="6"/>
      <c r="N34" s="6"/>
      <c r="O34" s="96"/>
    </row>
    <row r="35" spans="1:15" ht="23.25" customHeight="1" x14ac:dyDescent="0.15">
      <c r="A35" s="352">
        <f>'Data Sheet'!$AG$24</f>
        <v>0</v>
      </c>
      <c r="B35" s="352"/>
      <c r="C35" s="352"/>
      <c r="D35" s="352"/>
      <c r="E35" s="35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A38" s="2"/>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B40" s="2"/>
      <c r="C40" s="2"/>
      <c r="D40" s="2"/>
      <c r="E40" s="2"/>
      <c r="F40" s="2"/>
      <c r="I40" s="2"/>
    </row>
    <row r="41" spans="1:6" ht="15.0" customHeight="1" x14ac:dyDescent="0.15">
      <c r="F41" s="2"/>
    </row>
    <row r="42" spans="1:6" ht="15.0" customHeight="1" x14ac:dyDescent="0.15">
      <c r="F42"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4&amp;R&amp;"宋体,常规"&amp;12&amp;F</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2"/>
  <sheetViews>
    <sheetView zoomScale="75" zoomScaleNormal="75" topLeftCell="A10" workbookViewId="0">
      <selection activeCell="K14" activeCellId="0" sqref="K14:O14"/>
    </sheetView>
  </sheetViews>
  <sheetFormatPr defaultRowHeight="12.75" defaultColWidth="9.142857142857142" x14ac:dyDescent="0.15"/>
  <cols>
    <col min="1" max="1" width="17.0" customWidth="1" style="6"/>
    <col min="2" max="2" width="18.71428571428571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246</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Sheet'!B25</f>
        <v>145</v>
      </c>
      <c r="D10" s="408"/>
      <c r="E10" s="408"/>
      <c r="F10" s="408"/>
      <c r="G10" s="408"/>
      <c r="H10" s="408"/>
      <c r="I10" s="332" t="s">
        <v>209</v>
      </c>
      <c r="J10" s="332"/>
      <c r="K10" s="387" t="s">
        <f>'Data Sheet'!X25</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Sheet'!$Y$25</f>
        <v>247</v>
      </c>
      <c r="D12" s="361"/>
      <c r="E12" s="361"/>
      <c r="F12" s="361"/>
      <c r="G12" s="361"/>
      <c r="H12" s="360"/>
      <c r="I12" s="343" t="s">
        <v>214</v>
      </c>
      <c r="J12" s="343"/>
      <c r="K12" s="362" t="s">
        <f>'Data Sheet'!Z25</f>
        <v>131</v>
      </c>
      <c r="L12" s="361"/>
      <c r="M12" s="361"/>
      <c r="N12" s="361"/>
      <c r="O12" s="360"/>
    </row>
    <row r="13" spans="1:15" s="9" customFormat="1" ht="20.1" customHeight="1" x14ac:dyDescent="0.15">
      <c r="A13" s="332" t="s">
        <v>215</v>
      </c>
      <c r="B13" s="332"/>
      <c r="C13" s="335" t="s">
        <f>'Data Sheet'!$C$25</f>
        <v>125</v>
      </c>
      <c r="D13" s="334"/>
      <c r="E13" s="334"/>
      <c r="F13" s="334"/>
      <c r="G13" s="334"/>
      <c r="H13" s="333"/>
      <c r="I13" s="332" t="s">
        <v>216</v>
      </c>
      <c r="J13" s="332"/>
      <c r="K13" s="56">
        <f>IF('Data Sheet'!V17="Case Weight (kgs)",'Data Sheet'!V25*2.20462,'Data Sheet'!V25)</f>
        <v>18</v>
      </c>
      <c r="L13" s="398" t="s">
        <v>217</v>
      </c>
      <c r="M13" s="397"/>
      <c r="N13" s="400">
        <f>IF('Data Sheet'!W17="Item Weight (kgs)",'Data Sheet'!W25*2.20462,'Data Sheet'!W25)</f>
        <v>4.07</v>
      </c>
      <c r="O13" s="399"/>
    </row>
    <row r="14" spans="1:15" s="4" customFormat="1" ht="20.1" customHeight="1" x14ac:dyDescent="0.15">
      <c r="A14" s="332" t="s">
        <v>177</v>
      </c>
      <c r="B14" s="332"/>
      <c r="C14" s="367" t="s">
        <f>'Data Sheet'!$D$25</f>
        <v>142</v>
      </c>
      <c r="D14" s="367"/>
      <c r="E14" s="367"/>
      <c r="F14" s="367"/>
      <c r="G14" s="367"/>
      <c r="H14" s="367"/>
      <c r="I14" s="366" t="s">
        <v>218</v>
      </c>
      <c r="J14" s="365"/>
      <c r="K14" s="392">
        <f>'Data Sheet'!$AA$25</f>
        <v>500</v>
      </c>
      <c r="L14" s="391"/>
      <c r="M14" s="391"/>
      <c r="N14" s="391"/>
      <c r="O14" s="390"/>
    </row>
    <row r="15" spans="1:15" s="7" customFormat="1" ht="20.1" customHeight="1" x14ac:dyDescent="0.15">
      <c r="A15" s="332" t="s">
        <v>219</v>
      </c>
      <c r="B15" s="332"/>
      <c r="C15" s="364" t="s">
        <f>'Data Sheet'!$E$25</f>
        <v>127</v>
      </c>
      <c r="D15" s="364"/>
      <c r="E15" s="363"/>
      <c r="F15" s="363"/>
      <c r="G15" s="363"/>
      <c r="H15" s="363"/>
      <c r="I15" s="343" t="s">
        <v>220</v>
      </c>
      <c r="J15" s="343"/>
      <c r="K15" s="362" t="s">
        <f>'Data Sheet'!$F$25</f>
        <v>128</v>
      </c>
      <c r="L15" s="361"/>
      <c r="M15" s="361"/>
      <c r="N15" s="361"/>
      <c r="O15" s="360"/>
    </row>
    <row r="16" spans="1:15" s="7" customFormat="1" ht="20.1" customHeight="1" x14ac:dyDescent="0.15">
      <c r="A16" s="332" t="s">
        <v>221</v>
      </c>
      <c r="B16" s="332"/>
      <c r="C16" s="41">
        <f>IF('Data Sheet'!$L$18="(IN INCHES)",'Data Sheet'!L$25,'Data Sheet'!L$25*0.393701)</f>
        <v>22.45</v>
      </c>
      <c r="D16" s="41">
        <f>IF('Data Sheet'!$L$18="(IN INCHES)",'Data Sheet'!M$25,'Data Sheet'!M$25*0.393701)</f>
        <v>6.89</v>
      </c>
      <c r="E16" s="41">
        <f>IF('Data Sheet'!$L$18="(IN INCHES)",'Data Sheet'!N$25,'Data Sheet'!N$25*0.393701)</f>
        <v>23.03</v>
      </c>
      <c r="F16" s="359" t="s">
        <v>222</v>
      </c>
      <c r="G16" s="358"/>
      <c r="H16" s="357"/>
      <c r="I16" s="343" t="s">
        <v>223</v>
      </c>
      <c r="J16" s="343"/>
      <c r="K16" s="362" t="s">
        <f>'Data Sheet'!$AB$25</f>
        <v>132</v>
      </c>
      <c r="L16" s="361"/>
      <c r="M16" s="361"/>
      <c r="N16" s="361"/>
      <c r="O16" s="360"/>
    </row>
    <row r="17" spans="1:15" s="7" customFormat="1" ht="20.1" customHeight="1" x14ac:dyDescent="0.15">
      <c r="A17" s="332" t="s">
        <v>224</v>
      </c>
      <c r="B17" s="332"/>
      <c r="C17" s="41">
        <f>IF('Data Sheet'!$L$18="(IN INCHES)",'Data Sheet'!O$25,'Data Sheet'!O$25*0.393701)</f>
        <v>0</v>
      </c>
      <c r="D17" s="41">
        <f>IF('Data Sheet'!$L$18="(IN INCHES)",'Data Sheet'!P$25,'Data Sheet'!P$25*0.393701)</f>
        <v>0</v>
      </c>
      <c r="E17" s="41">
        <f>IF('Data Sheet'!$L$18="(IN INCHES)",'Data Sheet'!Q$25,'Data Sheet'!Q$25*0.393701)</f>
        <v>0</v>
      </c>
      <c r="F17" s="359" t="s">
        <v>222</v>
      </c>
      <c r="G17" s="358"/>
      <c r="H17" s="357"/>
      <c r="I17" s="343" t="s">
        <v>225</v>
      </c>
      <c r="J17" s="343"/>
      <c r="K17" s="14" t="s">
        <f>'Data Sheet'!$AC$25</f>
        <v>118</v>
      </c>
      <c r="L17" s="396" t="s">
        <v>86</v>
      </c>
      <c r="M17" s="396"/>
      <c r="N17" s="389" t="s">
        <f>'Data Sheet'!$AD$25</f>
        <v>118</v>
      </c>
      <c r="O17" s="388"/>
    </row>
    <row r="18" spans="1:15" s="7" customFormat="1" ht="20.1" customHeight="1" x14ac:dyDescent="0.15">
      <c r="A18" s="332" t="s">
        <v>226</v>
      </c>
      <c r="B18" s="332"/>
      <c r="C18" s="41">
        <f>IF('Data Sheet'!$L$18="(IN INCHES)",'Data Sheet'!R$25,'Data Sheet'!R$25*0.393701)</f>
        <v>18.5</v>
      </c>
      <c r="D18" s="41">
        <f>IF('Data Sheet'!$L$18="(IN INCHES)",'Data Sheet'!S$25,'Data Sheet'!S$25*0.393701)</f>
        <v>18.5</v>
      </c>
      <c r="E18" s="41">
        <f>IF('Data Sheet'!$L$18="(IN INCHES)",'Data Sheet'!T$25,'Data Sheet'!T$25*0.393701)</f>
        <v>1</v>
      </c>
      <c r="F18" s="359" t="s">
        <v>222</v>
      </c>
      <c r="G18" s="358"/>
      <c r="H18" s="357"/>
      <c r="I18" s="332" t="s">
        <v>227</v>
      </c>
      <c r="J18" s="332"/>
      <c r="K18" s="403" t="s">
        <f>'Data Sheet'!$AE$25</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Sheet'!G25/7.75,'Data Sheet'!G25)</f>
        <v>8.65</v>
      </c>
      <c r="D22" s="345"/>
      <c r="E22" s="30" t="s">
        <f>'Data Sheet'!H25</f>
        <v>113</v>
      </c>
      <c r="F22" s="5"/>
      <c r="G22" s="94"/>
      <c r="H22" s="5"/>
      <c r="I22" s="5"/>
      <c r="J22" s="5"/>
      <c r="K22" s="5"/>
      <c r="L22" s="5"/>
      <c r="M22" s="5"/>
      <c r="N22" s="5"/>
      <c r="O22" s="95"/>
    </row>
    <row r="23" spans="1:15" ht="22.5" customHeight="1" x14ac:dyDescent="0.15">
      <c r="A23" s="354" t="s">
        <v>231</v>
      </c>
      <c r="B23" s="353"/>
      <c r="C23" s="372">
        <f>'Data Sheet'!$AP$25</f>
        <v>1.417289173357928</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Sheet'!AR25</f>
        <v>10.067289173357928</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Sheet'!$K$25</f>
        <v>0</v>
      </c>
      <c r="D29" s="348"/>
      <c r="E29" s="348"/>
      <c r="F29" s="12"/>
      <c r="G29" s="94"/>
      <c r="H29" s="5"/>
      <c r="I29" s="5"/>
      <c r="J29" s="5"/>
      <c r="K29" s="5"/>
      <c r="L29" s="5"/>
      <c r="M29" s="5"/>
      <c r="N29" s="5"/>
      <c r="O29" s="96"/>
    </row>
    <row r="30" spans="1:15" ht="22.5" customHeight="1" x14ac:dyDescent="0.15">
      <c r="A30" s="343" t="s">
        <v>238</v>
      </c>
      <c r="B30" s="343"/>
      <c r="C30" s="348">
        <f>'Data Sheet'!$J$25</f>
        <v>0</v>
      </c>
      <c r="D30" s="348"/>
      <c r="E30" s="348"/>
      <c r="F30" s="12"/>
      <c r="G30" s="94"/>
      <c r="H30" s="5"/>
      <c r="I30" s="5"/>
      <c r="J30" s="5"/>
      <c r="K30" s="5"/>
      <c r="L30" s="5"/>
      <c r="M30" s="5"/>
      <c r="N30" s="5"/>
      <c r="O30" s="96"/>
    </row>
    <row r="31" spans="1:15" ht="22.5" customHeight="1" x14ac:dyDescent="0.15">
      <c r="A31" s="343" t="s">
        <v>239</v>
      </c>
      <c r="B31" s="343"/>
      <c r="C31" s="348">
        <f>'Data Sheet'!$I$25</f>
        <v>4</v>
      </c>
      <c r="D31" s="348"/>
      <c r="E31" s="348"/>
      <c r="F31" s="13"/>
      <c r="G31" s="94"/>
      <c r="H31" s="5"/>
      <c r="I31" s="5"/>
      <c r="J31" s="5"/>
      <c r="K31" s="5"/>
      <c r="L31" s="5"/>
      <c r="M31" s="5"/>
      <c r="N31" s="5"/>
      <c r="O31" s="96"/>
    </row>
    <row r="32" spans="1:15" ht="22.5" customHeight="1" x14ac:dyDescent="0.15">
      <c r="A32" s="343" t="s">
        <v>240</v>
      </c>
      <c r="B32" s="343"/>
      <c r="C32" s="347">
        <f>'Data Sheet'!$U$25</f>
        <v>2.061511524884259</v>
      </c>
      <c r="D32" s="347"/>
      <c r="E32" s="347"/>
      <c r="F32" s="12"/>
      <c r="G32" s="94"/>
      <c r="H32" s="5"/>
      <c r="I32" s="5"/>
      <c r="J32" s="5"/>
      <c r="K32" s="5"/>
      <c r="L32" s="5"/>
      <c r="M32" s="5"/>
      <c r="N32" s="5"/>
      <c r="O32" s="96"/>
    </row>
    <row r="33" spans="1:15" ht="22.5" customHeight="1" x14ac:dyDescent="0.15">
      <c r="A33" s="354" t="s">
        <v>241</v>
      </c>
      <c r="B33" s="353"/>
      <c r="C33" s="350">
        <f>'Data Sheet'!$AO$25</f>
        <v>2.75</v>
      </c>
      <c r="D33" s="350"/>
      <c r="E33" s="349"/>
      <c r="F33" s="12"/>
      <c r="G33" s="94"/>
      <c r="H33" s="5"/>
      <c r="I33" s="5"/>
      <c r="J33" s="5"/>
      <c r="K33" s="5"/>
      <c r="L33" s="5"/>
      <c r="M33" s="5"/>
      <c r="N33" s="5"/>
      <c r="O33" s="96"/>
    </row>
    <row r="34" spans="1:15" ht="22.5" customHeight="1" x14ac:dyDescent="0.15">
      <c r="A34" s="352">
        <f>'Data Sheet'!$AF$25</f>
        <v>0</v>
      </c>
      <c r="B34" s="352"/>
      <c r="C34" s="409"/>
      <c r="D34" s="409"/>
      <c r="E34" s="409"/>
      <c r="F34" s="12"/>
      <c r="G34" s="94"/>
      <c r="H34" s="5"/>
      <c r="I34" s="5"/>
      <c r="J34" s="5"/>
      <c r="K34" s="5"/>
      <c r="L34" s="5"/>
      <c r="M34" s="5"/>
      <c r="N34" s="5"/>
      <c r="O34" s="96"/>
    </row>
    <row r="35" spans="1:15" ht="23.25" customHeight="1" x14ac:dyDescent="0.15">
      <c r="A35" s="352">
        <f>'Data Sheet'!$AG$25</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A38" s="2"/>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B40" s="2"/>
      <c r="C40" s="2"/>
      <c r="D40" s="2"/>
      <c r="E40" s="2"/>
      <c r="F40" s="2"/>
      <c r="I40" s="2"/>
    </row>
    <row r="41" spans="1:6" ht="15.0" customHeight="1" x14ac:dyDescent="0.15">
      <c r="F41" s="2"/>
    </row>
    <row r="42" spans="1:6" ht="15.0" customHeight="1" x14ac:dyDescent="0.15">
      <c r="F42"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3:E23"/>
    <mergeCell ref="A23:B23"/>
    <mergeCell ref="A18:B18"/>
    <mergeCell ref="A35:E35"/>
    <mergeCell ref="A31:B31"/>
    <mergeCell ref="C32:E32"/>
    <mergeCell ref="C31:E31"/>
    <mergeCell ref="C30:E30"/>
    <mergeCell ref="A30:B30"/>
    <mergeCell ref="A20:B20"/>
    <mergeCell ref="F18:H18"/>
    <mergeCell ref="C21:E21"/>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5&amp;R&amp;"宋体,常规"&amp;12&amp;F</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XFD41"/>
  <sheetViews>
    <sheetView zoomScale="75" zoomScaleNormal="75" topLeftCell="A10" workbookViewId="0">
      <selection activeCell="K13" activeCellId="0" sqref="K13"/>
    </sheetView>
  </sheetViews>
  <sheetFormatPr defaultRowHeight="12.75" defaultColWidth="9.142857142857142" x14ac:dyDescent="0.15"/>
  <cols>
    <col min="1" max="1" width="17.0" customWidth="1" style="6"/>
    <col min="2" max="2" width="18.285714285714285" customWidth="1" style="6"/>
    <col min="3" max="4" width="13.571428571428571" customWidth="1" style="6"/>
    <col min="5" max="5" width="13.285714285714286" customWidth="1" style="6"/>
    <col min="6" max="6" width="6.571428571428571" customWidth="1" style="6"/>
    <col min="7" max="7" width="3.2857142857142856" customWidth="1" style="6"/>
    <col min="8" max="8" width="9.285714285714286" customWidth="1" style="6"/>
    <col min="9" max="9" width="11.142857142857142" customWidth="1" style="6"/>
    <col min="10" max="10" width="13.142857142857142" customWidth="1" style="6"/>
    <col min="11" max="11" width="13.857142857142858" customWidth="1" style="6"/>
    <col min="12" max="12" width="13.142857142857142" customWidth="1" style="6"/>
    <col min="13" max="13" width="11.857142857142858" customWidth="1" style="6"/>
    <col min="14" max="14" width="13.571428571428571" customWidth="1" style="6"/>
    <col min="15" max="15" width="12.0" customWidth="1" style="6"/>
    <col min="16" max="16384" width="9.142857142857142" style="6"/>
  </cols>
  <sheetData>
    <row r="1" spans="1:15" s="7" customFormat="1" ht="36.0" customHeight="1" x14ac:dyDescent="0.15">
      <c r="A1" s="341" t="s">
        <v>196</v>
      </c>
      <c r="B1" s="341"/>
      <c r="C1" s="341"/>
      <c r="D1" s="341"/>
      <c r="E1" s="341"/>
      <c r="F1" s="341"/>
      <c r="G1" s="341"/>
      <c r="H1" s="341"/>
      <c r="I1" s="341"/>
      <c r="J1" s="341"/>
      <c r="K1" s="341"/>
      <c r="L1" s="341"/>
      <c r="M1" s="341"/>
      <c r="N1" s="341"/>
      <c r="O1" s="341"/>
    </row>
    <row r="2" spans="1:15" s="2" customFormat="1" ht="24.75" customHeight="1" x14ac:dyDescent="0.15">
      <c r="A2" s="342" t="s">
        <v>197</v>
      </c>
      <c r="B2" s="342"/>
      <c r="C2" s="342"/>
      <c r="D2" s="342"/>
      <c r="E2" s="342"/>
      <c r="F2" s="342"/>
      <c r="G2" s="342"/>
      <c r="H2" s="342"/>
      <c r="I2" s="342"/>
      <c r="J2" s="342"/>
      <c r="K2" s="342"/>
      <c r="L2" s="342"/>
      <c r="M2" s="342"/>
      <c r="N2" s="342"/>
      <c r="O2" s="342"/>
    </row>
    <row r="3" spans="1:15" s="7" customFormat="1" ht="20.1" customHeight="1" x14ac:dyDescent="0.15">
      <c r="A3" s="340" t="s">
        <v>248</v>
      </c>
      <c r="B3" s="340"/>
      <c r="C3" s="407"/>
      <c r="D3" s="406"/>
      <c r="E3" s="406"/>
      <c r="F3" s="406"/>
      <c r="G3" s="406"/>
      <c r="H3" s="405"/>
      <c r="I3" s="340" t="s">
        <v>199</v>
      </c>
      <c r="J3" s="340"/>
      <c r="K3" s="395"/>
      <c r="L3" s="394"/>
      <c r="M3" s="394"/>
      <c r="N3" s="394"/>
      <c r="O3" s="393"/>
    </row>
    <row r="4" spans="1:15" s="7" customFormat="1" ht="20.1" customHeight="1" x14ac:dyDescent="0.15">
      <c r="A4" s="332" t="s">
        <v>200</v>
      </c>
      <c r="B4" s="332"/>
      <c r="C4" s="331" t="s">
        <f>'Data Sheet'!B3</f>
        <v>35</v>
      </c>
      <c r="D4" s="331"/>
      <c r="E4" s="331"/>
      <c r="F4" s="331"/>
      <c r="G4" s="331"/>
      <c r="H4" s="330"/>
      <c r="I4" s="332" t="s">
        <v>201</v>
      </c>
      <c r="J4" s="332"/>
      <c r="K4" s="387">
        <f>'Data Sheet'!B9</f>
        <v>42090</v>
      </c>
      <c r="L4" s="386"/>
      <c r="M4" s="386"/>
      <c r="N4" s="386"/>
      <c r="O4" s="385"/>
    </row>
    <row r="5" spans="1:15" s="8" customFormat="1" ht="20.1" customHeight="1" x14ac:dyDescent="0.15">
      <c r="A5" s="332" t="s">
        <v>202</v>
      </c>
      <c r="B5" s="336"/>
      <c r="C5" s="331" t="s">
        <f>'Data Sheet'!B4</f>
        <v>38</v>
      </c>
      <c r="D5" s="331"/>
      <c r="E5" s="331"/>
      <c r="F5" s="331"/>
      <c r="G5" s="331"/>
      <c r="H5" s="330"/>
      <c r="I5" s="332" t="s">
        <v>203</v>
      </c>
      <c r="J5" s="332"/>
      <c r="K5" s="387" t="s">
        <f>'Data Sheet'!B10</f>
        <v>48</v>
      </c>
      <c r="L5" s="386"/>
      <c r="M5" s="386"/>
      <c r="N5" s="386"/>
      <c r="O5" s="385"/>
    </row>
    <row r="6" spans="1:15" s="8" customFormat="1" ht="20.1" customHeight="1" x14ac:dyDescent="0.15">
      <c r="A6" s="332" t="s">
        <v>39</v>
      </c>
      <c r="B6" s="336"/>
      <c r="C6" s="331" t="s">
        <f>'Data Sheet'!B5</f>
        <v>40</v>
      </c>
      <c r="D6" s="331"/>
      <c r="E6" s="331"/>
      <c r="F6" s="331"/>
      <c r="G6" s="331"/>
      <c r="H6" s="330"/>
      <c r="I6" s="332" t="s">
        <v>204</v>
      </c>
      <c r="J6" s="332"/>
      <c r="K6" s="387" t="s">
        <f>'Data Sheet'!B11</f>
        <v>51</v>
      </c>
      <c r="L6" s="386"/>
      <c r="M6" s="386"/>
      <c r="N6" s="386"/>
      <c r="O6" s="385"/>
    </row>
    <row r="7" spans="1:15" s="8" customFormat="1" ht="20.1" customHeight="1" x14ac:dyDescent="0.15">
      <c r="A7" s="332" t="s">
        <v>41</v>
      </c>
      <c r="B7" s="336"/>
      <c r="C7" s="331">
        <f>'Data Sheet'!B6</f>
        <v>0</v>
      </c>
      <c r="D7" s="331"/>
      <c r="E7" s="331"/>
      <c r="F7" s="331"/>
      <c r="G7" s="331"/>
      <c r="H7" s="330"/>
      <c r="I7" s="332" t="s">
        <v>205</v>
      </c>
      <c r="J7" s="332"/>
      <c r="K7" s="362" t="s">
        <f>'Data Sheet'!B12</f>
        <v>54</v>
      </c>
      <c r="L7" s="361"/>
      <c r="M7" s="361"/>
      <c r="N7" s="361"/>
      <c r="O7" s="360"/>
    </row>
    <row r="8" spans="1:15" s="8" customFormat="1" ht="20.1" customHeight="1" x14ac:dyDescent="0.15">
      <c r="A8" s="332" t="s">
        <v>42</v>
      </c>
      <c r="B8" s="336"/>
      <c r="C8" s="331">
        <f>'Data Sheet'!B7</f>
        <v>0</v>
      </c>
      <c r="D8" s="331"/>
      <c r="E8" s="331"/>
      <c r="F8" s="331"/>
      <c r="G8" s="331"/>
      <c r="H8" s="330"/>
      <c r="I8" s="332" t="s">
        <v>206</v>
      </c>
      <c r="J8" s="332"/>
      <c r="K8" s="362" t="s">
        <f>'Data Sheet'!B13</f>
        <v>57</v>
      </c>
      <c r="L8" s="361"/>
      <c r="M8" s="361"/>
      <c r="N8" s="361"/>
      <c r="O8" s="360"/>
    </row>
    <row r="9" spans="1:15" s="8" customFormat="1" ht="20.1" customHeight="1" x14ac:dyDescent="0.15">
      <c r="A9" s="332" t="s">
        <v>43</v>
      </c>
      <c r="B9" s="336"/>
      <c r="C9" s="331">
        <f>'Data Sheet'!B8</f>
        <v>0</v>
      </c>
      <c r="D9" s="331"/>
      <c r="E9" s="331"/>
      <c r="F9" s="331"/>
      <c r="G9" s="331"/>
      <c r="H9" s="330"/>
      <c r="I9" s="332" t="s">
        <v>207</v>
      </c>
      <c r="J9" s="332"/>
      <c r="K9" s="387" t="s">
        <f>'Data Sheet'!B15</f>
        <v>62</v>
      </c>
      <c r="L9" s="386"/>
      <c r="M9" s="386"/>
      <c r="N9" s="386"/>
      <c r="O9" s="385"/>
    </row>
    <row r="10" spans="1:15" s="8" customFormat="1" ht="20.1" customHeight="1" x14ac:dyDescent="0.15">
      <c r="A10" s="332" t="s">
        <v>208</v>
      </c>
      <c r="B10" s="332"/>
      <c r="C10" s="408" t="s">
        <f>'Data Sheet'!B26</f>
        <v>148</v>
      </c>
      <c r="D10" s="408"/>
      <c r="E10" s="408"/>
      <c r="F10" s="408"/>
      <c r="G10" s="408"/>
      <c r="H10" s="408"/>
      <c r="I10" s="332" t="s">
        <v>209</v>
      </c>
      <c r="J10" s="332"/>
      <c r="K10" s="387" t="s">
        <f>'Data Sheet'!X26</f>
        <v>129</v>
      </c>
      <c r="L10" s="386"/>
      <c r="M10" s="386"/>
      <c r="N10" s="386"/>
      <c r="O10" s="385"/>
    </row>
    <row r="11" spans="1:15" s="8" customFormat="1" ht="20.1" customHeight="1" x14ac:dyDescent="0.15">
      <c r="A11" s="340" t="s">
        <v>210</v>
      </c>
      <c r="B11" s="340"/>
      <c r="C11" s="404"/>
      <c r="D11" s="404"/>
      <c r="E11" s="404"/>
      <c r="F11" s="404"/>
      <c r="G11" s="404"/>
      <c r="H11" s="404"/>
      <c r="I11" s="332" t="s">
        <v>211</v>
      </c>
      <c r="J11" s="332"/>
      <c r="K11" s="387" t="s">
        <f>'Data Sheet'!B14</f>
        <v>60</v>
      </c>
      <c r="L11" s="386"/>
      <c r="M11" s="386"/>
      <c r="N11" s="386"/>
      <c r="O11" s="385"/>
    </row>
    <row r="12" spans="1:15" s="2" customFormat="1" ht="35.25" customHeight="1" x14ac:dyDescent="0.15">
      <c r="A12" s="332" t="s">
        <v>212</v>
      </c>
      <c r="B12" s="332"/>
      <c r="C12" s="362" t="s">
        <f>'Data Sheet'!$Y$26</f>
        <v>249</v>
      </c>
      <c r="D12" s="361"/>
      <c r="E12" s="361"/>
      <c r="F12" s="361"/>
      <c r="G12" s="361"/>
      <c r="H12" s="360"/>
      <c r="I12" s="343" t="s">
        <v>214</v>
      </c>
      <c r="J12" s="343"/>
      <c r="K12" s="362" t="s">
        <f>'Data Sheet'!Z26</f>
        <v>131</v>
      </c>
      <c r="L12" s="361"/>
      <c r="M12" s="361"/>
      <c r="N12" s="361"/>
      <c r="O12" s="360"/>
    </row>
    <row r="13" spans="1:15" s="9" customFormat="1" ht="20.1" customHeight="1" x14ac:dyDescent="0.15">
      <c r="A13" s="332" t="s">
        <v>215</v>
      </c>
      <c r="B13" s="332"/>
      <c r="C13" s="335" t="s">
        <f>'Data Sheet'!$C$26</f>
        <v>125</v>
      </c>
      <c r="D13" s="334"/>
      <c r="E13" s="334"/>
      <c r="F13" s="334"/>
      <c r="G13" s="334"/>
      <c r="H13" s="333"/>
      <c r="I13" s="332" t="s">
        <v>216</v>
      </c>
      <c r="J13" s="332"/>
      <c r="K13" s="56">
        <f>IF('Data Sheet'!V17="Case Weight (kgs)",'Data Sheet'!V26*2.20462,'Data Sheet'!V26)</f>
        <v>30.5</v>
      </c>
      <c r="L13" s="398" t="s">
        <v>217</v>
      </c>
      <c r="M13" s="397"/>
      <c r="N13" s="400">
        <f>IF('Data Sheet'!W17="Item Weight (kgs)",'Data Sheet'!W26*2.20462,'Data Sheet'!W26)</f>
        <v>14.3</v>
      </c>
      <c r="O13" s="399"/>
    </row>
    <row r="14" spans="1:15" s="4" customFormat="1" ht="20.1" customHeight="1" x14ac:dyDescent="0.15">
      <c r="A14" s="332" t="s">
        <v>177</v>
      </c>
      <c r="B14" s="332"/>
      <c r="C14" s="367" t="s">
        <f>'Data Sheet'!$D$26</f>
        <v>142</v>
      </c>
      <c r="D14" s="367"/>
      <c r="E14" s="367"/>
      <c r="F14" s="367"/>
      <c r="G14" s="367"/>
      <c r="H14" s="367"/>
      <c r="I14" s="366" t="s">
        <v>218</v>
      </c>
      <c r="J14" s="365"/>
      <c r="K14" s="392">
        <f>'Data Sheet'!$AA$26</f>
        <v>500</v>
      </c>
      <c r="L14" s="391"/>
      <c r="M14" s="391"/>
      <c r="N14" s="391"/>
      <c r="O14" s="390"/>
    </row>
    <row r="15" spans="1:15" s="7" customFormat="1" ht="20.1" customHeight="1" x14ac:dyDescent="0.15">
      <c r="A15" s="332" t="s">
        <v>219</v>
      </c>
      <c r="B15" s="332"/>
      <c r="C15" s="364" t="s">
        <f>'Data Sheet'!$E$26</f>
        <v>127</v>
      </c>
      <c r="D15" s="364"/>
      <c r="E15" s="363"/>
      <c r="F15" s="363"/>
      <c r="G15" s="363"/>
      <c r="H15" s="363"/>
      <c r="I15" s="343" t="s">
        <v>220</v>
      </c>
      <c r="J15" s="343"/>
      <c r="K15" s="362" t="s">
        <f>'Data Sheet'!$F$26</f>
        <v>128</v>
      </c>
      <c r="L15" s="361"/>
      <c r="M15" s="361"/>
      <c r="N15" s="361"/>
      <c r="O15" s="360"/>
    </row>
    <row r="16" spans="1:15" s="7" customFormat="1" ht="20.1" customHeight="1" x14ac:dyDescent="0.15">
      <c r="A16" s="332" t="s">
        <v>221</v>
      </c>
      <c r="B16" s="332"/>
      <c r="C16" s="41">
        <f>IF('Data Sheet'!$L$18="(IN INCHES)",'Data Sheet'!L$26,'Data Sheet'!L$26*0.393701)</f>
        <v>40</v>
      </c>
      <c r="D16" s="41">
        <f>IF('Data Sheet'!$L$18="(IN INCHES)",'Data Sheet'!M$26,'Data Sheet'!M$26*0.393701)</f>
        <v>5.12</v>
      </c>
      <c r="E16" s="41">
        <f>IF('Data Sheet'!$L$18="(IN INCHES)",'Data Sheet'!N$26,'Data Sheet'!N$26*0.393701)</f>
        <v>28.54</v>
      </c>
      <c r="F16" s="359" t="s">
        <v>222</v>
      </c>
      <c r="G16" s="358"/>
      <c r="H16" s="357"/>
      <c r="I16" s="343" t="s">
        <v>223</v>
      </c>
      <c r="J16" s="343"/>
      <c r="K16" s="362" t="s">
        <f>'Data Sheet'!$AB$26</f>
        <v>132</v>
      </c>
      <c r="L16" s="361"/>
      <c r="M16" s="361"/>
      <c r="N16" s="361"/>
      <c r="O16" s="360"/>
    </row>
    <row r="17" spans="1:15" s="7" customFormat="1" ht="20.1" customHeight="1" x14ac:dyDescent="0.15">
      <c r="A17" s="332" t="s">
        <v>224</v>
      </c>
      <c r="B17" s="332"/>
      <c r="C17" s="41">
        <f>IF('Data Sheet'!$L$18="(IN INCHES)",'Data Sheet'!O$26,'Data Sheet'!O$26*0.393701)</f>
        <v>0</v>
      </c>
      <c r="D17" s="41">
        <f>IF('Data Sheet'!$L$18="(IN INCHES)",'Data Sheet'!P$26,'Data Sheet'!P$26*0.393701)</f>
        <v>0</v>
      </c>
      <c r="E17" s="41">
        <f>IF('Data Sheet'!$L$18="(IN INCHES)",'Data Sheet'!Q$26,'Data Sheet'!Q$26*0.393701)</f>
        <v>0</v>
      </c>
      <c r="F17" s="359" t="s">
        <v>222</v>
      </c>
      <c r="G17" s="358"/>
      <c r="H17" s="357"/>
      <c r="I17" s="343" t="s">
        <v>225</v>
      </c>
      <c r="J17" s="343"/>
      <c r="K17" s="14" t="s">
        <f>'Data Sheet'!$AC$26</f>
        <v>118</v>
      </c>
      <c r="L17" s="396" t="s">
        <v>86</v>
      </c>
      <c r="M17" s="396"/>
      <c r="N17" s="389" t="s">
        <f>'Data Sheet'!$AD$26</f>
        <v>118</v>
      </c>
      <c r="O17" s="388"/>
    </row>
    <row r="18" spans="1:15" s="7" customFormat="1" ht="20.1" customHeight="1" x14ac:dyDescent="0.15">
      <c r="A18" s="332" t="s">
        <v>226</v>
      </c>
      <c r="B18" s="332"/>
      <c r="C18" s="41">
        <f>IF('Data Sheet'!$L$18="(IN INCHES)",'Data Sheet'!R$26,'Data Sheet'!R$26*0.393701)</f>
        <v>24</v>
      </c>
      <c r="D18" s="41">
        <f>IF('Data Sheet'!$L$18="(IN INCHES)",'Data Sheet'!S$26,'Data Sheet'!S$26*0.393701)</f>
        <v>36</v>
      </c>
      <c r="E18" s="41">
        <f>IF('Data Sheet'!$L$18="(IN INCHES)",'Data Sheet'!T$26,'Data Sheet'!T$26*0.393701)</f>
        <v>1</v>
      </c>
      <c r="F18" s="359" t="s">
        <v>222</v>
      </c>
      <c r="G18" s="358"/>
      <c r="H18" s="357"/>
      <c r="I18" s="332" t="s">
        <v>227</v>
      </c>
      <c r="J18" s="332"/>
      <c r="K18" s="403" t="s">
        <f>'Data Sheet'!$AE$26</f>
        <v>119</v>
      </c>
      <c r="L18" s="402"/>
      <c r="M18" s="402"/>
      <c r="N18" s="402"/>
      <c r="O18" s="401"/>
    </row>
    <row r="19" spans="1:14" s="7" customFormat="1" ht="15.0" customHeight="1" x14ac:dyDescent="0.15">
      <c r="A19" s="10"/>
      <c r="B19" s="3"/>
      <c r="C19" s="3"/>
      <c r="D19" s="3"/>
      <c r="E19" s="3"/>
      <c r="F19" s="3"/>
      <c r="G19" s="3"/>
      <c r="H19" s="3"/>
      <c r="I19" s="3"/>
      <c r="J19" s="3"/>
      <c r="K19" s="3"/>
      <c r="L19" s="3"/>
      <c r="M19" s="3"/>
      <c r="N19" s="3"/>
    </row>
    <row r="20" spans="1:15" s="7" customFormat="1" ht="22.5" customHeight="1" x14ac:dyDescent="0.15">
      <c r="A20" s="374" t="s">
        <v>228</v>
      </c>
      <c r="B20" s="373"/>
      <c r="C20" s="89"/>
      <c r="D20" s="89"/>
      <c r="E20" s="89"/>
      <c r="F20" s="11"/>
      <c r="G20" s="91"/>
      <c r="H20" s="92"/>
      <c r="I20" s="92"/>
      <c r="J20" s="92"/>
      <c r="K20" s="92"/>
      <c r="L20" s="92"/>
      <c r="M20" s="92"/>
      <c r="N20" s="92"/>
      <c r="O20" s="93"/>
    </row>
    <row r="21" spans="1:15" s="7" customFormat="1" ht="22.5" customHeight="1" x14ac:dyDescent="0.15">
      <c r="A21" s="383" t="s">
        <v>229</v>
      </c>
      <c r="B21" s="384"/>
      <c r="C21" s="370"/>
      <c r="D21" s="369"/>
      <c r="E21" s="368"/>
      <c r="F21" s="12"/>
      <c r="G21" s="94"/>
      <c r="H21" s="5"/>
      <c r="I21" s="5"/>
      <c r="J21" s="5"/>
      <c r="K21" s="5"/>
      <c r="L21" s="5"/>
      <c r="M21" s="5"/>
      <c r="N21" s="5"/>
      <c r="O21" s="95"/>
    </row>
    <row r="22" spans="1:15" s="7" customFormat="1" ht="22.5" customHeight="1" x14ac:dyDescent="0.15">
      <c r="A22" s="343" t="s">
        <v>230</v>
      </c>
      <c r="B22" s="344"/>
      <c r="C22" s="345">
        <f>IF('Data Sheet'!$G$18="(H.K. $)",'Data Sheet'!G26/7.75,'Data Sheet'!G26)</f>
        <v>24.5</v>
      </c>
      <c r="D22" s="345"/>
      <c r="E22" s="30" t="s">
        <f>'Data Sheet'!H26</f>
        <v>113</v>
      </c>
      <c r="F22" s="5"/>
      <c r="G22" s="94"/>
      <c r="H22" s="5"/>
      <c r="I22" s="5"/>
      <c r="J22" s="5"/>
      <c r="K22" s="5"/>
      <c r="L22" s="5"/>
      <c r="M22" s="5"/>
      <c r="N22" s="5"/>
      <c r="O22" s="95"/>
    </row>
    <row r="23" spans="1:15" ht="22.5" customHeight="1" x14ac:dyDescent="0.15">
      <c r="A23" s="354" t="s">
        <v>231</v>
      </c>
      <c r="B23" s="353"/>
      <c r="C23" s="372">
        <f>'Data Sheet'!$AP$26</f>
        <v>4.650962962962963</v>
      </c>
      <c r="D23" s="372"/>
      <c r="E23" s="371"/>
      <c r="F23" s="12"/>
      <c r="G23" s="94"/>
      <c r="H23" s="5"/>
      <c r="I23" s="5"/>
      <c r="J23" s="5"/>
      <c r="K23" s="5"/>
      <c r="L23" s="5"/>
      <c r="M23" s="5"/>
      <c r="N23" s="5"/>
      <c r="O23" s="96"/>
    </row>
    <row r="24" spans="1:15" s="7" customFormat="1" ht="22.5" customHeight="1" x14ac:dyDescent="0.15">
      <c r="A24" s="343" t="s">
        <v>232</v>
      </c>
      <c r="B24" s="343"/>
      <c r="C24" s="410"/>
      <c r="D24" s="410"/>
      <c r="E24" s="410"/>
      <c r="F24" s="40"/>
      <c r="G24" s="94"/>
      <c r="H24" s="5"/>
      <c r="I24" s="5"/>
      <c r="J24" s="5"/>
      <c r="K24" s="5"/>
      <c r="L24" s="5"/>
      <c r="M24" s="5"/>
      <c r="N24" s="5"/>
      <c r="O24" s="95"/>
    </row>
    <row r="25" spans="1:15" s="7" customFormat="1" ht="22.5" customHeight="1" x14ac:dyDescent="0.15">
      <c r="A25" s="354" t="s">
        <v>233</v>
      </c>
      <c r="B25" s="354"/>
      <c r="C25" s="372">
        <f>'Data Sheet'!AR26</f>
        <v>29.150962962962964</v>
      </c>
      <c r="D25" s="372"/>
      <c r="E25" s="372"/>
      <c r="F25" s="12"/>
      <c r="G25" s="94"/>
      <c r="H25" s="5"/>
      <c r="I25" s="5"/>
      <c r="J25" s="5"/>
      <c r="K25" s="5"/>
      <c r="L25" s="5"/>
      <c r="M25" s="5"/>
      <c r="N25" s="5"/>
      <c r="O25" s="95"/>
    </row>
    <row r="26" spans="1:15" s="7" customFormat="1" ht="22.5" customHeight="1" x14ac:dyDescent="0.15">
      <c r="A26" s="354" t="s">
        <v>234</v>
      </c>
      <c r="B26" s="353"/>
      <c r="C26" s="376"/>
      <c r="D26" s="376"/>
      <c r="E26" s="375"/>
      <c r="F26" s="12"/>
      <c r="G26" s="94"/>
      <c r="H26" s="5"/>
      <c r="I26" s="5"/>
      <c r="J26" s="5"/>
      <c r="K26" s="5"/>
      <c r="L26" s="5"/>
      <c r="M26" s="5"/>
      <c r="N26" s="5"/>
      <c r="O26" s="95"/>
    </row>
    <row r="27" spans="1:15" s="7" customFormat="1" ht="22.5" customHeight="1" x14ac:dyDescent="0.15">
      <c r="A27" s="383" t="s">
        <v>235</v>
      </c>
      <c r="B27" s="382"/>
      <c r="C27" s="381">
        <f>IFERROR(1-(C25/C26),)</f>
        <v>0</v>
      </c>
      <c r="D27" s="381"/>
      <c r="E27" s="381"/>
      <c r="F27" s="12"/>
      <c r="G27" s="94"/>
      <c r="H27" s="5"/>
      <c r="I27" s="5"/>
      <c r="J27" s="5"/>
      <c r="K27" s="5"/>
      <c r="L27" s="5"/>
      <c r="M27" s="5"/>
      <c r="N27" s="5"/>
      <c r="O27" s="95"/>
    </row>
    <row r="28" spans="1:15" ht="22.5" customHeight="1" x14ac:dyDescent="0.15">
      <c r="A28" s="340" t="s">
        <v>236</v>
      </c>
      <c r="B28" s="340"/>
      <c r="C28" s="377"/>
      <c r="D28" s="377"/>
      <c r="E28" s="377"/>
      <c r="F28" s="12"/>
      <c r="G28" s="94"/>
      <c r="H28" s="5"/>
      <c r="I28" s="5"/>
      <c r="J28" s="6"/>
      <c r="K28" s="6"/>
      <c r="L28" s="6"/>
      <c r="M28" s="5"/>
      <c r="N28" s="5"/>
      <c r="O28" s="96"/>
    </row>
    <row r="29" spans="1:15" ht="22.5" customHeight="1" x14ac:dyDescent="0.15">
      <c r="A29" s="343" t="s">
        <v>237</v>
      </c>
      <c r="B29" s="343"/>
      <c r="C29" s="348">
        <f>'Data Sheet'!$K$26</f>
        <v>0</v>
      </c>
      <c r="D29" s="348"/>
      <c r="E29" s="348"/>
      <c r="F29" s="12"/>
      <c r="G29" s="94"/>
      <c r="H29" s="5"/>
      <c r="I29" s="5"/>
      <c r="J29" s="5"/>
      <c r="K29" s="5"/>
      <c r="L29" s="5"/>
      <c r="M29" s="5"/>
      <c r="N29" s="5"/>
      <c r="O29" s="96"/>
    </row>
    <row r="30" spans="1:15" ht="22.5" customHeight="1" x14ac:dyDescent="0.15">
      <c r="A30" s="343" t="s">
        <v>238</v>
      </c>
      <c r="B30" s="343"/>
      <c r="C30" s="348">
        <f>'Data Sheet'!$J$26</f>
        <v>0</v>
      </c>
      <c r="D30" s="348"/>
      <c r="E30" s="348"/>
      <c r="F30" s="12"/>
      <c r="G30" s="94"/>
      <c r="H30" s="5"/>
      <c r="I30" s="5"/>
      <c r="J30" s="5"/>
      <c r="K30" s="5"/>
      <c r="L30" s="5"/>
      <c r="M30" s="5"/>
      <c r="N30" s="5"/>
      <c r="O30" s="96"/>
    </row>
    <row r="31" spans="1:15" ht="22.5" customHeight="1" x14ac:dyDescent="0.15">
      <c r="A31" s="343" t="s">
        <v>239</v>
      </c>
      <c r="B31" s="343"/>
      <c r="C31" s="348">
        <f>'Data Sheet'!$I$26</f>
        <v>2</v>
      </c>
      <c r="D31" s="348"/>
      <c r="E31" s="348"/>
      <c r="F31" s="13"/>
      <c r="G31" s="94"/>
      <c r="H31" s="5"/>
      <c r="I31" s="5"/>
      <c r="J31" s="5"/>
      <c r="K31" s="5"/>
      <c r="L31" s="5"/>
      <c r="M31" s="5"/>
      <c r="N31" s="5"/>
      <c r="O31" s="96"/>
    </row>
    <row r="32" spans="1:15" ht="22.5" customHeight="1" x14ac:dyDescent="0.15">
      <c r="A32" s="343" t="s">
        <v>240</v>
      </c>
      <c r="B32" s="343"/>
      <c r="C32" s="347">
        <f>'Data Sheet'!$U$26</f>
        <v>3.382518518518519</v>
      </c>
      <c r="D32" s="347"/>
      <c r="E32" s="347"/>
      <c r="F32" s="12"/>
      <c r="G32" s="94"/>
      <c r="H32" s="5"/>
      <c r="I32" s="5"/>
      <c r="J32" s="5"/>
      <c r="K32" s="5"/>
      <c r="L32" s="5"/>
      <c r="M32" s="5"/>
      <c r="N32" s="5"/>
      <c r="O32" s="96"/>
    </row>
    <row r="33" spans="1:15" ht="22.5" customHeight="1" x14ac:dyDescent="0.15">
      <c r="A33" s="354" t="s">
        <v>241</v>
      </c>
      <c r="B33" s="353"/>
      <c r="C33" s="350">
        <f>'Data Sheet'!$AO$26</f>
        <v>2.75</v>
      </c>
      <c r="D33" s="350"/>
      <c r="E33" s="349"/>
      <c r="F33" s="12"/>
      <c r="G33" s="94"/>
      <c r="H33" s="5"/>
      <c r="I33" s="5"/>
      <c r="J33" s="5"/>
      <c r="K33" s="5"/>
      <c r="L33" s="5"/>
      <c r="M33" s="5"/>
      <c r="N33" s="5"/>
      <c r="O33" s="96"/>
    </row>
    <row r="34" spans="1:15" ht="22.5" customHeight="1" x14ac:dyDescent="0.15">
      <c r="A34" s="352">
        <f>'Data Sheet'!$AF$26</f>
        <v>0</v>
      </c>
      <c r="B34" s="352"/>
      <c r="C34" s="409"/>
      <c r="D34" s="409"/>
      <c r="E34" s="409"/>
      <c r="F34" s="12"/>
      <c r="G34" s="94"/>
      <c r="H34" s="5"/>
      <c r="I34" s="5"/>
      <c r="J34" s="5"/>
      <c r="K34" s="5"/>
      <c r="L34" s="5"/>
      <c r="M34" s="5"/>
      <c r="N34" s="5"/>
      <c r="O34" s="96"/>
    </row>
    <row r="35" spans="1:15" ht="23.25" customHeight="1" x14ac:dyDescent="0.15">
      <c r="A35" s="352">
        <f>'Data Sheet'!$AG$26</f>
        <v>0</v>
      </c>
      <c r="B35" s="352"/>
      <c r="C35" s="352"/>
      <c r="D35" s="352"/>
      <c r="E35" s="352"/>
      <c r="F35" s="2"/>
      <c r="G35" s="98"/>
      <c r="H35" s="99"/>
      <c r="I35" s="99"/>
      <c r="J35" s="99"/>
      <c r="K35" s="99"/>
      <c r="L35" s="99"/>
      <c r="M35" s="99"/>
      <c r="N35" s="99"/>
      <c r="O35" s="100"/>
    </row>
    <row r="36" spans="1:14" ht="15.0" customHeight="1" x14ac:dyDescent="0.15">
      <c r="A36" s="2"/>
      <c r="B36" s="2"/>
      <c r="C36" s="2"/>
      <c r="D36" s="2"/>
      <c r="E36" s="2"/>
      <c r="F36" s="2"/>
      <c r="G36" s="2"/>
      <c r="H36" s="2"/>
      <c r="I36" s="2"/>
      <c r="J36" s="2"/>
      <c r="K36" s="2"/>
      <c r="L36" s="2"/>
      <c r="M36" s="2"/>
      <c r="N36" s="2"/>
    </row>
    <row r="37" spans="1:9" ht="15.0" customHeight="1" x14ac:dyDescent="0.15">
      <c r="A37" s="2"/>
      <c r="B37" s="2"/>
      <c r="C37" s="2"/>
      <c r="D37" s="2"/>
      <c r="E37" s="2"/>
      <c r="F37" s="2"/>
      <c r="G37" s="2"/>
      <c r="H37" s="2"/>
      <c r="I37" s="2"/>
    </row>
    <row r="38" spans="1:9" ht="15.0" customHeight="1" x14ac:dyDescent="0.15">
      <c r="B38" s="2"/>
      <c r="C38" s="2"/>
      <c r="D38" s="2"/>
      <c r="E38" s="2"/>
      <c r="F38" s="2"/>
      <c r="G38" s="2"/>
      <c r="H38" s="2"/>
      <c r="I38" s="2"/>
    </row>
    <row r="39" spans="1:9" ht="15.0" customHeight="1" x14ac:dyDescent="0.15">
      <c r="B39" s="2"/>
      <c r="C39" s="2"/>
      <c r="D39" s="2"/>
      <c r="E39" s="2"/>
      <c r="F39" s="2"/>
      <c r="G39" s="2"/>
      <c r="H39" s="2"/>
      <c r="I39" s="2"/>
    </row>
    <row r="40" spans="1:9" ht="15.0" customHeight="1" x14ac:dyDescent="0.15">
      <c r="F40" s="2"/>
      <c r="I40" s="2"/>
    </row>
    <row r="41" spans="1:6" ht="15.0" customHeight="1" x14ac:dyDescent="0.15">
      <c r="F41" s="2"/>
    </row>
  </sheetData>
  <sheetProtection sheet="1" scenarios="1" selectLockedCells="1"/>
  <mergeCells count="97">
    <mergeCell ref="I3:J3"/>
    <mergeCell ref="I7:J7"/>
    <mergeCell ref="C13:H13"/>
    <mergeCell ref="A9:B9"/>
    <mergeCell ref="C5:H5"/>
    <mergeCell ref="I5:J5"/>
    <mergeCell ref="A7:B7"/>
    <mergeCell ref="A6:B6"/>
    <mergeCell ref="A10:B10"/>
    <mergeCell ref="I10:J10"/>
    <mergeCell ref="A5:B5"/>
    <mergeCell ref="C8:H8"/>
    <mergeCell ref="C4:H4"/>
    <mergeCell ref="A4:B4"/>
    <mergeCell ref="I11:J11"/>
    <mergeCell ref="C11:H11"/>
    <mergeCell ref="A1:O1"/>
    <mergeCell ref="A2:O2"/>
    <mergeCell ref="A29:B29"/>
    <mergeCell ref="A22:B22"/>
    <mergeCell ref="C22:D22"/>
    <mergeCell ref="A17:B17"/>
    <mergeCell ref="A15:B15"/>
    <mergeCell ref="I6:J6"/>
    <mergeCell ref="C7:H7"/>
    <mergeCell ref="C6:H6"/>
    <mergeCell ref="C3:H3"/>
    <mergeCell ref="C9:H9"/>
    <mergeCell ref="A8:B8"/>
    <mergeCell ref="A3:B3"/>
    <mergeCell ref="I4:J4"/>
    <mergeCell ref="I8:J8"/>
    <mergeCell ref="A11:B11"/>
    <mergeCell ref="I9:J9"/>
    <mergeCell ref="C10:H10"/>
    <mergeCell ref="C33:E33"/>
    <mergeCell ref="A34:E34"/>
    <mergeCell ref="A32:B32"/>
    <mergeCell ref="A33:B33"/>
    <mergeCell ref="A25:B25"/>
    <mergeCell ref="A26:B26"/>
    <mergeCell ref="A24:B24"/>
    <mergeCell ref="A28:B28"/>
    <mergeCell ref="I18:J18"/>
    <mergeCell ref="A21:B21"/>
    <mergeCell ref="C21:E21"/>
    <mergeCell ref="C23:E23"/>
    <mergeCell ref="A23:B23"/>
    <mergeCell ref="A35:E35"/>
    <mergeCell ref="A31:B31"/>
    <mergeCell ref="C32:E32"/>
    <mergeCell ref="C31:E31"/>
    <mergeCell ref="C30:E30"/>
    <mergeCell ref="A30:B30"/>
    <mergeCell ref="A18:B18"/>
    <mergeCell ref="A20:B20"/>
    <mergeCell ref="F18:H18"/>
    <mergeCell ref="A27:B27"/>
    <mergeCell ref="C27:E27"/>
    <mergeCell ref="F16:H16"/>
    <mergeCell ref="C29:E29"/>
    <mergeCell ref="C26:E26"/>
    <mergeCell ref="C28:E28"/>
    <mergeCell ref="C25:E25"/>
    <mergeCell ref="C24:E24"/>
    <mergeCell ref="K12:O12"/>
    <mergeCell ref="L17:M17"/>
    <mergeCell ref="I17:J17"/>
    <mergeCell ref="F17:H17"/>
    <mergeCell ref="A12:B12"/>
    <mergeCell ref="C12:H12"/>
    <mergeCell ref="I12:J12"/>
    <mergeCell ref="I15:J15"/>
    <mergeCell ref="C15:H15"/>
    <mergeCell ref="I13:J13"/>
    <mergeCell ref="I14:J14"/>
    <mergeCell ref="A14:B14"/>
    <mergeCell ref="I16:J16"/>
    <mergeCell ref="C14:H14"/>
    <mergeCell ref="A13:B13"/>
    <mergeCell ref="A16:B16"/>
    <mergeCell ref="L13:M13"/>
    <mergeCell ref="N13:O13"/>
    <mergeCell ref="K11:O11"/>
    <mergeCell ref="K18:O18"/>
    <mergeCell ref="K3:O3"/>
    <mergeCell ref="K4:O4"/>
    <mergeCell ref="K5:O5"/>
    <mergeCell ref="K6:O6"/>
    <mergeCell ref="K7:O7"/>
    <mergeCell ref="K8:O8"/>
    <mergeCell ref="K9:O9"/>
    <mergeCell ref="K10:O10"/>
    <mergeCell ref="N17:O17"/>
    <mergeCell ref="K15:O15"/>
    <mergeCell ref="K14:O14"/>
    <mergeCell ref="K16:O16"/>
  </mergeCells>
  <phoneticPr fontId="0" type="noConversion"/>
  <conditionalFormatting sqref="C12:H12">
    <cfRule type="expression" priority="1" operator="between" dxfId="0">
      <formula>=</formula>
    </cfRule>
  </conditionalFormatting>
  <conditionalFormatting sqref="K12:O12">
    <cfRule type="expression" priority="1" operator="between" dxfId="0">
      <formula>=</formula>
    </cfRule>
  </conditionalFormatting>
  <conditionalFormatting sqref="N17:O17">
    <cfRule type="expression" priority="1" operator="between" dxfId="0">
      <formula>=</formula>
    </cfRule>
  </conditionalFormatting>
  <conditionalFormatting sqref="C24:E24">
    <cfRule type="expression" priority="1" operator="between" dxfId="0">
      <formula>=</formula>
    </cfRule>
  </conditionalFormatting>
  <printOptions horizontalCentered="1"/>
  <pageMargins left="0.24996873900646302" right="0.24996873900646302" top="0.49993747801292604" bottom="0.49993747801292604" header="0.24996873900646302" footer="0.24996873900646302"/>
  <pageSetup paperSize="1" scale="72" orientation="landscape"/>
  <headerFooter>
    <oddFooter>&amp;L&amp;C&amp;"宋体,常规"&amp;12Item 6&amp;R&amp;"宋体,常规"&amp;12&amp;F</oddFooter>
  </headerFooter>
  <drawing r:id="rId1"/>
</worksheet>
</file>

<file path=docProps/app.xml><?xml version="1.0" encoding="utf-8"?>
<Properties xmlns="http://schemas.openxmlformats.org/officeDocument/2006/extended-properties">
  <Template>Normal.eit</Template>
  <TotalTime>23</TotalTime>
  <Application>Yozo_Office</Application>
  <Company>Hobby Lobby Stores, Inc.</Company>
</Properties>
</file>

<file path=docProps/core.xml><?xml version="1.0" encoding="utf-8"?>
<cp:coreProperties xmlns:cp="http://schemas.openxmlformats.org/package/2006/metadata/core-properties" xmlns:dc="http://purl.org/dc/elements/1.1/" xmlns:dcterms="http://purl.org/dc/terms/" xmlns:xsi="http://www.w3.org/2001/XMLSchema-instance">
  <dc:creator>arkelse1</dc:creator>
  <cp:lastModifiedBy>微软用户</cp:lastModifiedBy>
  <cp:revision>0</cp:revision>
  <cp:lastPrinted>2014-09-08T16:35:29Z</cp:lastPrinted>
  <dcterms:created xsi:type="dcterms:W3CDTF">2010-04-07T19:53:03Z</dcterms:created>
  <dcterms:modified xsi:type="dcterms:W3CDTF">2015-03-27T08:36:37Z</dcterms:modified>
</cp:coreProperties>
</file>