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阿木\GIThub\amufile\阿牧颗粒加工作坊\"/>
    </mc:Choice>
  </mc:AlternateContent>
  <bookViews>
    <workbookView xWindow="0" yWindow="0" windowWidth="23328" windowHeight="9840" tabRatio="842"/>
  </bookViews>
  <sheets>
    <sheet name="大猪P5172自配预混" sheetId="23" r:id="rId1"/>
    <sheet name="仔猪P6081" sheetId="2" r:id="rId2"/>
    <sheet name="小猪P5980" sheetId="18" r:id="rId3"/>
    <sheet name="中猪P5576" sheetId="19" r:id="rId4"/>
    <sheet name="大猪P5273" sheetId="20" r:id="rId5"/>
    <sheet name="Sheet1" sheetId="22" r:id="rId6"/>
    <sheet name="猪饲料产品宣传" sheetId="14" r:id="rId7"/>
  </sheets>
  <calcPr calcId="162913"/>
</workbook>
</file>

<file path=xl/calcChain.xml><?xml version="1.0" encoding="utf-8"?>
<calcChain xmlns="http://schemas.openxmlformats.org/spreadsheetml/2006/main">
  <c r="J17" i="23" l="1"/>
  <c r="I17" i="23"/>
  <c r="H17" i="23"/>
  <c r="G17" i="23"/>
  <c r="F17" i="23"/>
  <c r="E17" i="23"/>
  <c r="D17" i="23"/>
  <c r="E16" i="23"/>
  <c r="C16" i="23"/>
  <c r="J15" i="23"/>
  <c r="I15" i="23"/>
  <c r="H15" i="23"/>
  <c r="G15" i="23"/>
  <c r="F15" i="23"/>
  <c r="E15" i="23"/>
  <c r="D15" i="23"/>
  <c r="K15" i="23" s="1"/>
  <c r="K14" i="23"/>
  <c r="Q57" i="23"/>
  <c r="P57" i="23"/>
  <c r="O57" i="23"/>
  <c r="N57" i="23"/>
  <c r="M57" i="23"/>
  <c r="J57" i="23"/>
  <c r="I57" i="23"/>
  <c r="H57" i="23"/>
  <c r="G57" i="23"/>
  <c r="F57" i="23"/>
  <c r="E57" i="23"/>
  <c r="D57" i="23"/>
  <c r="C57" i="23"/>
  <c r="L56" i="23"/>
  <c r="R56" i="23" s="1"/>
  <c r="S56" i="23" s="1"/>
  <c r="K56" i="23"/>
  <c r="Q49" i="23"/>
  <c r="P49" i="23"/>
  <c r="O49" i="23"/>
  <c r="N49" i="23"/>
  <c r="M49" i="23"/>
  <c r="J49" i="23"/>
  <c r="I49" i="23"/>
  <c r="H49" i="23"/>
  <c r="G49" i="23"/>
  <c r="F49" i="23"/>
  <c r="E49" i="23"/>
  <c r="D49" i="23"/>
  <c r="C49" i="23"/>
  <c r="L48" i="23"/>
  <c r="R48" i="23" s="1"/>
  <c r="S48" i="23" s="1"/>
  <c r="K48" i="23"/>
  <c r="Q41" i="23"/>
  <c r="P41" i="23"/>
  <c r="O41" i="23"/>
  <c r="N41" i="23"/>
  <c r="M41" i="23"/>
  <c r="J41" i="23"/>
  <c r="I41" i="23"/>
  <c r="H41" i="23"/>
  <c r="G41" i="23"/>
  <c r="F41" i="23"/>
  <c r="E41" i="23"/>
  <c r="D41" i="23"/>
  <c r="C41" i="23"/>
  <c r="L40" i="23"/>
  <c r="R40" i="23" s="1"/>
  <c r="S40" i="23" s="1"/>
  <c r="K40" i="23"/>
  <c r="Q33" i="23"/>
  <c r="P33" i="23"/>
  <c r="O33" i="23"/>
  <c r="N33" i="23"/>
  <c r="M33" i="23"/>
  <c r="J33" i="23"/>
  <c r="I33" i="23"/>
  <c r="H33" i="23"/>
  <c r="G33" i="23"/>
  <c r="F33" i="23"/>
  <c r="E33" i="23"/>
  <c r="D33" i="23"/>
  <c r="C33" i="23"/>
  <c r="L32" i="23"/>
  <c r="R32" i="23" s="1"/>
  <c r="S32" i="23" s="1"/>
  <c r="K32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L24" i="23"/>
  <c r="R24" i="23" s="1"/>
  <c r="S24" i="23" s="1"/>
  <c r="K24" i="23"/>
  <c r="L12" i="23"/>
  <c r="L5" i="23"/>
  <c r="H16" i="23" l="1"/>
  <c r="L49" i="23"/>
  <c r="R49" i="23" s="1"/>
  <c r="S49" i="23" s="1"/>
  <c r="K41" i="23"/>
  <c r="K33" i="23"/>
  <c r="L41" i="23"/>
  <c r="R41" i="23" s="1"/>
  <c r="S41" i="23" s="1"/>
  <c r="L25" i="23"/>
  <c r="R25" i="23" s="1"/>
  <c r="S25" i="23" s="1"/>
  <c r="L33" i="23"/>
  <c r="R33" i="23" s="1"/>
  <c r="S33" i="23" s="1"/>
  <c r="L57" i="23"/>
  <c r="R57" i="23" s="1"/>
  <c r="S57" i="23" s="1"/>
  <c r="K49" i="23"/>
  <c r="K57" i="23"/>
  <c r="K25" i="23"/>
  <c r="R5" i="23"/>
  <c r="S5" i="23" s="1"/>
  <c r="K5" i="23" l="1"/>
  <c r="N6" i="23" l="1"/>
  <c r="Q6" i="23"/>
  <c r="M6" i="23"/>
  <c r="P6" i="23"/>
  <c r="O6" i="23"/>
  <c r="D6" i="23"/>
  <c r="C6" i="23"/>
  <c r="J6" i="23"/>
  <c r="F6" i="23"/>
  <c r="I6" i="23"/>
  <c r="E6" i="23"/>
  <c r="H6" i="23"/>
  <c r="G6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R12" i="23"/>
  <c r="S12" i="23" s="1"/>
  <c r="K12" i="23"/>
  <c r="K6" i="23" l="1"/>
  <c r="L6" i="23"/>
  <c r="L13" i="23"/>
  <c r="R13" i="23" s="1"/>
  <c r="S13" i="23" s="1"/>
  <c r="K13" i="23"/>
  <c r="C46" i="14"/>
  <c r="D46" i="14" s="1"/>
  <c r="C45" i="14"/>
  <c r="D45" i="14" s="1"/>
  <c r="D34" i="14"/>
  <c r="C34" i="14"/>
  <c r="C33" i="14"/>
  <c r="D33" i="14" s="1"/>
  <c r="C22" i="14"/>
  <c r="D22" i="14" s="1"/>
  <c r="D21" i="14"/>
  <c r="C21" i="14"/>
  <c r="C10" i="14"/>
  <c r="D10" i="14" s="1"/>
  <c r="C9" i="14"/>
  <c r="D9" i="14" s="1"/>
  <c r="V81" i="20"/>
  <c r="U81" i="20"/>
  <c r="T81" i="20"/>
  <c r="S81" i="20"/>
  <c r="R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Q80" i="20"/>
  <c r="W80" i="20" s="1"/>
  <c r="X80" i="20" s="1"/>
  <c r="P80" i="20"/>
  <c r="V71" i="20"/>
  <c r="U71" i="20"/>
  <c r="T71" i="20"/>
  <c r="S71" i="20"/>
  <c r="R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Q70" i="20"/>
  <c r="W70" i="20" s="1"/>
  <c r="X70" i="20" s="1"/>
  <c r="P70" i="20"/>
  <c r="V61" i="20"/>
  <c r="U61" i="20"/>
  <c r="T61" i="20"/>
  <c r="S61" i="20"/>
  <c r="R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W60" i="20"/>
  <c r="X60" i="20" s="1"/>
  <c r="Q60" i="20"/>
  <c r="P60" i="20"/>
  <c r="V51" i="20"/>
  <c r="U51" i="20"/>
  <c r="T51" i="20"/>
  <c r="S51" i="20"/>
  <c r="R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P51" i="20" s="1"/>
  <c r="Q50" i="20"/>
  <c r="W50" i="20" s="1"/>
  <c r="X50" i="20" s="1"/>
  <c r="P50" i="20"/>
  <c r="V41" i="20"/>
  <c r="U41" i="20"/>
  <c r="T41" i="20"/>
  <c r="S41" i="20"/>
  <c r="R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Q41" i="20" s="1"/>
  <c r="W41" i="20" s="1"/>
  <c r="X41" i="20" s="1"/>
  <c r="Q40" i="20"/>
  <c r="W40" i="20" s="1"/>
  <c r="X40" i="20" s="1"/>
  <c r="P40" i="20"/>
  <c r="V31" i="20"/>
  <c r="U31" i="20"/>
  <c r="T31" i="20"/>
  <c r="S31" i="20"/>
  <c r="R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Q30" i="20"/>
  <c r="W30" i="20" s="1"/>
  <c r="X30" i="20" s="1"/>
  <c r="P30" i="20"/>
  <c r="V21" i="20"/>
  <c r="U21" i="20"/>
  <c r="T21" i="20"/>
  <c r="S21" i="20"/>
  <c r="R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P21" i="20" s="1"/>
  <c r="Q20" i="20"/>
  <c r="W20" i="20" s="1"/>
  <c r="X20" i="20" s="1"/>
  <c r="P20" i="20"/>
  <c r="V11" i="20"/>
  <c r="U11" i="20"/>
  <c r="T11" i="20"/>
  <c r="S11" i="20"/>
  <c r="R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Q11" i="20" s="1"/>
  <c r="W11" i="20" s="1"/>
  <c r="X11" i="20" s="1"/>
  <c r="Q10" i="20"/>
  <c r="W10" i="20" s="1"/>
  <c r="X10" i="20" s="1"/>
  <c r="P10" i="20"/>
  <c r="V81" i="19"/>
  <c r="U81" i="19"/>
  <c r="T81" i="19"/>
  <c r="S81" i="19"/>
  <c r="R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Q80" i="19"/>
  <c r="W80" i="19" s="1"/>
  <c r="X80" i="19" s="1"/>
  <c r="P80" i="19"/>
  <c r="V71" i="19"/>
  <c r="U71" i="19"/>
  <c r="T71" i="19"/>
  <c r="S71" i="19"/>
  <c r="R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P71" i="19" s="1"/>
  <c r="Q70" i="19"/>
  <c r="W70" i="19" s="1"/>
  <c r="X70" i="19" s="1"/>
  <c r="P70" i="19"/>
  <c r="V61" i="19"/>
  <c r="U61" i="19"/>
  <c r="T61" i="19"/>
  <c r="S61" i="19"/>
  <c r="R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Q61" i="19" s="1"/>
  <c r="W61" i="19" s="1"/>
  <c r="X61" i="19" s="1"/>
  <c r="Q60" i="19"/>
  <c r="W60" i="19" s="1"/>
  <c r="X60" i="19" s="1"/>
  <c r="P60" i="19"/>
  <c r="V51" i="19"/>
  <c r="U51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Q50" i="19"/>
  <c r="W50" i="19" s="1"/>
  <c r="X50" i="19" s="1"/>
  <c r="P50" i="19"/>
  <c r="V41" i="19"/>
  <c r="U41" i="19"/>
  <c r="T41" i="19"/>
  <c r="S41" i="19"/>
  <c r="R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P41" i="19" s="1"/>
  <c r="Q40" i="19"/>
  <c r="W40" i="19" s="1"/>
  <c r="X40" i="19" s="1"/>
  <c r="P40" i="19"/>
  <c r="V31" i="19"/>
  <c r="U31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Q31" i="19" s="1"/>
  <c r="W31" i="19" s="1"/>
  <c r="X31" i="19" s="1"/>
  <c r="Q30" i="19"/>
  <c r="W30" i="19" s="1"/>
  <c r="X30" i="19" s="1"/>
  <c r="P30" i="19"/>
  <c r="V21" i="19"/>
  <c r="U21" i="19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Q20" i="19"/>
  <c r="W20" i="19" s="1"/>
  <c r="X20" i="19" s="1"/>
  <c r="P20" i="19"/>
  <c r="V11" i="19"/>
  <c r="U11" i="19"/>
  <c r="T11" i="19"/>
  <c r="S11" i="19"/>
  <c r="R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P11" i="19" s="1"/>
  <c r="Q10" i="19"/>
  <c r="W10" i="19" s="1"/>
  <c r="X10" i="19" s="1"/>
  <c r="P10" i="19"/>
  <c r="V81" i="18"/>
  <c r="U81" i="18"/>
  <c r="T81" i="18"/>
  <c r="S81" i="18"/>
  <c r="R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Q81" i="18" s="1"/>
  <c r="W81" i="18" s="1"/>
  <c r="X81" i="18" s="1"/>
  <c r="Q80" i="18"/>
  <c r="W80" i="18" s="1"/>
  <c r="X80" i="18" s="1"/>
  <c r="P80" i="18"/>
  <c r="V71" i="18"/>
  <c r="U71" i="18"/>
  <c r="T71" i="18"/>
  <c r="S71" i="18"/>
  <c r="R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Q70" i="18"/>
  <c r="W70" i="18" s="1"/>
  <c r="X70" i="18" s="1"/>
  <c r="P70" i="18"/>
  <c r="V61" i="18"/>
  <c r="U61" i="18"/>
  <c r="T61" i="18"/>
  <c r="S61" i="18"/>
  <c r="R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Q61" i="18" s="1"/>
  <c r="W61" i="18" s="1"/>
  <c r="X61" i="18" s="1"/>
  <c r="Q60" i="18"/>
  <c r="W60" i="18" s="1"/>
  <c r="X60" i="18" s="1"/>
  <c r="P60" i="18"/>
  <c r="V51" i="18"/>
  <c r="U51" i="18"/>
  <c r="T51" i="18"/>
  <c r="S51" i="18"/>
  <c r="R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Q51" i="18" s="1"/>
  <c r="W51" i="18" s="1"/>
  <c r="X51" i="18" s="1"/>
  <c r="Q50" i="18"/>
  <c r="W50" i="18" s="1"/>
  <c r="X50" i="18" s="1"/>
  <c r="P50" i="18"/>
  <c r="V41" i="18"/>
  <c r="U41" i="18"/>
  <c r="T41" i="18"/>
  <c r="S41" i="18"/>
  <c r="R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Q40" i="18"/>
  <c r="W40" i="18" s="1"/>
  <c r="X40" i="18" s="1"/>
  <c r="P40" i="18"/>
  <c r="V31" i="18"/>
  <c r="U31" i="18"/>
  <c r="T31" i="18"/>
  <c r="S31" i="18"/>
  <c r="R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P31" i="18" s="1"/>
  <c r="Q30" i="18"/>
  <c r="W30" i="18" s="1"/>
  <c r="X30" i="18" s="1"/>
  <c r="P30" i="18"/>
  <c r="V21" i="18"/>
  <c r="U21" i="18"/>
  <c r="T21" i="18"/>
  <c r="S21" i="18"/>
  <c r="R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Q21" i="18" s="1"/>
  <c r="W21" i="18" s="1"/>
  <c r="X21" i="18" s="1"/>
  <c r="Q20" i="18"/>
  <c r="W20" i="18" s="1"/>
  <c r="X20" i="18" s="1"/>
  <c r="P20" i="18"/>
  <c r="V11" i="18"/>
  <c r="U11" i="18"/>
  <c r="T11" i="18"/>
  <c r="S11" i="18"/>
  <c r="R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Q10" i="18"/>
  <c r="W10" i="18" s="1"/>
  <c r="X10" i="18" s="1"/>
  <c r="P10" i="18"/>
  <c r="V81" i="2"/>
  <c r="U81" i="2"/>
  <c r="T81" i="2"/>
  <c r="S81" i="2"/>
  <c r="R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1" i="2" s="1"/>
  <c r="Q80" i="2"/>
  <c r="W80" i="2" s="1"/>
  <c r="X80" i="2" s="1"/>
  <c r="P80" i="2"/>
  <c r="V71" i="2"/>
  <c r="U71" i="2"/>
  <c r="T71" i="2"/>
  <c r="S71" i="2"/>
  <c r="R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1" i="2" s="1"/>
  <c r="W71" i="2" s="1"/>
  <c r="X71" i="2" s="1"/>
  <c r="Q70" i="2"/>
  <c r="W70" i="2" s="1"/>
  <c r="X70" i="2" s="1"/>
  <c r="P70" i="2"/>
  <c r="V61" i="2"/>
  <c r="U61" i="2"/>
  <c r="T61" i="2"/>
  <c r="S61" i="2"/>
  <c r="R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W60" i="2" s="1"/>
  <c r="X60" i="2" s="1"/>
  <c r="P60" i="2"/>
  <c r="V51" i="2"/>
  <c r="U51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1" i="2" s="1"/>
  <c r="Q50" i="2"/>
  <c r="W50" i="2" s="1"/>
  <c r="X50" i="2" s="1"/>
  <c r="P50" i="2"/>
  <c r="V41" i="2"/>
  <c r="U41" i="2"/>
  <c r="T41" i="2"/>
  <c r="S41" i="2"/>
  <c r="R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1" i="2" s="1"/>
  <c r="W41" i="2" s="1"/>
  <c r="X41" i="2" s="1"/>
  <c r="Q40" i="2"/>
  <c r="W40" i="2" s="1"/>
  <c r="X40" i="2" s="1"/>
  <c r="P40" i="2"/>
  <c r="V31" i="2"/>
  <c r="U31" i="2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W30" i="2" s="1"/>
  <c r="X30" i="2" s="1"/>
  <c r="P30" i="2"/>
  <c r="V21" i="2"/>
  <c r="U21" i="2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1" i="2" s="1"/>
  <c r="Q20" i="2"/>
  <c r="W20" i="2" s="1"/>
  <c r="X20" i="2" s="1"/>
  <c r="P20" i="2"/>
  <c r="V11" i="2"/>
  <c r="U11" i="2"/>
  <c r="T11" i="2"/>
  <c r="S11" i="2"/>
  <c r="R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1" i="2" s="1"/>
  <c r="W11" i="2" s="1"/>
  <c r="X11" i="2" s="1"/>
  <c r="Q10" i="2"/>
  <c r="W10" i="2" s="1"/>
  <c r="X10" i="2" s="1"/>
  <c r="P10" i="2"/>
  <c r="R6" i="23" l="1"/>
  <c r="S6" i="23" s="1"/>
  <c r="Q71" i="20"/>
  <c r="W71" i="20" s="1"/>
  <c r="X71" i="20" s="1"/>
  <c r="P81" i="20"/>
  <c r="Q31" i="2"/>
  <c r="W31" i="2" s="1"/>
  <c r="X31" i="2" s="1"/>
  <c r="Q61" i="2"/>
  <c r="W61" i="2" s="1"/>
  <c r="X61" i="2" s="1"/>
  <c r="Q11" i="18"/>
  <c r="W11" i="18" s="1"/>
  <c r="X11" i="18" s="1"/>
  <c r="P41" i="18"/>
  <c r="P61" i="18"/>
  <c r="P71" i="18"/>
  <c r="Q21" i="19"/>
  <c r="W21" i="19" s="1"/>
  <c r="X21" i="19" s="1"/>
  <c r="Q51" i="19"/>
  <c r="W51" i="19" s="1"/>
  <c r="X51" i="19" s="1"/>
  <c r="Q81" i="19"/>
  <c r="W81" i="19" s="1"/>
  <c r="X81" i="19" s="1"/>
  <c r="Q31" i="20"/>
  <c r="W31" i="20" s="1"/>
  <c r="X31" i="20" s="1"/>
  <c r="Q81" i="20"/>
  <c r="W81" i="20" s="1"/>
  <c r="X81" i="20" s="1"/>
  <c r="Q51" i="20"/>
  <c r="W51" i="20" s="1"/>
  <c r="X51" i="20" s="1"/>
  <c r="Q61" i="20"/>
  <c r="W61" i="20" s="1"/>
  <c r="X61" i="20" s="1"/>
  <c r="P31" i="2"/>
  <c r="P61" i="2"/>
  <c r="P21" i="19"/>
  <c r="Q41" i="18"/>
  <c r="W41" i="18" s="1"/>
  <c r="X41" i="18" s="1"/>
  <c r="Q21" i="2"/>
  <c r="W21" i="2" s="1"/>
  <c r="X21" i="2" s="1"/>
  <c r="Q51" i="2"/>
  <c r="W51" i="2" s="1"/>
  <c r="X51" i="2" s="1"/>
  <c r="Q81" i="2"/>
  <c r="W81" i="2" s="1"/>
  <c r="X81" i="2" s="1"/>
  <c r="Q31" i="18"/>
  <c r="W31" i="18" s="1"/>
  <c r="X31" i="18" s="1"/>
  <c r="Q11" i="19"/>
  <c r="W11" i="19" s="1"/>
  <c r="X11" i="19" s="1"/>
  <c r="Q41" i="19"/>
  <c r="W41" i="19" s="1"/>
  <c r="X41" i="19" s="1"/>
  <c r="Q71" i="19"/>
  <c r="W71" i="19" s="1"/>
  <c r="X71" i="19" s="1"/>
  <c r="Q21" i="20"/>
  <c r="W21" i="20" s="1"/>
  <c r="X21" i="20" s="1"/>
  <c r="P11" i="18"/>
  <c r="P31" i="20"/>
  <c r="P61" i="20"/>
  <c r="P11" i="2"/>
  <c r="P41" i="2"/>
  <c r="P71" i="2"/>
  <c r="P21" i="18"/>
  <c r="P51" i="18"/>
  <c r="P81" i="18"/>
  <c r="P31" i="19"/>
  <c r="P61" i="19"/>
  <c r="P11" i="20"/>
  <c r="P41" i="20"/>
  <c r="P71" i="20"/>
  <c r="P51" i="19"/>
  <c r="Q71" i="18"/>
  <c r="W71" i="18" s="1"/>
  <c r="X71" i="18" s="1"/>
  <c r="P81" i="19"/>
</calcChain>
</file>

<file path=xl/sharedStrings.xml><?xml version="1.0" encoding="utf-8"?>
<sst xmlns="http://schemas.openxmlformats.org/spreadsheetml/2006/main" count="1430" uniqueCount="151">
  <si>
    <t>仔猪饲料颗粒</t>
  </si>
  <si>
    <t>牛大爷旗下专利配方--不得外用私用违法必究</t>
  </si>
  <si>
    <t>仔猪期饲料颗粒 P6081</t>
  </si>
  <si>
    <t>效果</t>
  </si>
  <si>
    <t>高蛋白、促生长、抗断奶应激。</t>
  </si>
  <si>
    <t>特点</t>
  </si>
  <si>
    <t>1、进口鱼粉高蛋白。
2、多种维生素，氨基酸促生长。
3、酸制剂抗应激。</t>
  </si>
  <si>
    <t>规格</t>
  </si>
  <si>
    <t>逐渐断奶，自由采食。定量饲养的逐渐加料：1~1.5斤每日。</t>
  </si>
  <si>
    <t>下料
斤数</t>
  </si>
  <si>
    <t>玉米</t>
  </si>
  <si>
    <t>豆柏</t>
  </si>
  <si>
    <t>麦麸</t>
  </si>
  <si>
    <t>钠盐</t>
  </si>
  <si>
    <t>蛋氨酸</t>
  </si>
  <si>
    <t>赖氨酸</t>
  </si>
  <si>
    <t>鱼肝油</t>
  </si>
  <si>
    <t>含磷
蛋白</t>
  </si>
  <si>
    <t>磷脂</t>
  </si>
  <si>
    <t>碳酸钙</t>
  </si>
  <si>
    <t>土霉素</t>
  </si>
  <si>
    <t>柠檬酸</t>
  </si>
  <si>
    <t>预混</t>
  </si>
  <si>
    <t>斤数</t>
  </si>
  <si>
    <t>总价</t>
  </si>
  <si>
    <t>袋</t>
  </si>
  <si>
    <t>电</t>
  </si>
  <si>
    <t>人工</t>
  </si>
  <si>
    <t>装卸</t>
  </si>
  <si>
    <t>运费</t>
  </si>
  <si>
    <t>成本价</t>
  </si>
  <si>
    <t>出厂价</t>
  </si>
  <si>
    <t>仔猪20-40斤</t>
  </si>
  <si>
    <t>原价</t>
  </si>
  <si>
    <t>配比</t>
  </si>
  <si>
    <t>下料计算器</t>
  </si>
  <si>
    <t>仔猪期饲料颗粒P6081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</si>
  <si>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</si>
  <si>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仔猪期饲料颗粒 P6081   --200斤下料清单</t>
  </si>
  <si>
    <t>仔猪期饲料颗粒 P6081   --300斤下料清单</t>
  </si>
  <si>
    <t>仔猪期饲料颗粒 P6081   --400斤下料清单</t>
  </si>
  <si>
    <t>仔猪期饲料颗粒 P6081   --500斤下料清单</t>
  </si>
  <si>
    <t>仔猪期饲料颗粒 P6081   --600斤下料清单</t>
  </si>
  <si>
    <t>仔猪期饲料颗粒 P6081   --700斤下料清单</t>
  </si>
  <si>
    <t>仔猪期饲料颗粒 P6081   --800斤下料清单</t>
  </si>
  <si>
    <t>小猪饲料颗粒</t>
  </si>
  <si>
    <t>小猪期饲料颗粒 P5980</t>
  </si>
  <si>
    <t>高蛋白、促生长、抗应激。</t>
  </si>
  <si>
    <t>自由采食。定量饲养的逐渐加料：1.5~2.5斤每日。</t>
  </si>
  <si>
    <t>小猪41-70斤</t>
  </si>
  <si>
    <t>小猪期饲料颗粒P5980</t>
  </si>
  <si>
    <t>小猪期饲料颗粒 P5980   --200斤下料清单</t>
  </si>
  <si>
    <t>小猪期饲料颗粒 P5980   --300斤下料清单</t>
  </si>
  <si>
    <t>自由采食。定量饲养的逐渐加料：1~1.5斤每日。</t>
  </si>
  <si>
    <t>小猪期饲料颗粒 P5980   --400斤下料清单</t>
  </si>
  <si>
    <t>小猪期饲料颗粒 P5980   --500斤下料清单</t>
  </si>
  <si>
    <t>小猪期饲料颗粒 P5980   --600斤下料清单</t>
  </si>
  <si>
    <t>小猪期饲料颗粒 P5980   --700斤下料清单</t>
  </si>
  <si>
    <t>小猪期饲料颗粒 P5980   --800斤下料清单</t>
  </si>
  <si>
    <t>中猪饲料颗粒</t>
  </si>
  <si>
    <t>中猪期饲料颗粒 P5980</t>
  </si>
  <si>
    <t>促生长、易吸收、合理钙磷比。</t>
  </si>
  <si>
    <t>1、多种氨基酸促生长，提高饲料利用率。
2、天然植物提取物包含多种脂肪酸和天然维生素容易吸收利用。
3、合理的钙磷组合。</t>
  </si>
  <si>
    <t>自由采食。定量饲养的逐渐加料：2.5~4.5斤每日。</t>
  </si>
  <si>
    <t>米糠</t>
  </si>
  <si>
    <t>苏打</t>
  </si>
  <si>
    <t>松针</t>
  </si>
  <si>
    <t>中猪71-120斤</t>
  </si>
  <si>
    <t>中猪期饲料颗粒P5980</t>
  </si>
  <si>
    <t>中猪期饲料颗粒 P5980   --200斤下料清单</t>
  </si>
  <si>
    <t>高蛋白、促生长。</t>
  </si>
  <si>
    <t>中猪期饲料颗粒 P5980   --300斤下料清单</t>
  </si>
  <si>
    <t>中猪期饲料颗粒 P5980   --400斤下料清单</t>
  </si>
  <si>
    <t>中猪期饲料颗粒 P5980   --500斤下料清单</t>
  </si>
  <si>
    <t>中猪期饲料颗粒 P5980   --600斤下料清单</t>
  </si>
  <si>
    <t>中猪期饲料颗粒 P5980   --700斤下料清单</t>
  </si>
  <si>
    <t>中猪期饲料颗粒 P5980   --800斤下料清单</t>
  </si>
  <si>
    <t>大猪饲料颗粒</t>
  </si>
  <si>
    <t>大猪期饲料颗粒 P5273</t>
  </si>
  <si>
    <t>低价高效，促吸收，促生长，天然脂肪酸易吸收。</t>
  </si>
  <si>
    <t>1、进口鱼粉高蛋白。
2、多种维生素，氨基酸促生长。
3、天然脂肪包含多种维生素和矿物质还有吸收酸体，天然无害容易被吸收。</t>
  </si>
  <si>
    <t>自由采食。定量饲养的逐渐加料：4.5~6斤每日。</t>
  </si>
  <si>
    <t>大猪121-180斤</t>
  </si>
  <si>
    <t>大猪期饲料颗粒P5273</t>
  </si>
  <si>
    <t>大猪期饲料颗粒 P5273   --200斤下料清单</t>
  </si>
  <si>
    <t>高能量、促生长、增肥促吸收。</t>
  </si>
  <si>
    <t>大猪期饲料颗粒 P5273   --300斤下料清单</t>
  </si>
  <si>
    <t>大猪期饲料颗粒 P5273   --400斤下料清单</t>
  </si>
  <si>
    <t>大猪期饲料颗粒 P5273   --500斤下料清单</t>
  </si>
  <si>
    <t>大猪期饲料颗粒 P5273   --600斤下料清单</t>
  </si>
  <si>
    <t>大猪期饲料颗粒 P5273   --700斤下料清单</t>
  </si>
  <si>
    <t>大猪期饲料颗粒 P5273   --800斤下料清单</t>
  </si>
  <si>
    <t>本传单仅供学术交流--非卖品--不可商用</t>
  </si>
  <si>
    <t>目标效果</t>
  </si>
  <si>
    <t>产品特点</t>
  </si>
  <si>
    <t>使用规格</t>
  </si>
  <si>
    <t>20~40斤阶段使用。逐渐断奶，自由采食。定量饲养的逐渐加料：1~1.5斤每日。</t>
  </si>
  <si>
    <t>原料组成</t>
  </si>
  <si>
    <t>玉米、膨化豆柏、麦麸、氨基酸、鱼肝油、磷脂、磷酸氢钙、氯化钠、微量元素、多种维生素、未知生长因子。</t>
  </si>
  <si>
    <t>基本数据</t>
  </si>
  <si>
    <t>产品规格</t>
  </si>
  <si>
    <t>代理价</t>
  </si>
  <si>
    <t>利润</t>
  </si>
  <si>
    <t>定料</t>
  </si>
  <si>
    <t>运费范围</t>
  </si>
  <si>
    <t>保质期</t>
  </si>
  <si>
    <t>品牌信息</t>
  </si>
  <si>
    <t>40斤</t>
  </si>
  <si>
    <t>1吨</t>
  </si>
  <si>
    <t>春夏</t>
  </si>
  <si>
    <t>15天</t>
  </si>
  <si>
    <t>品牌：牛大爷
品名：牛大爷仔猪期饲料颗粒
型号：P6081
微信：niudaye365</t>
  </si>
  <si>
    <t>80斤</t>
  </si>
  <si>
    <t>2吨</t>
  </si>
  <si>
    <t>秋冬</t>
  </si>
  <si>
    <t>30天</t>
  </si>
  <si>
    <t>仔猪全价颗粒P6081</t>
  </si>
  <si>
    <t>小猪期饲料颗粒 P5981</t>
  </si>
  <si>
    <t>41~70斤阶段使用。自由采食。定量饲养的逐渐加料：1.5~2.5斤每日。</t>
  </si>
  <si>
    <t>小猪全价颗粒P5981</t>
  </si>
  <si>
    <t>71~120斤阶段使用。自由采食。定量饲养的逐渐加料：2.5~4.5斤每日。</t>
  </si>
  <si>
    <t>玉米、膨化豆柏、米糠、氨基酸、鱼肝油、磷脂、磷酸氢钙、天然脂肪酸、氯化钠、微量元素、多种维生素、未知生长因子。</t>
  </si>
  <si>
    <t>中猪全价颗粒P5980</t>
  </si>
  <si>
    <t>大猪期饲料颗粒 P5678</t>
  </si>
  <si>
    <t>120斤以上阶段使用。自由采食。定量饲养的逐渐加料：4.5~6斤每日。</t>
  </si>
  <si>
    <t>大猪全价颗粒P5678</t>
  </si>
  <si>
    <t>赖氨酸</t>
    <phoneticPr fontId="21" type="noConversion"/>
  </si>
  <si>
    <t>蛋氨酸</t>
    <phoneticPr fontId="21" type="noConversion"/>
  </si>
  <si>
    <t>含磷
蛋白</t>
    <phoneticPr fontId="21" type="noConversion"/>
  </si>
  <si>
    <t>大豆
磷脂</t>
    <phoneticPr fontId="21" type="noConversion"/>
  </si>
  <si>
    <t>稻壳粉</t>
    <phoneticPr fontId="21" type="noConversion"/>
  </si>
  <si>
    <t>下料计算器</t>
    <phoneticPr fontId="21" type="noConversion"/>
  </si>
  <si>
    <t>5%预混料自配</t>
    <phoneticPr fontId="21" type="noConversion"/>
  </si>
  <si>
    <t>畜禽微量</t>
    <phoneticPr fontId="21" type="noConversion"/>
  </si>
  <si>
    <t>多种维生素</t>
    <phoneticPr fontId="21" type="noConversion"/>
  </si>
  <si>
    <t>强力骨粉</t>
    <phoneticPr fontId="20" type="noConversion"/>
  </si>
  <si>
    <t>总价</t>
    <phoneticPr fontId="21" type="noConversion"/>
  </si>
  <si>
    <t>斤数</t>
    <phoneticPr fontId="21" type="noConversion"/>
  </si>
  <si>
    <t>原价</t>
    <phoneticPr fontId="21" type="noConversion"/>
  </si>
  <si>
    <t>配比</t>
    <phoneticPr fontId="21" type="noConversion"/>
  </si>
  <si>
    <t>苏打</t>
    <phoneticPr fontId="21" type="noConversion"/>
  </si>
  <si>
    <t>大猪4%预混料SBP1637</t>
    <phoneticPr fontId="21" type="noConversion"/>
  </si>
  <si>
    <t>大猪期饲料颗粒 ZP5173   --100斤下料清单</t>
    <phoneticPr fontId="21" type="noConversion"/>
  </si>
  <si>
    <t>大猪期饲料颗粒 ZP5173   --200斤下料清单</t>
    <phoneticPr fontId="21" type="noConversion"/>
  </si>
  <si>
    <t>43浓缩配方比例</t>
    <phoneticPr fontId="20" type="noConversion"/>
  </si>
  <si>
    <t>43浓缩计算器</t>
    <phoneticPr fontId="20" type="noConversion"/>
  </si>
  <si>
    <t>43拌料玉米斤数</t>
    <phoneticPr fontId="20" type="noConversion"/>
  </si>
  <si>
    <t>43配料计算器</t>
    <phoneticPr fontId="20" type="noConversion"/>
  </si>
  <si>
    <t>斤</t>
  </si>
  <si>
    <t>全价共计</t>
    <phoneticPr fontId="20" type="noConversion"/>
  </si>
  <si>
    <t>43浓缩料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</si>
</sst>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6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u/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176" fontId="12" fillId="3" borderId="13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6" fontId="13" fillId="0" borderId="1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3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26" xfId="0" applyFont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176" fontId="19" fillId="0" borderId="3" xfId="0" applyNumberFormat="1" applyFont="1" applyFill="1" applyBorder="1" applyAlignment="1">
      <alignment horizontal="center" vertical="center"/>
    </xf>
    <xf numFmtId="176" fontId="11" fillId="0" borderId="12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17" fillId="0" borderId="1" xfId="0" applyFont="1" applyFill="1" applyBorder="1" applyAlignment="1">
      <alignment horizontal="left" vertical="top"/>
    </xf>
    <xf numFmtId="0" fontId="2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</xdr:colOff>
      <xdr:row>7</xdr:row>
      <xdr:rowOff>84328</xdr:rowOff>
    </xdr:from>
    <xdr:to>
      <xdr:col>15</xdr:col>
      <xdr:colOff>1432560</xdr:colOff>
      <xdr:row>9</xdr:row>
      <xdr:rowOff>518160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1035" y="2566035"/>
          <a:ext cx="1379220" cy="1295400"/>
        </a:xfrm>
        <a:prstGeom prst="rect">
          <a:avLst/>
        </a:prstGeom>
      </xdr:spPr>
    </xdr:pic>
    <xdr:clientData/>
  </xdr:twoCellAnchor>
  <xdr:oneCellAnchor>
    <xdr:from>
      <xdr:col>15</xdr:col>
      <xdr:colOff>53340</xdr:colOff>
      <xdr:row>19</xdr:row>
      <xdr:rowOff>84328</xdr:rowOff>
    </xdr:from>
    <xdr:ext cx="1379220" cy="129489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1035" y="6829425"/>
          <a:ext cx="1379220" cy="1295400"/>
        </a:xfrm>
        <a:prstGeom prst="rect">
          <a:avLst/>
        </a:prstGeom>
      </xdr:spPr>
    </xdr:pic>
    <xdr:clientData/>
  </xdr:oneCellAnchor>
  <xdr:oneCellAnchor>
    <xdr:from>
      <xdr:col>15</xdr:col>
      <xdr:colOff>60960</xdr:colOff>
      <xdr:row>31</xdr:row>
      <xdr:rowOff>91440</xdr:rowOff>
    </xdr:from>
    <xdr:ext cx="1379220" cy="1294892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655" y="11100435"/>
          <a:ext cx="1379220" cy="1294765"/>
        </a:xfrm>
        <a:prstGeom prst="rect">
          <a:avLst/>
        </a:prstGeom>
      </xdr:spPr>
    </xdr:pic>
    <xdr:clientData/>
  </xdr:oneCellAnchor>
  <xdr:oneCellAnchor>
    <xdr:from>
      <xdr:col>15</xdr:col>
      <xdr:colOff>60960</xdr:colOff>
      <xdr:row>43</xdr:row>
      <xdr:rowOff>91440</xdr:rowOff>
    </xdr:from>
    <xdr:ext cx="1379220" cy="1294892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655" y="15363825"/>
          <a:ext cx="1379220" cy="12947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abSelected="1" topLeftCell="A2" workbookViewId="0">
      <selection activeCell="A18" sqref="A18:S18"/>
    </sheetView>
  </sheetViews>
  <sheetFormatPr defaultColWidth="8.88671875" defaultRowHeight="15.6" customHeight="1"/>
  <cols>
    <col min="1" max="1" width="15.6640625" style="124" customWidth="1"/>
    <col min="2" max="2" width="6" style="124" customWidth="1"/>
    <col min="3" max="3" width="7.109375" style="124" customWidth="1"/>
    <col min="4" max="4" width="5.33203125" style="124" customWidth="1"/>
    <col min="5" max="5" width="7.109375" style="124" customWidth="1"/>
    <col min="6" max="6" width="8.109375" style="124" customWidth="1"/>
    <col min="7" max="8" width="7.21875" style="124" customWidth="1"/>
    <col min="9" max="9" width="5.88671875" style="124" customWidth="1"/>
    <col min="10" max="10" width="6.44140625" style="124" bestFit="1" customWidth="1"/>
    <col min="11" max="11" width="8.5546875" style="124" customWidth="1"/>
    <col min="12" max="12" width="9" style="124" bestFit="1" customWidth="1"/>
    <col min="13" max="16" width="3.44140625" style="124" customWidth="1"/>
    <col min="17" max="17" width="3.44140625" style="125" customWidth="1"/>
    <col min="18" max="19" width="9" style="124" bestFit="1" customWidth="1"/>
    <col min="20" max="16384" width="8.88671875" style="124"/>
  </cols>
  <sheetData>
    <row r="1" spans="1:19" s="2" customFormat="1" ht="45.6" customHeight="1">
      <c r="A1" s="59" t="s">
        <v>77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19" s="2" customFormat="1" ht="51" customHeight="1" thickBot="1">
      <c r="A2" s="123" t="s">
        <v>141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</row>
    <row r="3" spans="1:19" s="102" customFormat="1" ht="33.6" customHeight="1">
      <c r="A3" s="108" t="s">
        <v>132</v>
      </c>
      <c r="B3" s="109"/>
      <c r="C3" s="110" t="s">
        <v>134</v>
      </c>
      <c r="D3" s="109" t="s">
        <v>133</v>
      </c>
      <c r="E3" s="111" t="s">
        <v>126</v>
      </c>
      <c r="F3" s="111" t="s">
        <v>127</v>
      </c>
      <c r="G3" s="112" t="s">
        <v>135</v>
      </c>
      <c r="H3" s="111" t="s">
        <v>128</v>
      </c>
      <c r="I3" s="111" t="s">
        <v>129</v>
      </c>
      <c r="J3" s="111" t="s">
        <v>130</v>
      </c>
      <c r="K3" s="110" t="s">
        <v>137</v>
      </c>
      <c r="L3" s="110" t="s">
        <v>136</v>
      </c>
      <c r="M3" s="113" t="s">
        <v>25</v>
      </c>
      <c r="N3" s="113" t="s">
        <v>26</v>
      </c>
      <c r="O3" s="113" t="s">
        <v>27</v>
      </c>
      <c r="P3" s="113" t="s">
        <v>28</v>
      </c>
      <c r="Q3" s="113" t="s">
        <v>29</v>
      </c>
      <c r="R3" s="114" t="s">
        <v>30</v>
      </c>
      <c r="S3" s="115" t="s">
        <v>31</v>
      </c>
    </row>
    <row r="4" spans="1:19" s="102" customFormat="1" ht="16.8" customHeight="1">
      <c r="A4" s="116" t="s">
        <v>138</v>
      </c>
      <c r="B4" s="104"/>
      <c r="C4" s="57">
        <v>2</v>
      </c>
      <c r="D4" s="101">
        <v>2</v>
      </c>
      <c r="E4" s="52">
        <v>2.6</v>
      </c>
      <c r="F4" s="52">
        <v>5</v>
      </c>
      <c r="G4" s="103">
        <v>2</v>
      </c>
      <c r="H4" s="52">
        <v>1.8</v>
      </c>
      <c r="I4" s="52">
        <v>2.6</v>
      </c>
      <c r="J4" s="52">
        <v>0.1</v>
      </c>
      <c r="K4" s="52"/>
      <c r="L4" s="52"/>
      <c r="M4" s="46">
        <v>1.2</v>
      </c>
      <c r="N4" s="46">
        <v>0.5</v>
      </c>
      <c r="O4" s="46">
        <v>10</v>
      </c>
      <c r="P4" s="46">
        <v>0.8</v>
      </c>
      <c r="Q4" s="46">
        <v>5</v>
      </c>
      <c r="R4" s="49"/>
      <c r="S4" s="50">
        <v>0.1</v>
      </c>
    </row>
    <row r="5" spans="1:19" s="2" customFormat="1" ht="25.2" customHeight="1">
      <c r="A5" s="117" t="s">
        <v>139</v>
      </c>
      <c r="B5" s="105"/>
      <c r="C5" s="53">
        <v>10</v>
      </c>
      <c r="D5" s="53">
        <v>10</v>
      </c>
      <c r="E5" s="53">
        <v>37.5</v>
      </c>
      <c r="F5" s="53">
        <v>2.5</v>
      </c>
      <c r="G5" s="53">
        <v>5</v>
      </c>
      <c r="H5" s="53">
        <v>20</v>
      </c>
      <c r="I5" s="53">
        <v>5</v>
      </c>
      <c r="J5" s="53">
        <v>10</v>
      </c>
      <c r="K5" s="53">
        <f>SUM(C5:J5)</f>
        <v>100</v>
      </c>
      <c r="L5" s="53">
        <f>C5*C4+D5*D4+E5*E4+F5*F4+G5*G4+H4*H5+I4*I5+J4*J5</f>
        <v>210</v>
      </c>
      <c r="M5" s="26">
        <v>1.25</v>
      </c>
      <c r="N5" s="26">
        <v>7</v>
      </c>
      <c r="O5" s="26">
        <v>1</v>
      </c>
      <c r="P5" s="26">
        <v>1</v>
      </c>
      <c r="Q5" s="26">
        <v>1</v>
      </c>
      <c r="R5" s="48">
        <f>L5+M5*M4+N5*N4+O5*O4+P5*P4+Q5*Q4</f>
        <v>230.8</v>
      </c>
      <c r="S5" s="39">
        <f>R5*S4+R5</f>
        <v>253.88000000000002</v>
      </c>
    </row>
    <row r="6" spans="1:19" s="2" customFormat="1" ht="25.2" customHeight="1" thickBot="1">
      <c r="A6" s="118" t="s">
        <v>131</v>
      </c>
      <c r="B6" s="119">
        <v>4</v>
      </c>
      <c r="C6" s="119">
        <f>B6/K5*C5</f>
        <v>0.4</v>
      </c>
      <c r="D6" s="119">
        <f>B6/K5*D5</f>
        <v>0.4</v>
      </c>
      <c r="E6" s="119">
        <f>B6/K5*E5</f>
        <v>1.5</v>
      </c>
      <c r="F6" s="119">
        <f>B6/K5*F5</f>
        <v>0.1</v>
      </c>
      <c r="G6" s="119">
        <f>B6/K5*G5</f>
        <v>0.2</v>
      </c>
      <c r="H6" s="119">
        <f>B6/K5*H5</f>
        <v>0.8</v>
      </c>
      <c r="I6" s="119">
        <f>B6/K5*I5</f>
        <v>0.2</v>
      </c>
      <c r="J6" s="119">
        <f>B6/K5*J5</f>
        <v>0.4</v>
      </c>
      <c r="K6" s="119">
        <f>SUM(C6:J6)</f>
        <v>4.0000000000000009</v>
      </c>
      <c r="L6" s="119">
        <f>C6*C4+D6*D4+E6*E4+F6*F4+G6*G4+H4*H6+I4*I6+J4*J6</f>
        <v>8.4</v>
      </c>
      <c r="M6" s="120">
        <f>B6/K5*M5</f>
        <v>0.05</v>
      </c>
      <c r="N6" s="120">
        <f>B6/K5*N5</f>
        <v>0.28000000000000003</v>
      </c>
      <c r="O6" s="120">
        <f>B6/K5*O5</f>
        <v>0.04</v>
      </c>
      <c r="P6" s="120">
        <f>B6/K5*P5</f>
        <v>0.04</v>
      </c>
      <c r="Q6" s="120">
        <f>B6/K5*Q5</f>
        <v>0.04</v>
      </c>
      <c r="R6" s="122">
        <f>L6+M6*M4+N6*N4+O6*O4+P6*P4+Q6*Q4</f>
        <v>9.2320000000000011</v>
      </c>
      <c r="S6" s="121">
        <f>R6*S4+R6</f>
        <v>10.155200000000001</v>
      </c>
    </row>
    <row r="7" spans="1:19" s="2" customFormat="1" ht="8.4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O7" s="54"/>
      <c r="P7" s="54"/>
      <c r="Q7" s="55"/>
      <c r="R7" s="54"/>
      <c r="S7" s="54"/>
    </row>
    <row r="8" spans="1:19" s="12" customFormat="1" ht="7.8" customHeight="1">
      <c r="A8" s="128" t="s">
        <v>1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</row>
    <row r="9" spans="1:19" s="2" customFormat="1" ht="31.8" customHeight="1">
      <c r="A9" s="60" t="s">
        <v>142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</row>
    <row r="10" spans="1:19" s="14" customFormat="1" ht="26.4">
      <c r="A10" s="32"/>
      <c r="B10" s="56" t="s">
        <v>9</v>
      </c>
      <c r="C10" s="32" t="s">
        <v>10</v>
      </c>
      <c r="D10" s="32" t="s">
        <v>11</v>
      </c>
      <c r="E10" s="32" t="s">
        <v>64</v>
      </c>
      <c r="F10" s="57" t="s">
        <v>17</v>
      </c>
      <c r="G10" s="32" t="s">
        <v>18</v>
      </c>
      <c r="H10" s="58" t="s">
        <v>140</v>
      </c>
      <c r="I10" s="32" t="s">
        <v>20</v>
      </c>
      <c r="J10" s="32" t="s">
        <v>22</v>
      </c>
      <c r="K10" s="32" t="s">
        <v>23</v>
      </c>
      <c r="L10" s="33" t="s">
        <v>24</v>
      </c>
      <c r="M10" s="32" t="s">
        <v>25</v>
      </c>
      <c r="N10" s="32" t="s">
        <v>26</v>
      </c>
      <c r="O10" s="32" t="s">
        <v>27</v>
      </c>
      <c r="P10" s="32" t="s">
        <v>28</v>
      </c>
      <c r="Q10" s="32" t="s">
        <v>29</v>
      </c>
      <c r="R10" s="33" t="s">
        <v>30</v>
      </c>
      <c r="S10" s="106" t="s">
        <v>31</v>
      </c>
    </row>
    <row r="11" spans="1:19" s="15" customFormat="1" ht="13.5" customHeight="1">
      <c r="A11" s="129" t="s">
        <v>82</v>
      </c>
      <c r="B11" s="46" t="s">
        <v>33</v>
      </c>
      <c r="C11" s="46">
        <v>1.4</v>
      </c>
      <c r="D11" s="46">
        <v>2</v>
      </c>
      <c r="E11" s="46">
        <v>1.2</v>
      </c>
      <c r="F11" s="46">
        <v>1.8</v>
      </c>
      <c r="G11" s="46">
        <v>2.6</v>
      </c>
      <c r="H11" s="46">
        <v>1</v>
      </c>
      <c r="I11" s="46">
        <v>1.78</v>
      </c>
      <c r="J11" s="46">
        <v>2.2999999999999998</v>
      </c>
      <c r="K11" s="46"/>
      <c r="L11" s="48"/>
      <c r="M11" s="46">
        <v>1.2</v>
      </c>
      <c r="N11" s="46">
        <v>0.5</v>
      </c>
      <c r="O11" s="46">
        <v>10</v>
      </c>
      <c r="P11" s="46">
        <v>0.8</v>
      </c>
      <c r="Q11" s="46">
        <v>5</v>
      </c>
      <c r="R11" s="49"/>
      <c r="S11" s="107">
        <v>0.1</v>
      </c>
    </row>
    <row r="12" spans="1:19" s="16" customFormat="1">
      <c r="A12" s="129"/>
      <c r="B12" s="26" t="s">
        <v>34</v>
      </c>
      <c r="C12" s="26">
        <v>70</v>
      </c>
      <c r="D12" s="26">
        <v>10</v>
      </c>
      <c r="E12" s="26">
        <v>10</v>
      </c>
      <c r="F12" s="26">
        <v>3.5</v>
      </c>
      <c r="G12" s="26">
        <v>2</v>
      </c>
      <c r="H12" s="26">
        <v>0.5</v>
      </c>
      <c r="I12" s="26">
        <v>0.1</v>
      </c>
      <c r="J12" s="26">
        <v>4</v>
      </c>
      <c r="K12" s="26">
        <f>SUM(C12:J12)</f>
        <v>100.1</v>
      </c>
      <c r="L12" s="48">
        <f>C12*C11+D12*D11+E12*E11+F12*F11+G12*G11+H12*H11+I12*I11+J11*J12</f>
        <v>151.37799999999999</v>
      </c>
      <c r="M12" s="26">
        <v>1.3</v>
      </c>
      <c r="N12" s="26">
        <v>7</v>
      </c>
      <c r="O12" s="26">
        <v>1</v>
      </c>
      <c r="P12" s="26">
        <v>1.3</v>
      </c>
      <c r="Q12" s="26">
        <v>1</v>
      </c>
      <c r="R12" s="48">
        <f>L12+M12*M11+N12*N11+O12*O11+P12*P11+Q12*Q11</f>
        <v>172.47799999999998</v>
      </c>
      <c r="S12" s="48">
        <f>R12*S11+R12</f>
        <v>189.72579999999999</v>
      </c>
    </row>
    <row r="13" spans="1:19" s="17" customFormat="1" ht="25.95" customHeight="1">
      <c r="A13" s="28" t="s">
        <v>35</v>
      </c>
      <c r="B13" s="28">
        <v>143</v>
      </c>
      <c r="C13" s="28">
        <f>B13/100*C12</f>
        <v>100.1</v>
      </c>
      <c r="D13" s="28">
        <f>B13/100*D12</f>
        <v>14.299999999999999</v>
      </c>
      <c r="E13" s="28">
        <f>B13/100*E12</f>
        <v>14.299999999999999</v>
      </c>
      <c r="F13" s="28">
        <f>B13/100*F12</f>
        <v>5.0049999999999999</v>
      </c>
      <c r="G13" s="28">
        <f>B13/100*G12</f>
        <v>2.86</v>
      </c>
      <c r="H13" s="28">
        <f>B13/100*H12</f>
        <v>0.71499999999999997</v>
      </c>
      <c r="I13" s="28">
        <f>B13/100*I12</f>
        <v>0.14299999999999999</v>
      </c>
      <c r="J13" s="28">
        <f>B13/100*J12</f>
        <v>5.72</v>
      </c>
      <c r="K13" s="28">
        <f>SUM(C13:J13)</f>
        <v>143.143</v>
      </c>
      <c r="L13" s="51">
        <f>C13*C11+D13*D11+E13*E11+F13*F11+G13*G11+H13*H11+I13*I11+J11*J13</f>
        <v>216.47054</v>
      </c>
      <c r="M13" s="28">
        <f>B13/100*M12</f>
        <v>1.859</v>
      </c>
      <c r="N13" s="28">
        <f>B13/100*N12</f>
        <v>10.01</v>
      </c>
      <c r="O13" s="28">
        <f>B13/100*O12</f>
        <v>1.43</v>
      </c>
      <c r="P13" s="28">
        <f>B13/100*P12</f>
        <v>1.859</v>
      </c>
      <c r="Q13" s="28">
        <f>B13/100*Q12</f>
        <v>1.43</v>
      </c>
      <c r="R13" s="51">
        <f>L13+M13*M11+N13*N11+O13*O11+P13*P11+Q13*Q11</f>
        <v>246.64354</v>
      </c>
      <c r="S13" s="51">
        <f>R13*S11+R13</f>
        <v>271.30789400000003</v>
      </c>
    </row>
    <row r="14" spans="1:19" s="17" customFormat="1" ht="25.95" customHeight="1">
      <c r="A14" s="22" t="s">
        <v>144</v>
      </c>
      <c r="B14" s="28"/>
      <c r="C14" s="28"/>
      <c r="D14" s="28">
        <v>14.299999999999999</v>
      </c>
      <c r="E14" s="28">
        <v>14.299999999999999</v>
      </c>
      <c r="F14" s="28">
        <v>5</v>
      </c>
      <c r="G14" s="28">
        <v>2.85</v>
      </c>
      <c r="H14" s="28">
        <v>0.7</v>
      </c>
      <c r="I14" s="28">
        <v>0.15</v>
      </c>
      <c r="J14" s="28">
        <v>5.7</v>
      </c>
      <c r="K14" s="28">
        <f>SUM(D14:J14)</f>
        <v>43</v>
      </c>
      <c r="L14" s="51"/>
      <c r="M14" s="28"/>
      <c r="N14" s="28"/>
      <c r="O14" s="28"/>
      <c r="P14" s="28"/>
      <c r="Q14" s="28"/>
      <c r="R14" s="51"/>
      <c r="S14" s="51"/>
    </row>
    <row r="15" spans="1:19" s="17" customFormat="1" ht="25.95" customHeight="1">
      <c r="A15" s="22" t="s">
        <v>145</v>
      </c>
      <c r="B15" s="28">
        <v>80</v>
      </c>
      <c r="C15" s="28"/>
      <c r="D15" s="28">
        <f>B15/K14*D14</f>
        <v>26.604651162790695</v>
      </c>
      <c r="E15" s="28">
        <f>B15/K14*E14</f>
        <v>26.604651162790695</v>
      </c>
      <c r="F15" s="28">
        <f>B15/K14*F14</f>
        <v>9.3023255813953494</v>
      </c>
      <c r="G15" s="28">
        <f>B15/K14*G14</f>
        <v>5.3023255813953485</v>
      </c>
      <c r="H15" s="28">
        <f>B15/K14*H14</f>
        <v>1.3023255813953487</v>
      </c>
      <c r="I15" s="28">
        <f>B15/K14*I14</f>
        <v>0.27906976744186046</v>
      </c>
      <c r="J15" s="28">
        <f>B15/K14*J14</f>
        <v>10.604651162790697</v>
      </c>
      <c r="K15" s="28">
        <f>SUM(D15:J15)</f>
        <v>80</v>
      </c>
      <c r="L15" s="51"/>
      <c r="M15" s="28"/>
      <c r="N15" s="28"/>
      <c r="O15" s="28"/>
      <c r="P15" s="28"/>
      <c r="Q15" s="28"/>
      <c r="R15" s="51"/>
      <c r="S15" s="51"/>
    </row>
    <row r="16" spans="1:19" s="17" customFormat="1" ht="25.95" customHeight="1">
      <c r="A16" s="22" t="s">
        <v>146</v>
      </c>
      <c r="B16" s="132">
        <v>100</v>
      </c>
      <c r="C16" s="132">
        <f>B16</f>
        <v>100</v>
      </c>
      <c r="D16" s="134" t="s">
        <v>150</v>
      </c>
      <c r="E16" s="132">
        <f>B16/100*43</f>
        <v>43</v>
      </c>
      <c r="F16" s="132" t="s">
        <v>148</v>
      </c>
      <c r="G16" s="135" t="s">
        <v>149</v>
      </c>
      <c r="H16" s="133">
        <f>E16+C16</f>
        <v>143</v>
      </c>
      <c r="I16" s="28"/>
      <c r="J16" s="28"/>
      <c r="K16" s="28"/>
      <c r="L16" s="51"/>
      <c r="M16" s="28"/>
      <c r="N16" s="28"/>
      <c r="O16" s="28"/>
      <c r="P16" s="28"/>
      <c r="Q16" s="28"/>
      <c r="R16" s="51"/>
      <c r="S16" s="51"/>
    </row>
    <row r="17" spans="1:19" s="17" customFormat="1" ht="25.95" customHeight="1">
      <c r="A17" s="22" t="s">
        <v>147</v>
      </c>
      <c r="B17" s="28">
        <v>100</v>
      </c>
      <c r="C17" s="28"/>
      <c r="D17" s="28">
        <f>B17/100*D14</f>
        <v>14.299999999999999</v>
      </c>
      <c r="E17" s="28">
        <f>B17/100*E14</f>
        <v>14.299999999999999</v>
      </c>
      <c r="F17" s="28">
        <f>B17/100*F14</f>
        <v>5</v>
      </c>
      <c r="G17" s="28">
        <f>B17/100*G14</f>
        <v>2.85</v>
      </c>
      <c r="H17" s="28">
        <f>B17/100*H14</f>
        <v>0.7</v>
      </c>
      <c r="I17" s="28">
        <f>B17/100*I14</f>
        <v>0.15</v>
      </c>
      <c r="J17" s="28">
        <f>B17/100*J14</f>
        <v>5.7</v>
      </c>
      <c r="K17" s="28"/>
      <c r="L17" s="51"/>
      <c r="M17" s="28"/>
      <c r="N17" s="28"/>
      <c r="O17" s="28"/>
      <c r="P17" s="28"/>
      <c r="Q17" s="28"/>
      <c r="R17" s="51"/>
      <c r="S17" s="51"/>
    </row>
    <row r="18" spans="1:19" s="12" customFormat="1" ht="7.8">
      <c r="A18" s="130" t="s">
        <v>83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</row>
    <row r="19" spans="1:19" s="2" customFormat="1" ht="9.6" customHeight="1">
      <c r="A19" s="131" t="s">
        <v>37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 spans="1:19" ht="15.6" customHeight="1">
      <c r="A20" s="128" t="s">
        <v>1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</row>
    <row r="21" spans="1:19" ht="31.8" customHeight="1">
      <c r="A21" s="60" t="s">
        <v>143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1:19" ht="15.6" customHeight="1">
      <c r="A22" s="32"/>
      <c r="B22" s="56" t="s">
        <v>9</v>
      </c>
      <c r="C22" s="32" t="s">
        <v>10</v>
      </c>
      <c r="D22" s="32" t="s">
        <v>11</v>
      </c>
      <c r="E22" s="32" t="s">
        <v>64</v>
      </c>
      <c r="F22" s="57" t="s">
        <v>17</v>
      </c>
      <c r="G22" s="32" t="s">
        <v>18</v>
      </c>
      <c r="H22" s="58" t="s">
        <v>140</v>
      </c>
      <c r="I22" s="32" t="s">
        <v>20</v>
      </c>
      <c r="J22" s="32" t="s">
        <v>22</v>
      </c>
      <c r="K22" s="32" t="s">
        <v>23</v>
      </c>
      <c r="L22" s="33" t="s">
        <v>24</v>
      </c>
      <c r="M22" s="32" t="s">
        <v>25</v>
      </c>
      <c r="N22" s="32" t="s">
        <v>26</v>
      </c>
      <c r="O22" s="32" t="s">
        <v>27</v>
      </c>
      <c r="P22" s="32" t="s">
        <v>28</v>
      </c>
      <c r="Q22" s="32" t="s">
        <v>29</v>
      </c>
      <c r="R22" s="33" t="s">
        <v>30</v>
      </c>
      <c r="S22" s="106" t="s">
        <v>31</v>
      </c>
    </row>
    <row r="23" spans="1:19" ht="15.6" customHeight="1">
      <c r="A23" s="129" t="s">
        <v>82</v>
      </c>
      <c r="B23" s="46" t="s">
        <v>33</v>
      </c>
      <c r="C23" s="46">
        <v>1.4</v>
      </c>
      <c r="D23" s="46">
        <v>2</v>
      </c>
      <c r="E23" s="46">
        <v>1.2</v>
      </c>
      <c r="F23" s="46">
        <v>1.8</v>
      </c>
      <c r="G23" s="46">
        <v>2.6</v>
      </c>
      <c r="H23" s="46">
        <v>1</v>
      </c>
      <c r="I23" s="46">
        <v>1.78</v>
      </c>
      <c r="J23" s="46">
        <v>2.2999999999999998</v>
      </c>
      <c r="K23" s="46"/>
      <c r="L23" s="48"/>
      <c r="M23" s="46">
        <v>1.2</v>
      </c>
      <c r="N23" s="46">
        <v>0.5</v>
      </c>
      <c r="O23" s="46">
        <v>10</v>
      </c>
      <c r="P23" s="46">
        <v>0.8</v>
      </c>
      <c r="Q23" s="46">
        <v>5</v>
      </c>
      <c r="R23" s="49"/>
      <c r="S23" s="107">
        <v>0.1</v>
      </c>
    </row>
    <row r="24" spans="1:19" ht="15.6" customHeight="1">
      <c r="A24" s="129"/>
      <c r="B24" s="26" t="s">
        <v>34</v>
      </c>
      <c r="C24" s="26">
        <v>70</v>
      </c>
      <c r="D24" s="26">
        <v>10</v>
      </c>
      <c r="E24" s="26">
        <v>10</v>
      </c>
      <c r="F24" s="26">
        <v>3.5</v>
      </c>
      <c r="G24" s="26">
        <v>2</v>
      </c>
      <c r="H24" s="26">
        <v>0.5</v>
      </c>
      <c r="I24" s="26">
        <v>0.1</v>
      </c>
      <c r="J24" s="26">
        <v>4</v>
      </c>
      <c r="K24" s="26">
        <f>SUM(C24:J24)</f>
        <v>100.1</v>
      </c>
      <c r="L24" s="48">
        <f>C24*C23+D24*D23+E24*E23+F24*F23+G24*G23+H24*H23+I24*I23+J23*J24</f>
        <v>151.37799999999999</v>
      </c>
      <c r="M24" s="26">
        <v>1.3</v>
      </c>
      <c r="N24" s="26">
        <v>7</v>
      </c>
      <c r="O24" s="26">
        <v>1</v>
      </c>
      <c r="P24" s="26">
        <v>1.3</v>
      </c>
      <c r="Q24" s="26">
        <v>1</v>
      </c>
      <c r="R24" s="48">
        <f>L24+M24*M23+N24*N23+O24*O23+P24*P23+Q24*Q23</f>
        <v>172.47799999999998</v>
      </c>
      <c r="S24" s="48">
        <f>R24*S23+R24</f>
        <v>189.72579999999999</v>
      </c>
    </row>
    <row r="25" spans="1:19" ht="15.6" customHeight="1">
      <c r="A25" s="28" t="s">
        <v>35</v>
      </c>
      <c r="B25" s="28">
        <v>200</v>
      </c>
      <c r="C25" s="28">
        <f>B25/100*C24</f>
        <v>140</v>
      </c>
      <c r="D25" s="28">
        <f>B25/100*D24</f>
        <v>20</v>
      </c>
      <c r="E25" s="28">
        <f>B25/100*E24</f>
        <v>20</v>
      </c>
      <c r="F25" s="28">
        <f>B25/100*F24</f>
        <v>7</v>
      </c>
      <c r="G25" s="28">
        <f>B25/100*G24</f>
        <v>4</v>
      </c>
      <c r="H25" s="28">
        <f>B25/100*H24</f>
        <v>1</v>
      </c>
      <c r="I25" s="28">
        <f>B25/100*I24</f>
        <v>0.2</v>
      </c>
      <c r="J25" s="28">
        <f>B25/100*J24</f>
        <v>8</v>
      </c>
      <c r="K25" s="28">
        <f>SUM(C25:J25)</f>
        <v>200.2</v>
      </c>
      <c r="L25" s="51">
        <f>C25*C23+D25*D23+E25*E23+F25*F23+G25*G23+H25*H23+I25*I23+J23*J25</f>
        <v>302.75599999999997</v>
      </c>
      <c r="M25" s="28">
        <f>B25/100*M24</f>
        <v>2.6</v>
      </c>
      <c r="N25" s="28">
        <f>B25/100*N24</f>
        <v>14</v>
      </c>
      <c r="O25" s="28">
        <f>B25/100*O24</f>
        <v>2</v>
      </c>
      <c r="P25" s="28">
        <f>B25/100*P24</f>
        <v>2.6</v>
      </c>
      <c r="Q25" s="28">
        <f>B25/100*Q24</f>
        <v>2</v>
      </c>
      <c r="R25" s="51">
        <f>L25+M25*M23+N25*N23+O25*O23+P25*P23+Q25*Q23</f>
        <v>344.95599999999996</v>
      </c>
      <c r="S25" s="51">
        <f>R25*S23+R25</f>
        <v>379.45159999999998</v>
      </c>
    </row>
    <row r="26" spans="1:19" ht="15.6" customHeight="1">
      <c r="A26" s="130" t="s">
        <v>83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</row>
    <row r="27" spans="1:19" ht="15.6" customHeight="1">
      <c r="A27" s="131" t="s">
        <v>37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19" ht="15.6" customHeight="1">
      <c r="A28" s="128" t="s">
        <v>1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</row>
    <row r="29" spans="1:19" ht="31.8" customHeight="1">
      <c r="A29" s="60" t="s">
        <v>142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spans="1:19" ht="15.6" customHeight="1">
      <c r="A30" s="32"/>
      <c r="B30" s="56" t="s">
        <v>9</v>
      </c>
      <c r="C30" s="32" t="s">
        <v>10</v>
      </c>
      <c r="D30" s="32" t="s">
        <v>11</v>
      </c>
      <c r="E30" s="32" t="s">
        <v>64</v>
      </c>
      <c r="F30" s="57" t="s">
        <v>17</v>
      </c>
      <c r="G30" s="32" t="s">
        <v>18</v>
      </c>
      <c r="H30" s="58" t="s">
        <v>140</v>
      </c>
      <c r="I30" s="32" t="s">
        <v>20</v>
      </c>
      <c r="J30" s="32" t="s">
        <v>22</v>
      </c>
      <c r="K30" s="32" t="s">
        <v>23</v>
      </c>
      <c r="L30" s="33" t="s">
        <v>24</v>
      </c>
      <c r="M30" s="32" t="s">
        <v>25</v>
      </c>
      <c r="N30" s="32" t="s">
        <v>26</v>
      </c>
      <c r="O30" s="32" t="s">
        <v>27</v>
      </c>
      <c r="P30" s="32" t="s">
        <v>28</v>
      </c>
      <c r="Q30" s="32" t="s">
        <v>29</v>
      </c>
      <c r="R30" s="33" t="s">
        <v>30</v>
      </c>
      <c r="S30" s="106" t="s">
        <v>31</v>
      </c>
    </row>
    <row r="31" spans="1:19" ht="15.6" customHeight="1">
      <c r="A31" s="129" t="s">
        <v>82</v>
      </c>
      <c r="B31" s="46" t="s">
        <v>33</v>
      </c>
      <c r="C31" s="46">
        <v>1.4</v>
      </c>
      <c r="D31" s="46">
        <v>2</v>
      </c>
      <c r="E31" s="46">
        <v>1.2</v>
      </c>
      <c r="F31" s="46">
        <v>1.8</v>
      </c>
      <c r="G31" s="46">
        <v>2.6</v>
      </c>
      <c r="H31" s="46">
        <v>1</v>
      </c>
      <c r="I31" s="46">
        <v>1.78</v>
      </c>
      <c r="J31" s="46">
        <v>2.2999999999999998</v>
      </c>
      <c r="K31" s="46"/>
      <c r="L31" s="48"/>
      <c r="M31" s="46">
        <v>1.2</v>
      </c>
      <c r="N31" s="46">
        <v>0.5</v>
      </c>
      <c r="O31" s="46">
        <v>10</v>
      </c>
      <c r="P31" s="46">
        <v>0.8</v>
      </c>
      <c r="Q31" s="46">
        <v>5</v>
      </c>
      <c r="R31" s="49"/>
      <c r="S31" s="107">
        <v>0.1</v>
      </c>
    </row>
    <row r="32" spans="1:19" ht="15.6" customHeight="1">
      <c r="A32" s="129"/>
      <c r="B32" s="26" t="s">
        <v>34</v>
      </c>
      <c r="C32" s="26">
        <v>70</v>
      </c>
      <c r="D32" s="26">
        <v>10</v>
      </c>
      <c r="E32" s="26">
        <v>10</v>
      </c>
      <c r="F32" s="26">
        <v>3.5</v>
      </c>
      <c r="G32" s="26">
        <v>2</v>
      </c>
      <c r="H32" s="26">
        <v>0.5</v>
      </c>
      <c r="I32" s="26">
        <v>0.1</v>
      </c>
      <c r="J32" s="26">
        <v>4</v>
      </c>
      <c r="K32" s="26">
        <f>SUM(C32:J32)</f>
        <v>100.1</v>
      </c>
      <c r="L32" s="48">
        <f>C32*C31+D32*D31+E32*E31+F32*F31+G32*G31+H32*H31+I32*I31+J31*J32</f>
        <v>151.37799999999999</v>
      </c>
      <c r="M32" s="26">
        <v>1.3</v>
      </c>
      <c r="N32" s="26">
        <v>7</v>
      </c>
      <c r="O32" s="26">
        <v>1</v>
      </c>
      <c r="P32" s="26">
        <v>1.3</v>
      </c>
      <c r="Q32" s="26">
        <v>1</v>
      </c>
      <c r="R32" s="48">
        <f>L32+M32*M31+N32*N31+O32*O31+P32*P31+Q32*Q31</f>
        <v>172.47799999999998</v>
      </c>
      <c r="S32" s="48">
        <f>R32*S31+R32</f>
        <v>189.72579999999999</v>
      </c>
    </row>
    <row r="33" spans="1:19" ht="15.6" customHeight="1">
      <c r="A33" s="28" t="s">
        <v>35</v>
      </c>
      <c r="B33" s="28">
        <v>100</v>
      </c>
      <c r="C33" s="28">
        <f>B33/100*C32</f>
        <v>70</v>
      </c>
      <c r="D33" s="28">
        <f>B33/100*D32</f>
        <v>10</v>
      </c>
      <c r="E33" s="28">
        <f>B33/100*E32</f>
        <v>10</v>
      </c>
      <c r="F33" s="28">
        <f>B33/100*F32</f>
        <v>3.5</v>
      </c>
      <c r="G33" s="28">
        <f>B33/100*G32</f>
        <v>2</v>
      </c>
      <c r="H33" s="28">
        <f>B33/100*H32</f>
        <v>0.5</v>
      </c>
      <c r="I33" s="28">
        <f>B33/100*I32</f>
        <v>0.1</v>
      </c>
      <c r="J33" s="28">
        <f>B33/100*J32</f>
        <v>4</v>
      </c>
      <c r="K33" s="28">
        <f>SUM(C33:J33)</f>
        <v>100.1</v>
      </c>
      <c r="L33" s="51">
        <f>C33*C31+D33*D31+E33*E31+F33*F31+G33*G31+H33*H31+I33*I31+J31*J33</f>
        <v>151.37799999999999</v>
      </c>
      <c r="M33" s="28">
        <f>B33/100*M32</f>
        <v>1.3</v>
      </c>
      <c r="N33" s="28">
        <f>B33/100*N32</f>
        <v>7</v>
      </c>
      <c r="O33" s="28">
        <f>B33/100*O32</f>
        <v>1</v>
      </c>
      <c r="P33" s="28">
        <f>B33/100*P32</f>
        <v>1.3</v>
      </c>
      <c r="Q33" s="28">
        <f>B33/100*Q32</f>
        <v>1</v>
      </c>
      <c r="R33" s="51">
        <f>L33+M33*M31+N33*N31+O33*O31+P33*P31+Q33*Q31</f>
        <v>172.47799999999998</v>
      </c>
      <c r="S33" s="51">
        <f>R33*S31+R33</f>
        <v>189.72579999999999</v>
      </c>
    </row>
    <row r="34" spans="1:19" ht="15.6" customHeight="1">
      <c r="A34" s="130" t="s">
        <v>83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</row>
    <row r="35" spans="1:19" ht="15.6" customHeight="1">
      <c r="A35" s="131" t="s">
        <v>37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 spans="1:19" ht="15.6" customHeight="1">
      <c r="A36" s="128" t="s">
        <v>1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</row>
    <row r="37" spans="1:19" ht="31.8" customHeight="1">
      <c r="A37" s="60" t="s">
        <v>142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 spans="1:19" ht="15.6" customHeight="1">
      <c r="A38" s="32"/>
      <c r="B38" s="56" t="s">
        <v>9</v>
      </c>
      <c r="C38" s="32" t="s">
        <v>10</v>
      </c>
      <c r="D38" s="32" t="s">
        <v>11</v>
      </c>
      <c r="E38" s="32" t="s">
        <v>64</v>
      </c>
      <c r="F38" s="57" t="s">
        <v>17</v>
      </c>
      <c r="G38" s="32" t="s">
        <v>18</v>
      </c>
      <c r="H38" s="58" t="s">
        <v>140</v>
      </c>
      <c r="I38" s="32" t="s">
        <v>20</v>
      </c>
      <c r="J38" s="32" t="s">
        <v>22</v>
      </c>
      <c r="K38" s="32" t="s">
        <v>23</v>
      </c>
      <c r="L38" s="33" t="s">
        <v>24</v>
      </c>
      <c r="M38" s="32" t="s">
        <v>25</v>
      </c>
      <c r="N38" s="32" t="s">
        <v>26</v>
      </c>
      <c r="O38" s="32" t="s">
        <v>27</v>
      </c>
      <c r="P38" s="32" t="s">
        <v>28</v>
      </c>
      <c r="Q38" s="32" t="s">
        <v>29</v>
      </c>
      <c r="R38" s="33" t="s">
        <v>30</v>
      </c>
      <c r="S38" s="106" t="s">
        <v>31</v>
      </c>
    </row>
    <row r="39" spans="1:19" ht="15.6" customHeight="1">
      <c r="A39" s="129" t="s">
        <v>82</v>
      </c>
      <c r="B39" s="46" t="s">
        <v>33</v>
      </c>
      <c r="C39" s="46">
        <v>1.4</v>
      </c>
      <c r="D39" s="46">
        <v>2</v>
      </c>
      <c r="E39" s="46">
        <v>1.2</v>
      </c>
      <c r="F39" s="46">
        <v>1.8</v>
      </c>
      <c r="G39" s="46">
        <v>2.6</v>
      </c>
      <c r="H39" s="46">
        <v>1</v>
      </c>
      <c r="I39" s="46">
        <v>1.78</v>
      </c>
      <c r="J39" s="46">
        <v>2.2999999999999998</v>
      </c>
      <c r="K39" s="46"/>
      <c r="L39" s="48"/>
      <c r="M39" s="46">
        <v>1.2</v>
      </c>
      <c r="N39" s="46">
        <v>0.5</v>
      </c>
      <c r="O39" s="46">
        <v>10</v>
      </c>
      <c r="P39" s="46">
        <v>0.8</v>
      </c>
      <c r="Q39" s="46">
        <v>5</v>
      </c>
      <c r="R39" s="49"/>
      <c r="S39" s="107">
        <v>0.1</v>
      </c>
    </row>
    <row r="40" spans="1:19" ht="15.6" customHeight="1">
      <c r="A40" s="129"/>
      <c r="B40" s="26" t="s">
        <v>34</v>
      </c>
      <c r="C40" s="26">
        <v>70</v>
      </c>
      <c r="D40" s="26">
        <v>10</v>
      </c>
      <c r="E40" s="26">
        <v>10</v>
      </c>
      <c r="F40" s="26">
        <v>3.5</v>
      </c>
      <c r="G40" s="26">
        <v>2</v>
      </c>
      <c r="H40" s="26">
        <v>0.5</v>
      </c>
      <c r="I40" s="26">
        <v>0.1</v>
      </c>
      <c r="J40" s="26">
        <v>4</v>
      </c>
      <c r="K40" s="26">
        <f>SUM(C40:J40)</f>
        <v>100.1</v>
      </c>
      <c r="L40" s="48">
        <f>C40*C39+D40*D39+E40*E39+F40*F39+G40*G39+H40*H39+I40*I39+J39*J40</f>
        <v>151.37799999999999</v>
      </c>
      <c r="M40" s="26">
        <v>1.3</v>
      </c>
      <c r="N40" s="26">
        <v>7</v>
      </c>
      <c r="O40" s="26">
        <v>1</v>
      </c>
      <c r="P40" s="26">
        <v>1.3</v>
      </c>
      <c r="Q40" s="26">
        <v>1</v>
      </c>
      <c r="R40" s="48">
        <f>L40+M40*M39+N40*N39+O40*O39+P40*P39+Q40*Q39</f>
        <v>172.47799999999998</v>
      </c>
      <c r="S40" s="48">
        <f>R40*S39+R40</f>
        <v>189.72579999999999</v>
      </c>
    </row>
    <row r="41" spans="1:19" ht="15.6" customHeight="1">
      <c r="A41" s="28" t="s">
        <v>35</v>
      </c>
      <c r="B41" s="28">
        <v>100</v>
      </c>
      <c r="C41" s="28">
        <f>B41/100*C40</f>
        <v>70</v>
      </c>
      <c r="D41" s="28">
        <f>B41/100*D40</f>
        <v>10</v>
      </c>
      <c r="E41" s="28">
        <f>B41/100*E40</f>
        <v>10</v>
      </c>
      <c r="F41" s="28">
        <f>B41/100*F40</f>
        <v>3.5</v>
      </c>
      <c r="G41" s="28">
        <f>B41/100*G40</f>
        <v>2</v>
      </c>
      <c r="H41" s="28">
        <f>B41/100*H40</f>
        <v>0.5</v>
      </c>
      <c r="I41" s="28">
        <f>B41/100*I40</f>
        <v>0.1</v>
      </c>
      <c r="J41" s="28">
        <f>B41/100*J40</f>
        <v>4</v>
      </c>
      <c r="K41" s="28">
        <f>SUM(C41:J41)</f>
        <v>100.1</v>
      </c>
      <c r="L41" s="51">
        <f>C41*C39+D41*D39+E41*E39+F41*F39+G41*G39+H41*H39+I41*I39+J39*J41</f>
        <v>151.37799999999999</v>
      </c>
      <c r="M41" s="28">
        <f>B41/100*M40</f>
        <v>1.3</v>
      </c>
      <c r="N41" s="28">
        <f>B41/100*N40</f>
        <v>7</v>
      </c>
      <c r="O41" s="28">
        <f>B41/100*O40</f>
        <v>1</v>
      </c>
      <c r="P41" s="28">
        <f>B41/100*P40</f>
        <v>1.3</v>
      </c>
      <c r="Q41" s="28">
        <f>B41/100*Q40</f>
        <v>1</v>
      </c>
      <c r="R41" s="51">
        <f>L41+M41*M39+N41*N39+O41*O39+P41*P39+Q41*Q39</f>
        <v>172.47799999999998</v>
      </c>
      <c r="S41" s="51">
        <f>R41*S39+R41</f>
        <v>189.72579999999999</v>
      </c>
    </row>
    <row r="42" spans="1:19" ht="15.6" customHeight="1">
      <c r="A42" s="130" t="s">
        <v>83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</row>
    <row r="43" spans="1:19" ht="15.6" customHeight="1">
      <c r="A43" s="131" t="s">
        <v>37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 spans="1:19" ht="15.6" customHeight="1">
      <c r="A44" s="128" t="s">
        <v>1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</row>
    <row r="45" spans="1:19" ht="31.8" customHeight="1">
      <c r="A45" s="60" t="s">
        <v>142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ht="15.6" customHeight="1">
      <c r="A46" s="32"/>
      <c r="B46" s="56" t="s">
        <v>9</v>
      </c>
      <c r="C46" s="32" t="s">
        <v>10</v>
      </c>
      <c r="D46" s="32" t="s">
        <v>11</v>
      </c>
      <c r="E46" s="32" t="s">
        <v>64</v>
      </c>
      <c r="F46" s="57" t="s">
        <v>17</v>
      </c>
      <c r="G46" s="32" t="s">
        <v>18</v>
      </c>
      <c r="H46" s="58" t="s">
        <v>140</v>
      </c>
      <c r="I46" s="32" t="s">
        <v>20</v>
      </c>
      <c r="J46" s="32" t="s">
        <v>22</v>
      </c>
      <c r="K46" s="32" t="s">
        <v>23</v>
      </c>
      <c r="L46" s="33" t="s">
        <v>24</v>
      </c>
      <c r="M46" s="32" t="s">
        <v>25</v>
      </c>
      <c r="N46" s="32" t="s">
        <v>26</v>
      </c>
      <c r="O46" s="32" t="s">
        <v>27</v>
      </c>
      <c r="P46" s="32" t="s">
        <v>28</v>
      </c>
      <c r="Q46" s="32" t="s">
        <v>29</v>
      </c>
      <c r="R46" s="33" t="s">
        <v>30</v>
      </c>
      <c r="S46" s="106" t="s">
        <v>31</v>
      </c>
    </row>
    <row r="47" spans="1:19" ht="15.6" customHeight="1">
      <c r="A47" s="129" t="s">
        <v>82</v>
      </c>
      <c r="B47" s="46" t="s">
        <v>33</v>
      </c>
      <c r="C47" s="46">
        <v>1.4</v>
      </c>
      <c r="D47" s="46">
        <v>2</v>
      </c>
      <c r="E47" s="46">
        <v>1.2</v>
      </c>
      <c r="F47" s="46">
        <v>1.8</v>
      </c>
      <c r="G47" s="46">
        <v>2.6</v>
      </c>
      <c r="H47" s="46">
        <v>1</v>
      </c>
      <c r="I47" s="46">
        <v>1.78</v>
      </c>
      <c r="J47" s="46">
        <v>2.2999999999999998</v>
      </c>
      <c r="K47" s="46"/>
      <c r="L47" s="48"/>
      <c r="M47" s="46">
        <v>1.2</v>
      </c>
      <c r="N47" s="46">
        <v>0.5</v>
      </c>
      <c r="O47" s="46">
        <v>10</v>
      </c>
      <c r="P47" s="46">
        <v>0.8</v>
      </c>
      <c r="Q47" s="46">
        <v>5</v>
      </c>
      <c r="R47" s="49"/>
      <c r="S47" s="107">
        <v>0.1</v>
      </c>
    </row>
    <row r="48" spans="1:19" ht="15.6" customHeight="1">
      <c r="A48" s="129"/>
      <c r="B48" s="26" t="s">
        <v>34</v>
      </c>
      <c r="C48" s="26">
        <v>70</v>
      </c>
      <c r="D48" s="26">
        <v>10</v>
      </c>
      <c r="E48" s="26">
        <v>10</v>
      </c>
      <c r="F48" s="26">
        <v>3.5</v>
      </c>
      <c r="G48" s="26">
        <v>2</v>
      </c>
      <c r="H48" s="26">
        <v>0.5</v>
      </c>
      <c r="I48" s="26">
        <v>0.1</v>
      </c>
      <c r="J48" s="26">
        <v>4</v>
      </c>
      <c r="K48" s="26">
        <f>SUM(C48:J48)</f>
        <v>100.1</v>
      </c>
      <c r="L48" s="48">
        <f>C48*C47+D48*D47+E48*E47+F48*F47+G48*G47+H48*H47+I48*I47+J47*J48</f>
        <v>151.37799999999999</v>
      </c>
      <c r="M48" s="26">
        <v>1.3</v>
      </c>
      <c r="N48" s="26">
        <v>7</v>
      </c>
      <c r="O48" s="26">
        <v>1</v>
      </c>
      <c r="P48" s="26">
        <v>1.3</v>
      </c>
      <c r="Q48" s="26">
        <v>1</v>
      </c>
      <c r="R48" s="48">
        <f>L48+M48*M47+N48*N47+O48*O47+P48*P47+Q48*Q47</f>
        <v>172.47799999999998</v>
      </c>
      <c r="S48" s="48">
        <f>R48*S47+R48</f>
        <v>189.72579999999999</v>
      </c>
    </row>
    <row r="49" spans="1:19" ht="15.6" customHeight="1">
      <c r="A49" s="28" t="s">
        <v>35</v>
      </c>
      <c r="B49" s="28">
        <v>100</v>
      </c>
      <c r="C49" s="28">
        <f>B49/100*C48</f>
        <v>70</v>
      </c>
      <c r="D49" s="28">
        <f>B49/100*D48</f>
        <v>10</v>
      </c>
      <c r="E49" s="28">
        <f>B49/100*E48</f>
        <v>10</v>
      </c>
      <c r="F49" s="28">
        <f>B49/100*F48</f>
        <v>3.5</v>
      </c>
      <c r="G49" s="28">
        <f>B49/100*G48</f>
        <v>2</v>
      </c>
      <c r="H49" s="28">
        <f>B49/100*H48</f>
        <v>0.5</v>
      </c>
      <c r="I49" s="28">
        <f>B49/100*I48</f>
        <v>0.1</v>
      </c>
      <c r="J49" s="28">
        <f>B49/100*J48</f>
        <v>4</v>
      </c>
      <c r="K49" s="28">
        <f>SUM(C49:J49)</f>
        <v>100.1</v>
      </c>
      <c r="L49" s="51">
        <f>C49*C47+D49*D47+E49*E47+F49*F47+G49*G47+H49*H47+I49*I47+J47*J49</f>
        <v>151.37799999999999</v>
      </c>
      <c r="M49" s="28">
        <f>B49/100*M48</f>
        <v>1.3</v>
      </c>
      <c r="N49" s="28">
        <f>B49/100*N48</f>
        <v>7</v>
      </c>
      <c r="O49" s="28">
        <f>B49/100*O48</f>
        <v>1</v>
      </c>
      <c r="P49" s="28">
        <f>B49/100*P48</f>
        <v>1.3</v>
      </c>
      <c r="Q49" s="28">
        <f>B49/100*Q48</f>
        <v>1</v>
      </c>
      <c r="R49" s="51">
        <f>L49+M49*M47+N49*N47+O49*O47+P49*P47+Q49*Q47</f>
        <v>172.47799999999998</v>
      </c>
      <c r="S49" s="51">
        <f>R49*S47+R49</f>
        <v>189.72579999999999</v>
      </c>
    </row>
    <row r="50" spans="1:19" ht="15.6" customHeight="1">
      <c r="A50" s="130" t="s">
        <v>83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</row>
    <row r="51" spans="1:19" ht="15.6" customHeight="1">
      <c r="A51" s="131" t="s">
        <v>37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 spans="1:19" ht="15.6" customHeight="1">
      <c r="A52" s="128" t="s">
        <v>1</v>
      </c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</row>
    <row r="53" spans="1:19" ht="31.8" customHeight="1">
      <c r="A53" s="60" t="s">
        <v>142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ht="15.6" customHeight="1">
      <c r="A54" s="32"/>
      <c r="B54" s="56" t="s">
        <v>9</v>
      </c>
      <c r="C54" s="32" t="s">
        <v>10</v>
      </c>
      <c r="D54" s="32" t="s">
        <v>11</v>
      </c>
      <c r="E54" s="32" t="s">
        <v>64</v>
      </c>
      <c r="F54" s="57" t="s">
        <v>17</v>
      </c>
      <c r="G54" s="32" t="s">
        <v>18</v>
      </c>
      <c r="H54" s="58" t="s">
        <v>140</v>
      </c>
      <c r="I54" s="32" t="s">
        <v>20</v>
      </c>
      <c r="J54" s="32" t="s">
        <v>22</v>
      </c>
      <c r="K54" s="32" t="s">
        <v>23</v>
      </c>
      <c r="L54" s="33" t="s">
        <v>24</v>
      </c>
      <c r="M54" s="32" t="s">
        <v>25</v>
      </c>
      <c r="N54" s="32" t="s">
        <v>26</v>
      </c>
      <c r="O54" s="32" t="s">
        <v>27</v>
      </c>
      <c r="P54" s="32" t="s">
        <v>28</v>
      </c>
      <c r="Q54" s="32" t="s">
        <v>29</v>
      </c>
      <c r="R54" s="33" t="s">
        <v>30</v>
      </c>
      <c r="S54" s="106" t="s">
        <v>31</v>
      </c>
    </row>
    <row r="55" spans="1:19" ht="15.6" customHeight="1">
      <c r="A55" s="129" t="s">
        <v>82</v>
      </c>
      <c r="B55" s="46" t="s">
        <v>33</v>
      </c>
      <c r="C55" s="46">
        <v>1.4</v>
      </c>
      <c r="D55" s="46">
        <v>2</v>
      </c>
      <c r="E55" s="46">
        <v>1.2</v>
      </c>
      <c r="F55" s="46">
        <v>1.8</v>
      </c>
      <c r="G55" s="46">
        <v>2.6</v>
      </c>
      <c r="H55" s="46">
        <v>1</v>
      </c>
      <c r="I55" s="46">
        <v>1.78</v>
      </c>
      <c r="J55" s="46">
        <v>2.2999999999999998</v>
      </c>
      <c r="K55" s="46"/>
      <c r="L55" s="48"/>
      <c r="M55" s="46">
        <v>1.2</v>
      </c>
      <c r="N55" s="46">
        <v>0.5</v>
      </c>
      <c r="O55" s="46">
        <v>10</v>
      </c>
      <c r="P55" s="46">
        <v>0.8</v>
      </c>
      <c r="Q55" s="46">
        <v>5</v>
      </c>
      <c r="R55" s="49"/>
      <c r="S55" s="107">
        <v>0.1</v>
      </c>
    </row>
    <row r="56" spans="1:19" ht="15.6" customHeight="1">
      <c r="A56" s="129"/>
      <c r="B56" s="26" t="s">
        <v>34</v>
      </c>
      <c r="C56" s="26">
        <v>70</v>
      </c>
      <c r="D56" s="26">
        <v>10</v>
      </c>
      <c r="E56" s="26">
        <v>10</v>
      </c>
      <c r="F56" s="26">
        <v>3.5</v>
      </c>
      <c r="G56" s="26">
        <v>2</v>
      </c>
      <c r="H56" s="26">
        <v>0.5</v>
      </c>
      <c r="I56" s="26">
        <v>0.1</v>
      </c>
      <c r="J56" s="26">
        <v>4</v>
      </c>
      <c r="K56" s="26">
        <f>SUM(C56:J56)</f>
        <v>100.1</v>
      </c>
      <c r="L56" s="48">
        <f>C56*C55+D56*D55+E56*E55+F56*F55+G56*G55+H56*H55+I56*I55+J55*J56</f>
        <v>151.37799999999999</v>
      </c>
      <c r="M56" s="26">
        <v>1.3</v>
      </c>
      <c r="N56" s="26">
        <v>7</v>
      </c>
      <c r="O56" s="26">
        <v>1</v>
      </c>
      <c r="P56" s="26">
        <v>1.3</v>
      </c>
      <c r="Q56" s="26">
        <v>1</v>
      </c>
      <c r="R56" s="48">
        <f>L56+M56*M55+N56*N55+O56*O55+P56*P55+Q56*Q55</f>
        <v>172.47799999999998</v>
      </c>
      <c r="S56" s="48">
        <f>R56*S55+R56</f>
        <v>189.72579999999999</v>
      </c>
    </row>
    <row r="57" spans="1:19" ht="15.6" customHeight="1">
      <c r="A57" s="28" t="s">
        <v>35</v>
      </c>
      <c r="B57" s="28">
        <v>100</v>
      </c>
      <c r="C57" s="28">
        <f>B57/100*C56</f>
        <v>70</v>
      </c>
      <c r="D57" s="28">
        <f>B57/100*D56</f>
        <v>10</v>
      </c>
      <c r="E57" s="28">
        <f>B57/100*E56</f>
        <v>10</v>
      </c>
      <c r="F57" s="28">
        <f>B57/100*F56</f>
        <v>3.5</v>
      </c>
      <c r="G57" s="28">
        <f>B57/100*G56</f>
        <v>2</v>
      </c>
      <c r="H57" s="28">
        <f>B57/100*H56</f>
        <v>0.5</v>
      </c>
      <c r="I57" s="28">
        <f>B57/100*I56</f>
        <v>0.1</v>
      </c>
      <c r="J57" s="28">
        <f>B57/100*J56</f>
        <v>4</v>
      </c>
      <c r="K57" s="28">
        <f>SUM(C57:J57)</f>
        <v>100.1</v>
      </c>
      <c r="L57" s="51">
        <f>C57*C55+D57*D55+E57*E55+F57*F55+G57*G55+H57*H55+I57*I55+J55*J57</f>
        <v>151.37799999999999</v>
      </c>
      <c r="M57" s="28">
        <f>B57/100*M56</f>
        <v>1.3</v>
      </c>
      <c r="N57" s="28">
        <f>B57/100*N56</f>
        <v>7</v>
      </c>
      <c r="O57" s="28">
        <f>B57/100*O56</f>
        <v>1</v>
      </c>
      <c r="P57" s="28">
        <f>B57/100*P56</f>
        <v>1.3</v>
      </c>
      <c r="Q57" s="28">
        <f>B57/100*Q56</f>
        <v>1</v>
      </c>
      <c r="R57" s="51">
        <f>L57+M57*M55+N57*N55+O57*O55+P57*P55+Q57*Q55</f>
        <v>172.47799999999998</v>
      </c>
      <c r="S57" s="51">
        <f>R57*S55+R57</f>
        <v>189.72579999999999</v>
      </c>
    </row>
    <row r="58" spans="1:19" ht="15.6" customHeight="1">
      <c r="A58" s="130" t="s">
        <v>83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19" ht="15.6" customHeight="1">
      <c r="A59" s="131" t="s">
        <v>37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</sheetData>
  <mergeCells count="34">
    <mergeCell ref="A58:S58"/>
    <mergeCell ref="A59:S59"/>
    <mergeCell ref="A53:S53"/>
    <mergeCell ref="A55:A56"/>
    <mergeCell ref="A44:S44"/>
    <mergeCell ref="A45:S45"/>
    <mergeCell ref="A23:A24"/>
    <mergeCell ref="A29:S29"/>
    <mergeCell ref="A36:S36"/>
    <mergeCell ref="A37:S37"/>
    <mergeCell ref="A19:S19"/>
    <mergeCell ref="A8:S8"/>
    <mergeCell ref="A9:S9"/>
    <mergeCell ref="A18:S18"/>
    <mergeCell ref="A47:A48"/>
    <mergeCell ref="A50:S50"/>
    <mergeCell ref="A51:S51"/>
    <mergeCell ref="A52:S52"/>
    <mergeCell ref="A35:S35"/>
    <mergeCell ref="A42:S42"/>
    <mergeCell ref="A39:A40"/>
    <mergeCell ref="A43:S43"/>
    <mergeCell ref="A34:S34"/>
    <mergeCell ref="A26:S26"/>
    <mergeCell ref="A27:S27"/>
    <mergeCell ref="A28:S28"/>
    <mergeCell ref="A31:A32"/>
    <mergeCell ref="A1:S1"/>
    <mergeCell ref="A11:A12"/>
    <mergeCell ref="A20:S20"/>
    <mergeCell ref="A21:S21"/>
    <mergeCell ref="A4:B4"/>
    <mergeCell ref="A5:B5"/>
    <mergeCell ref="A2:S2"/>
  </mergeCells>
  <phoneticPr fontId="21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8" sqref="C8:O8"/>
    </sheetView>
  </sheetViews>
  <sheetFormatPr defaultColWidth="8.88671875" defaultRowHeight="15.6" customHeight="1"/>
  <cols>
    <col min="1" max="1" width="11.88671875" style="2" customWidth="1"/>
    <col min="2" max="2" width="6.44140625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3.44140625" style="2" customWidth="1"/>
    <col min="19" max="21" width="3.77734375" style="2" customWidth="1"/>
    <col min="22" max="22" width="5.3320312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30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3" spans="1:24" s="12" customFormat="1" ht="7.8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</row>
    <row r="4" spans="1:24" ht="30">
      <c r="A4" s="61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3"/>
    </row>
    <row r="5" spans="1:24" s="13" customFormat="1" ht="15.6" customHeight="1">
      <c r="A5" s="21" t="s">
        <v>3</v>
      </c>
      <c r="B5" s="64" t="s">
        <v>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5"/>
    </row>
    <row r="6" spans="1:24" ht="43.95" customHeight="1">
      <c r="A6" s="21" t="s">
        <v>5</v>
      </c>
      <c r="B6" s="75" t="s">
        <v>6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6"/>
    </row>
    <row r="7" spans="1:24" ht="15.6" customHeight="1">
      <c r="A7" s="21" t="s">
        <v>7</v>
      </c>
      <c r="B7" s="64" t="s">
        <v>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5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21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69" t="s">
        <v>32</v>
      </c>
      <c r="B9" s="45" t="s">
        <v>33</v>
      </c>
      <c r="C9" s="46">
        <v>1.4</v>
      </c>
      <c r="D9" s="46">
        <v>2</v>
      </c>
      <c r="E9" s="46">
        <v>1.1000000000000001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2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69"/>
      <c r="B10" s="47" t="s">
        <v>34</v>
      </c>
      <c r="C10" s="47">
        <v>57</v>
      </c>
      <c r="D10" s="47">
        <v>20</v>
      </c>
      <c r="E10" s="47">
        <v>8.5</v>
      </c>
      <c r="F10" s="47">
        <v>0.4</v>
      </c>
      <c r="G10" s="47">
        <v>0.4</v>
      </c>
      <c r="H10" s="47">
        <v>0.5</v>
      </c>
      <c r="I10" s="47">
        <v>0.1</v>
      </c>
      <c r="J10" s="47">
        <v>6</v>
      </c>
      <c r="K10" s="47">
        <v>1</v>
      </c>
      <c r="L10" s="47">
        <v>1</v>
      </c>
      <c r="M10" s="47">
        <v>0.1</v>
      </c>
      <c r="N10" s="47">
        <v>1</v>
      </c>
      <c r="O10" s="47">
        <v>4</v>
      </c>
      <c r="P10" s="47">
        <f>SUM(C10:O10)</f>
        <v>100</v>
      </c>
      <c r="Q10" s="48">
        <f>C10*C9+D10*D9+E10*E9+F10*F9+G10*G9+H10*H9+I10*I9+J10*J9+K10*K9+L10*L9+M10*M9+N9*N10+O9*O10</f>
        <v>160.02800000000002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181.06800000000001</v>
      </c>
      <c r="X10" s="39">
        <f>W10*X9+W10</f>
        <v>199.1748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57</v>
      </c>
      <c r="D11" s="1">
        <f>B11/100*D10</f>
        <v>20</v>
      </c>
      <c r="E11" s="1">
        <f>B11/100*E10</f>
        <v>8.5</v>
      </c>
      <c r="F11" s="1">
        <f>B11/100*F10</f>
        <v>0.4</v>
      </c>
      <c r="G11" s="1">
        <f>B11/100*G10</f>
        <v>0.4</v>
      </c>
      <c r="H11" s="1">
        <f>B11/100*H10</f>
        <v>0.5</v>
      </c>
      <c r="I11" s="1">
        <f>B11/100*I10</f>
        <v>0.1</v>
      </c>
      <c r="J11" s="1">
        <f>B11/100*J10</f>
        <v>6</v>
      </c>
      <c r="K11" s="1">
        <f>B11/100*K10</f>
        <v>1</v>
      </c>
      <c r="L11" s="1">
        <f>B11/100*L10</f>
        <v>1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100</v>
      </c>
      <c r="Q11" s="51">
        <f>C11*C9+D11*D9+E11*E9+F11*F9+G11*G9+H11*H9+I11*I9+J11*J9+K11*K9+L11*L9+M11*M9+N9*N11+O9*O11</f>
        <v>160.02800000000002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181.06800000000001</v>
      </c>
      <c r="X11" s="42">
        <f>W11*X9+W11</f>
        <v>199.1748</v>
      </c>
    </row>
    <row r="12" spans="1:24" s="12" customFormat="1" ht="7.8">
      <c r="A12" s="66" t="s">
        <v>36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</row>
    <row r="13" spans="1:24" ht="15.6" customHeight="1">
      <c r="A13" s="70" t="s">
        <v>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s="12" customFormat="1" ht="7.95" customHeight="1">
      <c r="A14" s="71" t="s">
        <v>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3"/>
    </row>
    <row r="15" spans="1:24" ht="30">
      <c r="A15" s="61" t="s">
        <v>38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3"/>
    </row>
    <row r="16" spans="1:24" ht="15.6" customHeight="1">
      <c r="A16" s="21" t="s">
        <v>3</v>
      </c>
      <c r="B16" s="64" t="s">
        <v>4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13.8">
      <c r="A17" s="21" t="s">
        <v>7</v>
      </c>
      <c r="B17" s="64" t="s">
        <v>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5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69" t="s">
        <v>32</v>
      </c>
      <c r="B19" s="45" t="s">
        <v>33</v>
      </c>
      <c r="C19" s="46">
        <v>1.4</v>
      </c>
      <c r="D19" s="46">
        <v>2</v>
      </c>
      <c r="E19" s="46">
        <v>1.1000000000000001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2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69"/>
      <c r="B20" s="47" t="s">
        <v>34</v>
      </c>
      <c r="C20" s="47">
        <v>57</v>
      </c>
      <c r="D20" s="47">
        <v>20</v>
      </c>
      <c r="E20" s="47">
        <v>8</v>
      </c>
      <c r="F20" s="47">
        <v>0.4</v>
      </c>
      <c r="G20" s="47">
        <v>0.2</v>
      </c>
      <c r="H20" s="47">
        <v>0.3</v>
      </c>
      <c r="I20" s="47">
        <v>0.1</v>
      </c>
      <c r="J20" s="47">
        <v>6</v>
      </c>
      <c r="K20" s="47">
        <v>2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100.1</v>
      </c>
      <c r="Q20" s="48">
        <f>C20*C19+D20*D19+E20*E19+F20*F19+G20*G19+H20*H19+I20*I19+J20*J19+K20*K19+L20*L19+M20*M19+N19*N20+O19*O20</f>
        <v>160.15799999999999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181.19799999999998</v>
      </c>
      <c r="X20" s="39">
        <f>W20*X19+W20</f>
        <v>199.31779999999998</v>
      </c>
    </row>
    <row r="21" spans="1:24" s="12" customFormat="1">
      <c r="A21" s="27" t="s">
        <v>35</v>
      </c>
      <c r="B21" s="1">
        <v>200</v>
      </c>
      <c r="C21" s="1">
        <f>B21/100*C20</f>
        <v>114</v>
      </c>
      <c r="D21" s="1">
        <f>B21/100*D20</f>
        <v>40</v>
      </c>
      <c r="E21" s="1">
        <f>B21/100*E20</f>
        <v>16</v>
      </c>
      <c r="F21" s="1">
        <f>B21/100*F20</f>
        <v>0.8</v>
      </c>
      <c r="G21" s="1">
        <f>B21/100*G20</f>
        <v>0.4</v>
      </c>
      <c r="H21" s="1">
        <f>B21/100*H20</f>
        <v>0.6</v>
      </c>
      <c r="I21" s="1">
        <f>B21/100*I20</f>
        <v>0.2</v>
      </c>
      <c r="J21" s="1">
        <f>B21/100*J20</f>
        <v>12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200.2</v>
      </c>
      <c r="Q21" s="51">
        <f>C21*C19+D21*D19+E21*E19+F21*F19+G21*G19+H21*H19+I21*I19+J21*J19+K21*K19+L21*L19+M21*M19+N19*N21+O19*O21</f>
        <v>320.31599999999997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362.39599999999996</v>
      </c>
      <c r="X21" s="42">
        <f>W21*X19+W21</f>
        <v>398.63559999999995</v>
      </c>
    </row>
    <row r="22" spans="1:24" ht="15.6" customHeight="1">
      <c r="A22" s="66" t="s">
        <v>36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</row>
    <row r="23" spans="1:24" s="12" customFormat="1" ht="11.4" customHeight="1">
      <c r="A23" s="70" t="s">
        <v>37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s="12" customFormat="1" ht="11.4" customHeight="1">
      <c r="A24" s="71" t="s">
        <v>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3"/>
    </row>
    <row r="25" spans="1:24" ht="30">
      <c r="A25" s="61" t="s">
        <v>39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3"/>
    </row>
    <row r="26" spans="1:24" ht="15.6" customHeight="1">
      <c r="A26" s="21" t="s">
        <v>3</v>
      </c>
      <c r="B26" s="64" t="s">
        <v>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5"/>
    </row>
    <row r="27" spans="1:24" ht="15.6" customHeight="1">
      <c r="A27" s="21" t="s">
        <v>7</v>
      </c>
      <c r="B27" s="64" t="s">
        <v>8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5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69" t="s">
        <v>32</v>
      </c>
      <c r="B29" s="45" t="s">
        <v>33</v>
      </c>
      <c r="C29" s="46">
        <v>1.4</v>
      </c>
      <c r="D29" s="46">
        <v>2</v>
      </c>
      <c r="E29" s="46">
        <v>1.1000000000000001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2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69"/>
      <c r="B30" s="47" t="s">
        <v>34</v>
      </c>
      <c r="C30" s="47">
        <v>57</v>
      </c>
      <c r="D30" s="47">
        <v>20</v>
      </c>
      <c r="E30" s="47">
        <v>8</v>
      </c>
      <c r="F30" s="47">
        <v>0.4</v>
      </c>
      <c r="G30" s="47">
        <v>0.2</v>
      </c>
      <c r="H30" s="47">
        <v>0.3</v>
      </c>
      <c r="I30" s="47">
        <v>0.1</v>
      </c>
      <c r="J30" s="47">
        <v>6</v>
      </c>
      <c r="K30" s="47">
        <v>2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100.1</v>
      </c>
      <c r="Q30" s="48">
        <f>C30*C29+D30*D29+E30*E29+F30*F29+G30*G29+H30*H29+I30*I29+J30*J29+K30*K29+L30*L29+M30*M29+N29*N30+O29*O30</f>
        <v>160.15799999999999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181.19799999999998</v>
      </c>
      <c r="X30" s="39">
        <f>W30*X29+W30</f>
        <v>199.31779999999998</v>
      </c>
    </row>
    <row r="31" spans="1:24" s="17" customFormat="1">
      <c r="A31" s="27" t="s">
        <v>35</v>
      </c>
      <c r="B31" s="1">
        <v>300</v>
      </c>
      <c r="C31" s="1">
        <f>B31/100*C30</f>
        <v>171</v>
      </c>
      <c r="D31" s="1">
        <f>B31/100*D30</f>
        <v>60</v>
      </c>
      <c r="E31" s="1">
        <f>B31/100*E30</f>
        <v>24</v>
      </c>
      <c r="F31" s="1">
        <f>B31/100*F30</f>
        <v>1.2000000000000002</v>
      </c>
      <c r="G31" s="1">
        <f>B31/100*G30</f>
        <v>0.60000000000000009</v>
      </c>
      <c r="H31" s="1">
        <f>B31/100*H30</f>
        <v>0.89999999999999991</v>
      </c>
      <c r="I31" s="1">
        <f>B31/100*I30</f>
        <v>0.30000000000000004</v>
      </c>
      <c r="J31" s="1">
        <f>B31/100*J30</f>
        <v>18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300.3</v>
      </c>
      <c r="Q31" s="51">
        <f>C31*C29+D31*D29+E31*E29+F31*F29+G31*G29+H31*H29+I31*I29+J31*J29+K31*K29+L31*L29+M31*M29+N29*N31+O29*O31</f>
        <v>480.47399999999993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543.59399999999994</v>
      </c>
      <c r="X31" s="42">
        <f>W31*X29+W31</f>
        <v>597.95339999999987</v>
      </c>
    </row>
    <row r="32" spans="1:24" s="12" customFormat="1" ht="7.8">
      <c r="A32" s="66" t="s">
        <v>36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8"/>
    </row>
    <row r="33" spans="1:24" ht="15.6" customHeight="1">
      <c r="A33" s="70" t="s">
        <v>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s="12" customFormat="1" ht="7.95" customHeight="1">
      <c r="A34" s="71" t="s">
        <v>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3"/>
    </row>
    <row r="35" spans="1:24" ht="30">
      <c r="A35" s="61" t="s">
        <v>40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</row>
    <row r="36" spans="1:24" ht="15.6" customHeight="1">
      <c r="A36" s="21" t="s">
        <v>3</v>
      </c>
      <c r="B36" s="64" t="s">
        <v>4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5"/>
    </row>
    <row r="37" spans="1:24" ht="15.6" customHeight="1">
      <c r="A37" s="21" t="s">
        <v>7</v>
      </c>
      <c r="B37" s="64" t="s">
        <v>8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5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69" t="s">
        <v>32</v>
      </c>
      <c r="B39" s="45" t="s">
        <v>33</v>
      </c>
      <c r="C39" s="46">
        <v>1.4</v>
      </c>
      <c r="D39" s="46">
        <v>2</v>
      </c>
      <c r="E39" s="46">
        <v>1.1000000000000001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2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69"/>
      <c r="B40" s="47" t="s">
        <v>34</v>
      </c>
      <c r="C40" s="47">
        <v>57</v>
      </c>
      <c r="D40" s="47">
        <v>20</v>
      </c>
      <c r="E40" s="47">
        <v>8</v>
      </c>
      <c r="F40" s="47">
        <v>0.4</v>
      </c>
      <c r="G40" s="47">
        <v>0.2</v>
      </c>
      <c r="H40" s="47">
        <v>0.3</v>
      </c>
      <c r="I40" s="47">
        <v>0.1</v>
      </c>
      <c r="J40" s="47">
        <v>6</v>
      </c>
      <c r="K40" s="47">
        <v>2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100.1</v>
      </c>
      <c r="Q40" s="48">
        <f>C40*C39+D40*D39+E40*E39+F40*F39+G40*G39+H40*H39+I40*I39+J40*J39+K40*K39+L40*L39+M40*M39+N39*N40+O39*O40</f>
        <v>160.15799999999999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181.19799999999998</v>
      </c>
      <c r="X40" s="39">
        <f>W40*X39+W40</f>
        <v>199.31779999999998</v>
      </c>
    </row>
    <row r="41" spans="1:24" s="17" customFormat="1">
      <c r="A41" s="27" t="s">
        <v>35</v>
      </c>
      <c r="B41" s="1">
        <v>400</v>
      </c>
      <c r="C41" s="1">
        <f>B41/100*C40</f>
        <v>228</v>
      </c>
      <c r="D41" s="1">
        <f>B41/100*D40</f>
        <v>80</v>
      </c>
      <c r="E41" s="1">
        <f>B41/100*E40</f>
        <v>32</v>
      </c>
      <c r="F41" s="1">
        <f>B41/100*F40</f>
        <v>1.6</v>
      </c>
      <c r="G41" s="1">
        <f>B41/100*G40</f>
        <v>0.8</v>
      </c>
      <c r="H41" s="1">
        <f>B41/100*H40</f>
        <v>1.2</v>
      </c>
      <c r="I41" s="1">
        <f>B41/100*I40</f>
        <v>0.4</v>
      </c>
      <c r="J41" s="1">
        <f>B41/100*J40</f>
        <v>24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400.4</v>
      </c>
      <c r="Q41" s="51">
        <f>C41*C39+D41*D39+E41*E39+F41*F39+G41*G39+H41*H39+I41*I39+J41*J39+K41*K39+L41*L39+M41*M39+N39*N41+O39*O41</f>
        <v>640.63199999999995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724.79199999999992</v>
      </c>
      <c r="X41" s="42">
        <f>W41*X39+W41</f>
        <v>797.27119999999991</v>
      </c>
    </row>
    <row r="42" spans="1:24" s="12" customFormat="1" ht="7.8">
      <c r="A42" s="66" t="s">
        <v>36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8"/>
    </row>
    <row r="43" spans="1:24" ht="15.6" customHeight="1">
      <c r="A43" s="70" t="s">
        <v>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s="12" customFormat="1" ht="7.95" customHeight="1">
      <c r="A44" s="71" t="s">
        <v>1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3"/>
    </row>
    <row r="45" spans="1:24" ht="30">
      <c r="A45" s="61" t="s">
        <v>41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</row>
    <row r="46" spans="1:24" ht="15.6" customHeight="1">
      <c r="A46" s="21" t="s">
        <v>3</v>
      </c>
      <c r="B46" s="64" t="s">
        <v>4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5"/>
    </row>
    <row r="47" spans="1:24" ht="13.2" customHeight="1">
      <c r="A47" s="21" t="s">
        <v>7</v>
      </c>
      <c r="B47" s="64" t="s">
        <v>8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5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69" t="s">
        <v>32</v>
      </c>
      <c r="B49" s="45" t="s">
        <v>33</v>
      </c>
      <c r="C49" s="46">
        <v>1.4</v>
      </c>
      <c r="D49" s="46">
        <v>2</v>
      </c>
      <c r="E49" s="46">
        <v>1.1000000000000001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2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69"/>
      <c r="B50" s="47" t="s">
        <v>34</v>
      </c>
      <c r="C50" s="47">
        <v>57</v>
      </c>
      <c r="D50" s="47">
        <v>20</v>
      </c>
      <c r="E50" s="47">
        <v>8</v>
      </c>
      <c r="F50" s="47">
        <v>0.4</v>
      </c>
      <c r="G50" s="47">
        <v>0.2</v>
      </c>
      <c r="H50" s="47">
        <v>0.3</v>
      </c>
      <c r="I50" s="47">
        <v>0.1</v>
      </c>
      <c r="J50" s="47">
        <v>6</v>
      </c>
      <c r="K50" s="47">
        <v>2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100.1</v>
      </c>
      <c r="Q50" s="48">
        <f>C50*C49+D50*D49+E50*E49+F50*F49+G50*G49+H50*H49+I50*I49+J50*J49+K50*K49+L50*L49+M50*M49+N49*N50+O49*O50</f>
        <v>160.15799999999999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181.19799999999998</v>
      </c>
      <c r="X50" s="39">
        <f>W50*X49+W50</f>
        <v>199.31779999999998</v>
      </c>
    </row>
    <row r="51" spans="1:24" s="17" customFormat="1">
      <c r="A51" s="27" t="s">
        <v>35</v>
      </c>
      <c r="B51" s="1">
        <v>500</v>
      </c>
      <c r="C51" s="1">
        <f>B51/100*C50</f>
        <v>285</v>
      </c>
      <c r="D51" s="1">
        <f>B51/100*D50</f>
        <v>100</v>
      </c>
      <c r="E51" s="1">
        <f>B51/100*E50</f>
        <v>40</v>
      </c>
      <c r="F51" s="1">
        <f>B51/100*F50</f>
        <v>2</v>
      </c>
      <c r="G51" s="1">
        <f>B51/100*G50</f>
        <v>1</v>
      </c>
      <c r="H51" s="1">
        <f>B51/100*H50</f>
        <v>1.5</v>
      </c>
      <c r="I51" s="1">
        <f>B51/100*I50</f>
        <v>0.5</v>
      </c>
      <c r="J51" s="1">
        <f>B51/100*J50</f>
        <v>30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500.5</v>
      </c>
      <c r="Q51" s="51">
        <f>C51*C49+D51*D49+E51*E49+F51*F49+G51*G49+H51*H49+I51*I49+J51*J49+K51*K49+L51*L49+M51*M49+N49*N51+O49*O51</f>
        <v>800.79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905.99</v>
      </c>
      <c r="X51" s="42">
        <f>W51*X49+W51</f>
        <v>996.58900000000006</v>
      </c>
    </row>
    <row r="52" spans="1:24" s="12" customFormat="1" ht="7.8">
      <c r="A52" s="66" t="s">
        <v>36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8"/>
    </row>
    <row r="53" spans="1:24" ht="15.6" customHeight="1">
      <c r="A53" s="70" t="s">
        <v>37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s="12" customFormat="1" ht="7.95" customHeight="1">
      <c r="A54" s="71" t="s">
        <v>1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3"/>
    </row>
    <row r="55" spans="1:24" ht="30">
      <c r="A55" s="61" t="s">
        <v>42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</row>
    <row r="56" spans="1:24" ht="15.6" customHeight="1">
      <c r="A56" s="21" t="s">
        <v>3</v>
      </c>
      <c r="B56" s="64" t="s">
        <v>4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5"/>
    </row>
    <row r="57" spans="1:24" ht="15.6" customHeight="1">
      <c r="A57" s="21" t="s">
        <v>7</v>
      </c>
      <c r="B57" s="64" t="s">
        <v>8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5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69" t="s">
        <v>32</v>
      </c>
      <c r="B59" s="45" t="s">
        <v>33</v>
      </c>
      <c r="C59" s="46">
        <v>1.4</v>
      </c>
      <c r="D59" s="46">
        <v>2</v>
      </c>
      <c r="E59" s="46">
        <v>1.1000000000000001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2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69"/>
      <c r="B60" s="47" t="s">
        <v>34</v>
      </c>
      <c r="C60" s="47">
        <v>57</v>
      </c>
      <c r="D60" s="47">
        <v>20</v>
      </c>
      <c r="E60" s="47">
        <v>8</v>
      </c>
      <c r="F60" s="47">
        <v>0.4</v>
      </c>
      <c r="G60" s="47">
        <v>0.2</v>
      </c>
      <c r="H60" s="47">
        <v>0.3</v>
      </c>
      <c r="I60" s="47">
        <v>0.1</v>
      </c>
      <c r="J60" s="47">
        <v>6</v>
      </c>
      <c r="K60" s="47">
        <v>2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100.1</v>
      </c>
      <c r="Q60" s="48">
        <f>C60*C59+D60*D59+E60*E59+F60*F59+G60*G59+H60*H59+I60*I59+J60*J59+K60*K59+L60*L59+M60*M59+N59*N60+O59*O60</f>
        <v>160.15799999999999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181.19799999999998</v>
      </c>
      <c r="X60" s="39">
        <f>W60*X59+W60</f>
        <v>199.31779999999998</v>
      </c>
    </row>
    <row r="61" spans="1:24" s="17" customFormat="1">
      <c r="A61" s="27" t="s">
        <v>35</v>
      </c>
      <c r="B61" s="1">
        <v>600</v>
      </c>
      <c r="C61" s="1">
        <f>B61/100*C60</f>
        <v>342</v>
      </c>
      <c r="D61" s="1">
        <f>B61/100*D60</f>
        <v>120</v>
      </c>
      <c r="E61" s="1">
        <f>B61/100*E60</f>
        <v>48</v>
      </c>
      <c r="F61" s="1">
        <f>B61/100*F60</f>
        <v>2.4000000000000004</v>
      </c>
      <c r="G61" s="1">
        <f>B61/100*G60</f>
        <v>1.2000000000000002</v>
      </c>
      <c r="H61" s="1">
        <f>B61/100*H60</f>
        <v>1.7999999999999998</v>
      </c>
      <c r="I61" s="1">
        <f>B61/100*I60</f>
        <v>0.60000000000000009</v>
      </c>
      <c r="J61" s="1">
        <f>B61/100*J60</f>
        <v>36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600.6</v>
      </c>
      <c r="Q61" s="51">
        <f>C61*C59+D61*D59+E61*E59+F61*F59+G61*G59+H61*H59+I61*I59+J61*J59+K61*K59+L61*L59+M61*M59+N59*N61+O59*O61</f>
        <v>960.94799999999987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1087.1879999999999</v>
      </c>
      <c r="X61" s="42">
        <f>W61*X59+W61</f>
        <v>1195.9067999999997</v>
      </c>
    </row>
    <row r="62" spans="1:24" s="12" customFormat="1" ht="7.8">
      <c r="A62" s="66" t="s">
        <v>36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8"/>
    </row>
    <row r="63" spans="1:24" ht="15.6" customHeight="1">
      <c r="A63" s="70" t="s">
        <v>37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s="12" customFormat="1" ht="7.95" customHeight="1">
      <c r="A64" s="71" t="s">
        <v>1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3"/>
    </row>
    <row r="65" spans="1:24" ht="30">
      <c r="A65" s="61" t="s">
        <v>43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</row>
    <row r="66" spans="1:24" ht="15.6" customHeight="1">
      <c r="A66" s="21" t="s">
        <v>3</v>
      </c>
      <c r="B66" s="64" t="s">
        <v>4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5"/>
    </row>
    <row r="67" spans="1:24" ht="15.6" customHeight="1">
      <c r="A67" s="21" t="s">
        <v>7</v>
      </c>
      <c r="B67" s="64" t="s">
        <v>8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5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69" t="s">
        <v>32</v>
      </c>
      <c r="B69" s="45" t="s">
        <v>33</v>
      </c>
      <c r="C69" s="46">
        <v>1.4</v>
      </c>
      <c r="D69" s="46">
        <v>2</v>
      </c>
      <c r="E69" s="46">
        <v>1.1000000000000001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2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69"/>
      <c r="B70" s="47" t="s">
        <v>34</v>
      </c>
      <c r="C70" s="47">
        <v>57</v>
      </c>
      <c r="D70" s="47">
        <v>20</v>
      </c>
      <c r="E70" s="47">
        <v>8</v>
      </c>
      <c r="F70" s="47">
        <v>0.4</v>
      </c>
      <c r="G70" s="47">
        <v>0.2</v>
      </c>
      <c r="H70" s="47">
        <v>0.3</v>
      </c>
      <c r="I70" s="47">
        <v>0.1</v>
      </c>
      <c r="J70" s="47">
        <v>6</v>
      </c>
      <c r="K70" s="47">
        <v>2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100.1</v>
      </c>
      <c r="Q70" s="48">
        <f>C70*C69+D70*D69+E70*E69+F70*F69+G70*G69+H70*H69+I70*I69+J70*J69+K70*K69+L70*L69+M70*M69+N69*N70+O69*O70</f>
        <v>160.15799999999999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181.19799999999998</v>
      </c>
      <c r="X70" s="39">
        <f>W70*X69+W70</f>
        <v>199.31779999999998</v>
      </c>
    </row>
    <row r="71" spans="1:24" s="17" customFormat="1">
      <c r="A71" s="27" t="s">
        <v>35</v>
      </c>
      <c r="B71" s="1">
        <v>700</v>
      </c>
      <c r="C71" s="1">
        <f>B71/100*C70</f>
        <v>399</v>
      </c>
      <c r="D71" s="1">
        <f>B71/100*D70</f>
        <v>140</v>
      </c>
      <c r="E71" s="1">
        <f>B71/100*E70</f>
        <v>56</v>
      </c>
      <c r="F71" s="1">
        <f>B71/100*F70</f>
        <v>2.8000000000000003</v>
      </c>
      <c r="G71" s="1">
        <f>B71/100*G70</f>
        <v>1.4000000000000001</v>
      </c>
      <c r="H71" s="1">
        <f>B71/100*H70</f>
        <v>2.1</v>
      </c>
      <c r="I71" s="1">
        <f>B71/100*I70</f>
        <v>0.70000000000000007</v>
      </c>
      <c r="J71" s="1">
        <f>B71/100*J70</f>
        <v>42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700.7</v>
      </c>
      <c r="Q71" s="51">
        <f>C71*C69+D71*D69+E71*E69+F71*F69+G71*G69+H71*H69+I71*I69+J71*J69+K71*K69+L71*L69+M71*M69+N69*N71+O69*O71</f>
        <v>1121.106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1268.386</v>
      </c>
      <c r="X71" s="42">
        <f>W71*X69+W71</f>
        <v>1395.2246</v>
      </c>
    </row>
    <row r="72" spans="1:24" s="12" customFormat="1" ht="7.8">
      <c r="A72" s="66" t="s">
        <v>36</v>
      </c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8"/>
    </row>
    <row r="73" spans="1:24" ht="15.6" customHeight="1">
      <c r="A73" s="70" t="s">
        <v>37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s="12" customFormat="1" ht="7.95" customHeight="1">
      <c r="A74" s="71" t="s">
        <v>1</v>
      </c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3"/>
    </row>
    <row r="75" spans="1:24" ht="30">
      <c r="A75" s="61" t="s">
        <v>44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</row>
    <row r="76" spans="1:24" ht="15.6" customHeight="1">
      <c r="A76" s="21" t="s">
        <v>3</v>
      </c>
      <c r="B76" s="64" t="s">
        <v>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5"/>
    </row>
    <row r="77" spans="1:24" ht="15.6" customHeight="1">
      <c r="A77" s="21" t="s">
        <v>7</v>
      </c>
      <c r="B77" s="64" t="s">
        <v>8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5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69" t="s">
        <v>32</v>
      </c>
      <c r="B79" s="45" t="s">
        <v>33</v>
      </c>
      <c r="C79" s="46">
        <v>1.4</v>
      </c>
      <c r="D79" s="46">
        <v>2</v>
      </c>
      <c r="E79" s="46">
        <v>1.1000000000000001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2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69"/>
      <c r="B80" s="47" t="s">
        <v>34</v>
      </c>
      <c r="C80" s="47">
        <v>57</v>
      </c>
      <c r="D80" s="47">
        <v>20</v>
      </c>
      <c r="E80" s="47">
        <v>8</v>
      </c>
      <c r="F80" s="47">
        <v>0.4</v>
      </c>
      <c r="G80" s="47">
        <v>0.2</v>
      </c>
      <c r="H80" s="47">
        <v>0.3</v>
      </c>
      <c r="I80" s="47">
        <v>0.1</v>
      </c>
      <c r="J80" s="47">
        <v>6</v>
      </c>
      <c r="K80" s="47">
        <v>2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100.1</v>
      </c>
      <c r="Q80" s="48">
        <f>C80*C79+D80*D79+E80*E79+F80*F79+G80*G79+H80*H79+I80*I79+J80*J79+K80*K79+L80*L79+M80*M79+N79*N80+O79*O80</f>
        <v>160.15799999999999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181.19799999999998</v>
      </c>
      <c r="X80" s="39">
        <f>W80*X79+W80</f>
        <v>199.31779999999998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456</v>
      </c>
      <c r="D81" s="1">
        <f>B81/100*D80</f>
        <v>160</v>
      </c>
      <c r="E81" s="1">
        <f>B81/100*E80</f>
        <v>64</v>
      </c>
      <c r="F81" s="1">
        <f>B81/100*F80</f>
        <v>3.2</v>
      </c>
      <c r="G81" s="1">
        <f>B81/100*G80</f>
        <v>1.6</v>
      </c>
      <c r="H81" s="1">
        <f>B81/100*H80</f>
        <v>2.4</v>
      </c>
      <c r="I81" s="1">
        <f>B81/100*I80</f>
        <v>0.8</v>
      </c>
      <c r="J81" s="1">
        <f>B81/100*J80</f>
        <v>48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800.8</v>
      </c>
      <c r="Q81" s="51">
        <f>C81*C79+D81*D79+E81*E79+F81*F79+G81*G79+H81*H79+I81*I79+J81*J79+K81*K79+L81*L79+M81*M79+N79*N81+O79*O81</f>
        <v>1281.2639999999999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1449.5839999999998</v>
      </c>
      <c r="X81" s="42">
        <f>W81*X79+W81</f>
        <v>1594.5423999999998</v>
      </c>
    </row>
    <row r="82" spans="1:24" s="12" customFormat="1" ht="7.8">
      <c r="A82" s="66" t="s">
        <v>36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8"/>
    </row>
  </sheetData>
  <mergeCells count="57">
    <mergeCell ref="A1:X1"/>
    <mergeCell ref="A3:X3"/>
    <mergeCell ref="A4:X4"/>
    <mergeCell ref="B5:X5"/>
    <mergeCell ref="B6:X6"/>
    <mergeCell ref="B7:X7"/>
    <mergeCell ref="A12:X12"/>
    <mergeCell ref="A13:X13"/>
    <mergeCell ref="A14:X14"/>
    <mergeCell ref="A15:X15"/>
    <mergeCell ref="B16:X16"/>
    <mergeCell ref="B17:X17"/>
    <mergeCell ref="A22:X22"/>
    <mergeCell ref="A23:X23"/>
    <mergeCell ref="A24:X24"/>
    <mergeCell ref="A25:X25"/>
    <mergeCell ref="B26:X26"/>
    <mergeCell ref="B27:X27"/>
    <mergeCell ref="A32:X32"/>
    <mergeCell ref="A33:X33"/>
    <mergeCell ref="A34:X34"/>
    <mergeCell ref="A35:X35"/>
    <mergeCell ref="B36:X36"/>
    <mergeCell ref="B37:X37"/>
    <mergeCell ref="A42:X42"/>
    <mergeCell ref="A43:X43"/>
    <mergeCell ref="A44:X44"/>
    <mergeCell ref="A45:X45"/>
    <mergeCell ref="B46:X46"/>
    <mergeCell ref="B47:X47"/>
    <mergeCell ref="A52:X52"/>
    <mergeCell ref="A53:X53"/>
    <mergeCell ref="A54:X54"/>
    <mergeCell ref="A55:X55"/>
    <mergeCell ref="B56:X56"/>
    <mergeCell ref="A74:X74"/>
    <mergeCell ref="B57:X57"/>
    <mergeCell ref="A62:X62"/>
    <mergeCell ref="A63:X63"/>
    <mergeCell ref="A64:X64"/>
    <mergeCell ref="A65:X65"/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11" sqref="C11"/>
    </sheetView>
  </sheetViews>
  <sheetFormatPr defaultColWidth="8.88671875" defaultRowHeight="15.6" customHeight="1"/>
  <cols>
    <col min="1" max="1" width="11.88671875" style="2" customWidth="1"/>
    <col min="2" max="2" width="6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3.44140625" style="2" customWidth="1"/>
    <col min="19" max="22" width="3.7773437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30">
      <c r="A1" s="74" t="s">
        <v>45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3" spans="1:24" s="12" customFormat="1" ht="7.8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</row>
    <row r="4" spans="1:24" ht="30">
      <c r="A4" s="61" t="s">
        <v>46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3"/>
    </row>
    <row r="5" spans="1:24" s="13" customFormat="1" ht="15.6" customHeight="1">
      <c r="A5" s="21" t="s">
        <v>3</v>
      </c>
      <c r="B5" s="64" t="s">
        <v>47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5"/>
    </row>
    <row r="6" spans="1:24" ht="43.95" customHeight="1">
      <c r="A6" s="21" t="s">
        <v>5</v>
      </c>
      <c r="B6" s="75" t="s">
        <v>6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6"/>
    </row>
    <row r="7" spans="1:24" ht="15.6" customHeight="1">
      <c r="A7" s="21" t="s">
        <v>7</v>
      </c>
      <c r="B7" s="64" t="s">
        <v>48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5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21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69" t="s">
        <v>49</v>
      </c>
      <c r="B9" s="45" t="s">
        <v>33</v>
      </c>
      <c r="C9" s="46">
        <v>1.4</v>
      </c>
      <c r="D9" s="46">
        <v>2</v>
      </c>
      <c r="E9" s="46">
        <v>1.1000000000000001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2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69"/>
      <c r="B10" s="47" t="s">
        <v>34</v>
      </c>
      <c r="C10" s="47">
        <v>53</v>
      </c>
      <c r="D10" s="47">
        <v>20</v>
      </c>
      <c r="E10" s="47">
        <v>12</v>
      </c>
      <c r="F10" s="47">
        <v>0.5</v>
      </c>
      <c r="G10" s="47">
        <v>0.3</v>
      </c>
      <c r="H10" s="47">
        <v>0.4</v>
      </c>
      <c r="I10" s="47">
        <v>0.1</v>
      </c>
      <c r="J10" s="47">
        <v>6</v>
      </c>
      <c r="K10" s="47">
        <v>1.6</v>
      </c>
      <c r="L10" s="47">
        <v>1</v>
      </c>
      <c r="M10" s="47">
        <v>0.1</v>
      </c>
      <c r="N10" s="47">
        <v>1</v>
      </c>
      <c r="O10" s="47">
        <v>4</v>
      </c>
      <c r="P10" s="47">
        <f>SUM(C10:O10)</f>
        <v>99.999999999999986</v>
      </c>
      <c r="Q10" s="48">
        <f>C10*C9+D10*D9+E10*E9+F10*F9+G10*G9+H10*H9+I10*I9+J10*J9+K10*K9+L10*L9+M10*M9+N9*N10+O9*O10</f>
        <v>158.97799999999998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180.01799999999997</v>
      </c>
      <c r="X10" s="39">
        <f>W10*X9+W10</f>
        <v>198.01979999999998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53</v>
      </c>
      <c r="D11" s="1">
        <f>B11/100*D10</f>
        <v>20</v>
      </c>
      <c r="E11" s="1">
        <f>B11/100*E10</f>
        <v>12</v>
      </c>
      <c r="F11" s="1">
        <f>B11/100*F10</f>
        <v>0.5</v>
      </c>
      <c r="G11" s="1">
        <f>B11/100*G10</f>
        <v>0.3</v>
      </c>
      <c r="H11" s="1">
        <f>B11/100*H10</f>
        <v>0.4</v>
      </c>
      <c r="I11" s="1">
        <f>B11/100*I10</f>
        <v>0.1</v>
      </c>
      <c r="J11" s="1">
        <f>B11/100*J10</f>
        <v>6</v>
      </c>
      <c r="K11" s="1">
        <f>B11/100*K10</f>
        <v>1.6</v>
      </c>
      <c r="L11" s="1">
        <f>B11/100*L10</f>
        <v>1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99.999999999999986</v>
      </c>
      <c r="Q11" s="51">
        <f>C11*C9+D11*D9+E11*E9+F11*F9+G11*G9+H11*H9+I11*I9+J11*J9+K11*K9+L11*L9+M11*M9+N9*N11+O9*O11</f>
        <v>158.97799999999998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180.01799999999997</v>
      </c>
      <c r="X11" s="42">
        <f>W11*X9+W11</f>
        <v>198.01979999999998</v>
      </c>
    </row>
    <row r="12" spans="1:24" s="12" customFormat="1" ht="7.8">
      <c r="A12" s="66" t="s">
        <v>50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</row>
    <row r="13" spans="1:24" ht="15.6" customHeight="1">
      <c r="A13" s="70" t="s">
        <v>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s="12" customFormat="1" ht="7.95" customHeight="1">
      <c r="A14" s="71" t="s">
        <v>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3"/>
    </row>
    <row r="15" spans="1:24" ht="30">
      <c r="A15" s="61" t="s">
        <v>51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3"/>
    </row>
    <row r="16" spans="1:24" ht="15.6" customHeight="1">
      <c r="A16" s="21" t="s">
        <v>3</v>
      </c>
      <c r="B16" s="64" t="s">
        <v>4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13.8">
      <c r="A17" s="21" t="s">
        <v>7</v>
      </c>
      <c r="B17" s="64" t="s">
        <v>48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5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69" t="s">
        <v>49</v>
      </c>
      <c r="B19" s="45" t="s">
        <v>33</v>
      </c>
      <c r="C19" s="46">
        <v>1.4</v>
      </c>
      <c r="D19" s="46">
        <v>2</v>
      </c>
      <c r="E19" s="46">
        <v>1.1000000000000001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2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69"/>
      <c r="B20" s="47" t="s">
        <v>34</v>
      </c>
      <c r="C20" s="47">
        <v>53</v>
      </c>
      <c r="D20" s="47">
        <v>20</v>
      </c>
      <c r="E20" s="47">
        <v>12</v>
      </c>
      <c r="F20" s="47">
        <v>0.5</v>
      </c>
      <c r="G20" s="47">
        <v>0.2</v>
      </c>
      <c r="H20" s="47">
        <v>0.3</v>
      </c>
      <c r="I20" s="47">
        <v>0.1</v>
      </c>
      <c r="J20" s="47">
        <v>5</v>
      </c>
      <c r="K20" s="47">
        <v>2.8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99.999999999999986</v>
      </c>
      <c r="Q20" s="48">
        <f>C20*C19+D20*D19+E20*E19+F20*F19+G20*G19+H20*H19+I20*I19+J20*J19+K20*K19+L20*L19+M20*M19+N19*N20+O19*O20</f>
        <v>159.33799999999997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180.37799999999996</v>
      </c>
      <c r="X20" s="39">
        <f>W20*X19+W20</f>
        <v>198.41579999999996</v>
      </c>
    </row>
    <row r="21" spans="1:24" s="12" customFormat="1">
      <c r="A21" s="27" t="s">
        <v>35</v>
      </c>
      <c r="B21" s="1">
        <v>200</v>
      </c>
      <c r="C21" s="1">
        <f>B21/100*C20</f>
        <v>106</v>
      </c>
      <c r="D21" s="1">
        <f>B21/100*D20</f>
        <v>40</v>
      </c>
      <c r="E21" s="1">
        <f>B21/100*E20</f>
        <v>24</v>
      </c>
      <c r="F21" s="1">
        <f>B21/100*F20</f>
        <v>1</v>
      </c>
      <c r="G21" s="1">
        <f>B21/100*G20</f>
        <v>0.4</v>
      </c>
      <c r="H21" s="1">
        <f>B21/100*H20</f>
        <v>0.6</v>
      </c>
      <c r="I21" s="1">
        <f>B21/100*I20</f>
        <v>0.2</v>
      </c>
      <c r="J21" s="1">
        <f>B21/100*J20</f>
        <v>10</v>
      </c>
      <c r="K21" s="1">
        <f>B21/100*K20</f>
        <v>5.6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199.99999999999997</v>
      </c>
      <c r="Q21" s="51">
        <f>C21*C19+D21*D19+E21*E19+F21*F19+G21*G19+H21*H19+I21*I19+J21*J19+K21*K19+L21*L19+M21*M19+N19*N21+O19*O21</f>
        <v>318.67599999999993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360.75599999999991</v>
      </c>
      <c r="X21" s="42">
        <f>W21*X19+W21</f>
        <v>396.83159999999992</v>
      </c>
    </row>
    <row r="22" spans="1:24" ht="15.6" customHeight="1">
      <c r="A22" s="66" t="s">
        <v>50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</row>
    <row r="23" spans="1:24" s="12" customFormat="1" ht="11.4" customHeight="1">
      <c r="A23" s="70" t="s">
        <v>37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s="12" customFormat="1" ht="11.4" customHeight="1">
      <c r="A24" s="71" t="s">
        <v>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3"/>
    </row>
    <row r="25" spans="1:24" ht="30">
      <c r="A25" s="61" t="s">
        <v>52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3"/>
    </row>
    <row r="26" spans="1:24" ht="15.6" customHeight="1">
      <c r="A26" s="21" t="s">
        <v>3</v>
      </c>
      <c r="B26" s="64" t="s">
        <v>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5"/>
    </row>
    <row r="27" spans="1:24" ht="15.6" customHeight="1">
      <c r="A27" s="21" t="s">
        <v>7</v>
      </c>
      <c r="B27" s="64" t="s">
        <v>53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5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69" t="s">
        <v>49</v>
      </c>
      <c r="B29" s="45" t="s">
        <v>33</v>
      </c>
      <c r="C29" s="46">
        <v>1.4</v>
      </c>
      <c r="D29" s="46">
        <v>2</v>
      </c>
      <c r="E29" s="46">
        <v>1.1000000000000001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2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69"/>
      <c r="B30" s="47" t="s">
        <v>34</v>
      </c>
      <c r="C30" s="47">
        <v>53</v>
      </c>
      <c r="D30" s="47">
        <v>20</v>
      </c>
      <c r="E30" s="47">
        <v>12</v>
      </c>
      <c r="F30" s="47">
        <v>0.5</v>
      </c>
      <c r="G30" s="47">
        <v>0.2</v>
      </c>
      <c r="H30" s="47">
        <v>0.3</v>
      </c>
      <c r="I30" s="47">
        <v>0.1</v>
      </c>
      <c r="J30" s="47">
        <v>5</v>
      </c>
      <c r="K30" s="47">
        <v>2.8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99.999999999999986</v>
      </c>
      <c r="Q30" s="48">
        <f>C30*C29+D30*D29+E30*E29+F30*F29+G30*G29+H30*H29+I30*I29+J30*J29+K30*K29+L30*L29+M30*M29+N29*N30+O29*O30</f>
        <v>159.33799999999997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180.37799999999996</v>
      </c>
      <c r="X30" s="39">
        <f>W30*X29+W30</f>
        <v>198.41579999999996</v>
      </c>
    </row>
    <row r="31" spans="1:24" s="17" customFormat="1">
      <c r="A31" s="27" t="s">
        <v>35</v>
      </c>
      <c r="B31" s="1">
        <v>300</v>
      </c>
      <c r="C31" s="1">
        <f>B31/100*C30</f>
        <v>159</v>
      </c>
      <c r="D31" s="1">
        <f>B31/100*D30</f>
        <v>60</v>
      </c>
      <c r="E31" s="1">
        <f>B31/100*E30</f>
        <v>36</v>
      </c>
      <c r="F31" s="1">
        <f>B31/100*F30</f>
        <v>1.5</v>
      </c>
      <c r="G31" s="1">
        <f>B31/100*G30</f>
        <v>0.60000000000000009</v>
      </c>
      <c r="H31" s="1">
        <f>B31/100*H30</f>
        <v>0.89999999999999991</v>
      </c>
      <c r="I31" s="1">
        <f>B31/100*I30</f>
        <v>0.30000000000000004</v>
      </c>
      <c r="J31" s="1">
        <f>B31/100*J30</f>
        <v>15</v>
      </c>
      <c r="K31" s="1">
        <f>B31/100*K30</f>
        <v>8.3999999999999986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</v>
      </c>
      <c r="Q31" s="51">
        <f>C31*C29+D31*D29+E31*E29+F31*F29+G31*G29+H31*H29+I31*I29+J31*J29+K31*K29+L31*L29+M31*M29+N29*N31+O29*O31</f>
        <v>478.01400000000001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541.13400000000001</v>
      </c>
      <c r="X31" s="42">
        <f>W31*X29+W31</f>
        <v>595.24739999999997</v>
      </c>
    </row>
    <row r="32" spans="1:24" s="12" customFormat="1" ht="7.8">
      <c r="A32" s="66" t="s">
        <v>50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8"/>
    </row>
    <row r="33" spans="1:24" ht="15.6" customHeight="1">
      <c r="A33" s="70" t="s">
        <v>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s="12" customFormat="1" ht="7.95" customHeight="1">
      <c r="A34" s="71" t="s">
        <v>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3"/>
    </row>
    <row r="35" spans="1:24" ht="30">
      <c r="A35" s="61" t="s">
        <v>54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</row>
    <row r="36" spans="1:24" ht="15.6" customHeight="1">
      <c r="A36" s="21" t="s">
        <v>3</v>
      </c>
      <c r="B36" s="64" t="s">
        <v>4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5"/>
    </row>
    <row r="37" spans="1:24" ht="15.6" customHeight="1">
      <c r="A37" s="21" t="s">
        <v>7</v>
      </c>
      <c r="B37" s="64" t="s">
        <v>53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5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69" t="s">
        <v>49</v>
      </c>
      <c r="B39" s="45" t="s">
        <v>33</v>
      </c>
      <c r="C39" s="46">
        <v>1.4</v>
      </c>
      <c r="D39" s="46">
        <v>2</v>
      </c>
      <c r="E39" s="46">
        <v>1.1000000000000001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2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69"/>
      <c r="B40" s="47" t="s">
        <v>34</v>
      </c>
      <c r="C40" s="47">
        <v>53</v>
      </c>
      <c r="D40" s="47">
        <v>20</v>
      </c>
      <c r="E40" s="47">
        <v>12</v>
      </c>
      <c r="F40" s="47">
        <v>0.5</v>
      </c>
      <c r="G40" s="47">
        <v>0.2</v>
      </c>
      <c r="H40" s="47">
        <v>0.3</v>
      </c>
      <c r="I40" s="47">
        <v>0.1</v>
      </c>
      <c r="J40" s="47">
        <v>6</v>
      </c>
      <c r="K40" s="47">
        <v>1.8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99.999999999999986</v>
      </c>
      <c r="Q40" s="48">
        <f>C40*C39+D40*D39+E40*E39+F40*F39+G40*G39+H40*H39+I40*I39+J40*J39+K40*K39+L40*L39+M40*M39+N39*N40+O39*O40</f>
        <v>158.53799999999998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179.57799999999997</v>
      </c>
      <c r="X40" s="39">
        <f>W40*X39+W40</f>
        <v>197.53579999999997</v>
      </c>
    </row>
    <row r="41" spans="1:24" s="17" customFormat="1">
      <c r="A41" s="27" t="s">
        <v>35</v>
      </c>
      <c r="B41" s="1">
        <v>400</v>
      </c>
      <c r="C41" s="1">
        <f>B41/100*C40</f>
        <v>212</v>
      </c>
      <c r="D41" s="1">
        <f>B41/100*D40</f>
        <v>80</v>
      </c>
      <c r="E41" s="1">
        <f>B41/100*E40</f>
        <v>48</v>
      </c>
      <c r="F41" s="1">
        <f>B41/100*F40</f>
        <v>2</v>
      </c>
      <c r="G41" s="1">
        <f>B41/100*G40</f>
        <v>0.8</v>
      </c>
      <c r="H41" s="1">
        <f>B41/100*H40</f>
        <v>1.2</v>
      </c>
      <c r="I41" s="1">
        <f>B41/100*I40</f>
        <v>0.4</v>
      </c>
      <c r="J41" s="1">
        <f>B41/100*J40</f>
        <v>24</v>
      </c>
      <c r="K41" s="1">
        <f>B41/100*K40</f>
        <v>7.2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399.99999999999994</v>
      </c>
      <c r="Q41" s="51">
        <f>C41*C39+D41*D39+E41*E39+F41*F39+G41*G39+H41*H39+I41*I39+J41*J39+K41*K39+L41*L39+M41*M39+N39*N41+O39*O41</f>
        <v>634.15199999999993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718.3119999999999</v>
      </c>
      <c r="X41" s="42">
        <f>W41*X39+W41</f>
        <v>790.14319999999987</v>
      </c>
    </row>
    <row r="42" spans="1:24" s="12" customFormat="1" ht="7.8">
      <c r="A42" s="66" t="s">
        <v>50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8"/>
    </row>
    <row r="43" spans="1:24" ht="15.6" customHeight="1">
      <c r="A43" s="70" t="s">
        <v>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s="12" customFormat="1" ht="7.95" customHeight="1">
      <c r="A44" s="71" t="s">
        <v>1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3"/>
    </row>
    <row r="45" spans="1:24" ht="30">
      <c r="A45" s="61" t="s">
        <v>55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</row>
    <row r="46" spans="1:24" ht="15.6" customHeight="1">
      <c r="A46" s="21" t="s">
        <v>3</v>
      </c>
      <c r="B46" s="64" t="s">
        <v>4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5"/>
    </row>
    <row r="47" spans="1:24" ht="13.2" customHeight="1">
      <c r="A47" s="21" t="s">
        <v>7</v>
      </c>
      <c r="B47" s="64" t="s">
        <v>53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5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69" t="s">
        <v>49</v>
      </c>
      <c r="B49" s="45" t="s">
        <v>33</v>
      </c>
      <c r="C49" s="46">
        <v>1.4</v>
      </c>
      <c r="D49" s="46">
        <v>2</v>
      </c>
      <c r="E49" s="46">
        <v>1.1000000000000001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2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69"/>
      <c r="B50" s="47" t="s">
        <v>34</v>
      </c>
      <c r="C50" s="47">
        <v>53</v>
      </c>
      <c r="D50" s="47">
        <v>20</v>
      </c>
      <c r="E50" s="47">
        <v>12</v>
      </c>
      <c r="F50" s="47">
        <v>0.5</v>
      </c>
      <c r="G50" s="47">
        <v>0.2</v>
      </c>
      <c r="H50" s="47">
        <v>0.3</v>
      </c>
      <c r="I50" s="47">
        <v>0.1</v>
      </c>
      <c r="J50" s="47">
        <v>5</v>
      </c>
      <c r="K50" s="47">
        <v>2.8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99.999999999999986</v>
      </c>
      <c r="Q50" s="48">
        <f>C50*C49+D50*D49+E50*E49+F50*F49+G50*G49+H50*H49+I50*I49+J50*J49+K50*K49+L50*L49+M50*M49+N49*N50+O49*O50</f>
        <v>159.33799999999997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180.37799999999996</v>
      </c>
      <c r="X50" s="39">
        <f>W50*X49+W50</f>
        <v>198.41579999999996</v>
      </c>
    </row>
    <row r="51" spans="1:24" s="17" customFormat="1">
      <c r="A51" s="27" t="s">
        <v>35</v>
      </c>
      <c r="B51" s="1">
        <v>500</v>
      </c>
      <c r="C51" s="1">
        <f>B51/100*C50</f>
        <v>265</v>
      </c>
      <c r="D51" s="1">
        <f>B51/100*D50</f>
        <v>100</v>
      </c>
      <c r="E51" s="1">
        <f>B51/100*E50</f>
        <v>60</v>
      </c>
      <c r="F51" s="1">
        <f>B51/100*F50</f>
        <v>2.5</v>
      </c>
      <c r="G51" s="1">
        <f>B51/100*G50</f>
        <v>1</v>
      </c>
      <c r="H51" s="1">
        <f>B51/100*H50</f>
        <v>1.5</v>
      </c>
      <c r="I51" s="1">
        <f>B51/100*I50</f>
        <v>0.5</v>
      </c>
      <c r="J51" s="1">
        <f>B51/100*J50</f>
        <v>25</v>
      </c>
      <c r="K51" s="1">
        <f>B51/100*K50</f>
        <v>14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51">
        <f>C51*C49+D51*D49+E51*E49+F51*F49+G51*G49+H51*H49+I51*I49+J51*J49+K51*K49+L51*L49+M51*M49+N49*N51+O49*O51</f>
        <v>796.68999999999994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901.89</v>
      </c>
      <c r="X51" s="42">
        <f>W51*X49+W51</f>
        <v>992.07899999999995</v>
      </c>
    </row>
    <row r="52" spans="1:24" s="12" customFormat="1" ht="7.8">
      <c r="A52" s="66" t="s">
        <v>50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8"/>
    </row>
    <row r="53" spans="1:24" ht="15.6" customHeight="1">
      <c r="A53" s="70" t="s">
        <v>37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s="12" customFormat="1" ht="7.95" customHeight="1">
      <c r="A54" s="71" t="s">
        <v>1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3"/>
    </row>
    <row r="55" spans="1:24" ht="30">
      <c r="A55" s="61" t="s">
        <v>56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</row>
    <row r="56" spans="1:24" ht="15.6" customHeight="1">
      <c r="A56" s="21" t="s">
        <v>3</v>
      </c>
      <c r="B56" s="64" t="s">
        <v>4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5"/>
    </row>
    <row r="57" spans="1:24" ht="15.6" customHeight="1">
      <c r="A57" s="21" t="s">
        <v>7</v>
      </c>
      <c r="B57" s="64" t="s">
        <v>53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5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69" t="s">
        <v>49</v>
      </c>
      <c r="B59" s="45" t="s">
        <v>33</v>
      </c>
      <c r="C59" s="46">
        <v>1.4</v>
      </c>
      <c r="D59" s="46">
        <v>2</v>
      </c>
      <c r="E59" s="46">
        <v>1.1000000000000001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2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69"/>
      <c r="B60" s="47" t="s">
        <v>34</v>
      </c>
      <c r="C60" s="47">
        <v>53</v>
      </c>
      <c r="D60" s="47">
        <v>20</v>
      </c>
      <c r="E60" s="47">
        <v>12</v>
      </c>
      <c r="F60" s="47">
        <v>0.5</v>
      </c>
      <c r="G60" s="47">
        <v>0.2</v>
      </c>
      <c r="H60" s="47">
        <v>0.3</v>
      </c>
      <c r="I60" s="47">
        <v>0.1</v>
      </c>
      <c r="J60" s="47">
        <v>5</v>
      </c>
      <c r="K60" s="47">
        <v>2.8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99.999999999999986</v>
      </c>
      <c r="Q60" s="48">
        <f>C60*C59+D60*D59+E60*E59+F60*F59+G60*G59+H60*H59+I60*I59+J60*J59+K60*K59+L60*L59+M60*M59+N59*N60+O59*O60</f>
        <v>159.33799999999997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180.37799999999996</v>
      </c>
      <c r="X60" s="39">
        <f>W60*X59+W60</f>
        <v>198.41579999999996</v>
      </c>
    </row>
    <row r="61" spans="1:24" s="17" customFormat="1">
      <c r="A61" s="27" t="s">
        <v>35</v>
      </c>
      <c r="B61" s="1">
        <v>600</v>
      </c>
      <c r="C61" s="1">
        <f>B61/100*C60</f>
        <v>318</v>
      </c>
      <c r="D61" s="1">
        <f>B61/100*D60</f>
        <v>120</v>
      </c>
      <c r="E61" s="1">
        <f>B61/100*E60</f>
        <v>72</v>
      </c>
      <c r="F61" s="1">
        <f>B61/100*F60</f>
        <v>3</v>
      </c>
      <c r="G61" s="1">
        <f>B61/100*G60</f>
        <v>1.2000000000000002</v>
      </c>
      <c r="H61" s="1">
        <f>B61/100*H60</f>
        <v>1.7999999999999998</v>
      </c>
      <c r="I61" s="1">
        <f>B61/100*I60</f>
        <v>0.60000000000000009</v>
      </c>
      <c r="J61" s="1">
        <f>B61/100*J60</f>
        <v>30</v>
      </c>
      <c r="K61" s="1">
        <f>B61/100*K60</f>
        <v>16.799999999999997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</v>
      </c>
      <c r="Q61" s="51">
        <f>C61*C59+D61*D59+E61*E59+F61*F59+G61*G59+H61*H59+I61*I59+J61*J59+K61*K59+L61*L59+M61*M59+N59*N61+O59*O61</f>
        <v>956.02800000000002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1082.268</v>
      </c>
      <c r="X61" s="42">
        <f>W61*X59+W61</f>
        <v>1190.4947999999999</v>
      </c>
    </row>
    <row r="62" spans="1:24" s="12" customFormat="1" ht="7.8">
      <c r="A62" s="66" t="s">
        <v>50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8"/>
    </row>
    <row r="63" spans="1:24" ht="15.6" customHeight="1">
      <c r="A63" s="70" t="s">
        <v>37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s="12" customFormat="1" ht="7.95" customHeight="1">
      <c r="A64" s="71" t="s">
        <v>1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3"/>
    </row>
    <row r="65" spans="1:24" ht="30">
      <c r="A65" s="61" t="s">
        <v>57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</row>
    <row r="66" spans="1:24" ht="15.6" customHeight="1">
      <c r="A66" s="21" t="s">
        <v>3</v>
      </c>
      <c r="B66" s="64" t="s">
        <v>4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5"/>
    </row>
    <row r="67" spans="1:24" ht="15.6" customHeight="1">
      <c r="A67" s="21" t="s">
        <v>7</v>
      </c>
      <c r="B67" s="64" t="s">
        <v>53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5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69" t="s">
        <v>49</v>
      </c>
      <c r="B69" s="45" t="s">
        <v>33</v>
      </c>
      <c r="C69" s="46">
        <v>1.4</v>
      </c>
      <c r="D69" s="46">
        <v>2</v>
      </c>
      <c r="E69" s="46">
        <v>1.1000000000000001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2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69"/>
      <c r="B70" s="47" t="s">
        <v>34</v>
      </c>
      <c r="C70" s="47">
        <v>53</v>
      </c>
      <c r="D70" s="47">
        <v>20</v>
      </c>
      <c r="E70" s="47">
        <v>12</v>
      </c>
      <c r="F70" s="47">
        <v>0.5</v>
      </c>
      <c r="G70" s="47">
        <v>0.2</v>
      </c>
      <c r="H70" s="47">
        <v>0.3</v>
      </c>
      <c r="I70" s="47">
        <v>0.1</v>
      </c>
      <c r="J70" s="47">
        <v>5</v>
      </c>
      <c r="K70" s="47">
        <v>2.8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99.999999999999986</v>
      </c>
      <c r="Q70" s="48">
        <f>C70*C69+D70*D69+E70*E69+F70*F69+G70*G69+H70*H69+I70*I69+J70*J69+K70*K69+L70*L69+M70*M69+N69*N70+O69*O70</f>
        <v>159.33799999999997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180.37799999999996</v>
      </c>
      <c r="X70" s="39">
        <f>W70*X69+W70</f>
        <v>198.41579999999996</v>
      </c>
    </row>
    <row r="71" spans="1:24" s="17" customFormat="1">
      <c r="A71" s="27" t="s">
        <v>35</v>
      </c>
      <c r="B71" s="1">
        <v>700</v>
      </c>
      <c r="C71" s="1">
        <f>B71/100*C70</f>
        <v>371</v>
      </c>
      <c r="D71" s="1">
        <f>B71/100*D70</f>
        <v>140</v>
      </c>
      <c r="E71" s="1">
        <f>B71/100*E70</f>
        <v>84</v>
      </c>
      <c r="F71" s="1">
        <f>B71/100*F70</f>
        <v>3.5</v>
      </c>
      <c r="G71" s="1">
        <f>B71/100*G70</f>
        <v>1.4000000000000001</v>
      </c>
      <c r="H71" s="1">
        <f>B71/100*H70</f>
        <v>2.1</v>
      </c>
      <c r="I71" s="1">
        <f>B71/100*I70</f>
        <v>0.70000000000000007</v>
      </c>
      <c r="J71" s="1">
        <f>B71/100*J70</f>
        <v>35</v>
      </c>
      <c r="K71" s="1">
        <f>B71/100*K70</f>
        <v>19.599999999999998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700.00000000000011</v>
      </c>
      <c r="Q71" s="51">
        <f>C71*C69+D71*D69+E71*E69+F71*F69+G71*G69+H71*H69+I71*I69+J71*J69+K71*K69+L71*L69+M71*M69+N69*N71+O69*O71</f>
        <v>1115.366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1262.646</v>
      </c>
      <c r="X71" s="42">
        <f>W71*X69+W71</f>
        <v>1388.9105999999999</v>
      </c>
    </row>
    <row r="72" spans="1:24" s="12" customFormat="1" ht="7.8">
      <c r="A72" s="66" t="s">
        <v>50</v>
      </c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8"/>
    </row>
    <row r="73" spans="1:24" ht="15.6" customHeight="1">
      <c r="A73" s="70" t="s">
        <v>37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s="12" customFormat="1" ht="7.95" customHeight="1">
      <c r="A74" s="71" t="s">
        <v>1</v>
      </c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3"/>
    </row>
    <row r="75" spans="1:24" ht="30">
      <c r="A75" s="61" t="s">
        <v>58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</row>
    <row r="76" spans="1:24" ht="15.6" customHeight="1">
      <c r="A76" s="21" t="s">
        <v>3</v>
      </c>
      <c r="B76" s="64" t="s">
        <v>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5"/>
    </row>
    <row r="77" spans="1:24" ht="15.6" customHeight="1">
      <c r="A77" s="21" t="s">
        <v>7</v>
      </c>
      <c r="B77" s="64" t="s">
        <v>53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5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69" t="s">
        <v>49</v>
      </c>
      <c r="B79" s="45" t="s">
        <v>33</v>
      </c>
      <c r="C79" s="46">
        <v>1.4</v>
      </c>
      <c r="D79" s="46">
        <v>2</v>
      </c>
      <c r="E79" s="46">
        <v>1.1000000000000001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2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69"/>
      <c r="B80" s="47" t="s">
        <v>34</v>
      </c>
      <c r="C80" s="47">
        <v>53</v>
      </c>
      <c r="D80" s="47">
        <v>20</v>
      </c>
      <c r="E80" s="47">
        <v>12</v>
      </c>
      <c r="F80" s="47">
        <v>0.5</v>
      </c>
      <c r="G80" s="47">
        <v>0.2</v>
      </c>
      <c r="H80" s="47">
        <v>0.3</v>
      </c>
      <c r="I80" s="47">
        <v>0.1</v>
      </c>
      <c r="J80" s="47">
        <v>5</v>
      </c>
      <c r="K80" s="47">
        <v>2.8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99.999999999999986</v>
      </c>
      <c r="Q80" s="48">
        <f>C80*C79+D80*D79+E80*E79+F80*F79+G80*G79+H80*H79+I80*I79+J80*J79+K80*K79+L80*L79+M80*M79+N79*N80+O79*O80</f>
        <v>159.33799999999997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180.37799999999996</v>
      </c>
      <c r="X80" s="39">
        <f>W80*X79+W80</f>
        <v>198.41579999999996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424</v>
      </c>
      <c r="D81" s="1">
        <f>B81/100*D80</f>
        <v>160</v>
      </c>
      <c r="E81" s="1">
        <f>B81/100*E80</f>
        <v>96</v>
      </c>
      <c r="F81" s="1">
        <f>B81/100*F80</f>
        <v>4</v>
      </c>
      <c r="G81" s="1">
        <f>B81/100*G80</f>
        <v>1.6</v>
      </c>
      <c r="H81" s="1">
        <f>B81/100*H80</f>
        <v>2.4</v>
      </c>
      <c r="I81" s="1">
        <f>B81/100*I80</f>
        <v>0.8</v>
      </c>
      <c r="J81" s="1">
        <f>B81/100*J80</f>
        <v>40</v>
      </c>
      <c r="K81" s="1">
        <f>B81/100*K80</f>
        <v>22.4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799.99999999999989</v>
      </c>
      <c r="Q81" s="51">
        <f>C81*C79+D81*D79+E81*E79+F81*F79+G81*G79+H81*H79+I81*I79+J81*J79+K81*K79+L81*L79+M81*M79+N79*N81+O79*O81</f>
        <v>1274.7039999999997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1443.0239999999997</v>
      </c>
      <c r="X81" s="42">
        <f>W81*X79+W81</f>
        <v>1587.3263999999997</v>
      </c>
    </row>
    <row r="82" spans="1:24" s="12" customFormat="1" ht="7.8">
      <c r="A82" s="66" t="s">
        <v>50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8"/>
    </row>
  </sheetData>
  <mergeCells count="57">
    <mergeCell ref="A1:X1"/>
    <mergeCell ref="A3:X3"/>
    <mergeCell ref="A4:X4"/>
    <mergeCell ref="B5:X5"/>
    <mergeCell ref="B6:X6"/>
    <mergeCell ref="B7:X7"/>
    <mergeCell ref="A12:X12"/>
    <mergeCell ref="A13:X13"/>
    <mergeCell ref="A14:X14"/>
    <mergeCell ref="A15:X15"/>
    <mergeCell ref="B16:X16"/>
    <mergeCell ref="B17:X17"/>
    <mergeCell ref="A22:X22"/>
    <mergeCell ref="A23:X23"/>
    <mergeCell ref="A24:X24"/>
    <mergeCell ref="A25:X25"/>
    <mergeCell ref="B26:X26"/>
    <mergeCell ref="B27:X27"/>
    <mergeCell ref="A32:X32"/>
    <mergeCell ref="A33:X33"/>
    <mergeCell ref="A34:X34"/>
    <mergeCell ref="A35:X35"/>
    <mergeCell ref="B36:X36"/>
    <mergeCell ref="B37:X37"/>
    <mergeCell ref="A42:X42"/>
    <mergeCell ref="A43:X43"/>
    <mergeCell ref="A44:X44"/>
    <mergeCell ref="A45:X45"/>
    <mergeCell ref="B46:X46"/>
    <mergeCell ref="B47:X47"/>
    <mergeCell ref="A52:X52"/>
    <mergeCell ref="A53:X53"/>
    <mergeCell ref="A54:X54"/>
    <mergeCell ref="A55:X55"/>
    <mergeCell ref="B56:X56"/>
    <mergeCell ref="A74:X74"/>
    <mergeCell ref="B57:X57"/>
    <mergeCell ref="A62:X62"/>
    <mergeCell ref="A63:X63"/>
    <mergeCell ref="A64:X64"/>
    <mergeCell ref="A65:X65"/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3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11" sqref="C11"/>
    </sheetView>
  </sheetViews>
  <sheetFormatPr defaultColWidth="8.88671875" defaultRowHeight="15.6" customHeight="1"/>
  <cols>
    <col min="1" max="1" width="14.44140625" style="2" customWidth="1"/>
    <col min="2" max="2" width="6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5" style="2" customWidth="1"/>
    <col min="19" max="22" width="3.7773437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45.6" customHeight="1">
      <c r="A1" s="74" t="s">
        <v>59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25.2" customHeight="1"/>
    <row r="3" spans="1:24" s="12" customFormat="1" ht="7.8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</row>
    <row r="4" spans="1:24" ht="30">
      <c r="A4" s="61" t="s">
        <v>60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3"/>
    </row>
    <row r="5" spans="1:24" s="13" customFormat="1" ht="15.6" customHeight="1">
      <c r="A5" s="21" t="s">
        <v>3</v>
      </c>
      <c r="B5" s="64" t="s">
        <v>61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5"/>
    </row>
    <row r="6" spans="1:24" ht="43.95" customHeight="1">
      <c r="A6" s="21" t="s">
        <v>5</v>
      </c>
      <c r="B6" s="75" t="s">
        <v>62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6"/>
    </row>
    <row r="7" spans="1:24" ht="15.6" customHeight="1">
      <c r="A7" s="21" t="s">
        <v>7</v>
      </c>
      <c r="B7" s="64" t="s">
        <v>63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5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64</v>
      </c>
      <c r="F8" s="24" t="s">
        <v>65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66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69" t="s">
        <v>67</v>
      </c>
      <c r="B9" s="45" t="s">
        <v>33</v>
      </c>
      <c r="C9" s="46">
        <v>1.4</v>
      </c>
      <c r="D9" s="46">
        <v>2</v>
      </c>
      <c r="E9" s="46">
        <v>1.2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1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69"/>
      <c r="B10" s="47" t="s">
        <v>34</v>
      </c>
      <c r="C10" s="47">
        <v>54</v>
      </c>
      <c r="D10" s="47">
        <v>15</v>
      </c>
      <c r="E10" s="47">
        <v>17.2</v>
      </c>
      <c r="F10" s="47">
        <v>0.4</v>
      </c>
      <c r="G10" s="47">
        <v>0.2</v>
      </c>
      <c r="H10" s="47">
        <v>0.4</v>
      </c>
      <c r="I10" s="47">
        <v>0.1</v>
      </c>
      <c r="J10" s="47">
        <v>5</v>
      </c>
      <c r="K10" s="47">
        <v>1.8</v>
      </c>
      <c r="L10" s="47">
        <v>0.8</v>
      </c>
      <c r="M10" s="47">
        <v>0.1</v>
      </c>
      <c r="N10" s="47">
        <v>1</v>
      </c>
      <c r="O10" s="47">
        <v>4</v>
      </c>
      <c r="P10" s="47">
        <f>SUM(C10:O10)</f>
        <v>100</v>
      </c>
      <c r="Q10" s="48">
        <f>C10*C9+D10*D9+E10*E9+F10*F9+G10*G9+H10*H9+I10*I9+J10*J9+K10*K9+L10*L9+M10*M9+N9*N10+O9*O10</f>
        <v>154.738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175.77799999999999</v>
      </c>
      <c r="X10" s="39">
        <f>W10*X9+W10</f>
        <v>193.35579999999999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54</v>
      </c>
      <c r="D11" s="1">
        <f>B11/100*D10</f>
        <v>15</v>
      </c>
      <c r="E11" s="1">
        <f>B11/100*E10</f>
        <v>17.2</v>
      </c>
      <c r="F11" s="1">
        <f>B11/100*F10</f>
        <v>0.4</v>
      </c>
      <c r="G11" s="1">
        <f>B11/100*G10</f>
        <v>0.2</v>
      </c>
      <c r="H11" s="1">
        <f>B11/100*H10</f>
        <v>0.4</v>
      </c>
      <c r="I11" s="1">
        <f>B11/100*I10</f>
        <v>0.1</v>
      </c>
      <c r="J11" s="1">
        <f>B11/100*J10</f>
        <v>5</v>
      </c>
      <c r="K11" s="1">
        <f>B11/100*K10</f>
        <v>1.8</v>
      </c>
      <c r="L11" s="1">
        <f>B11/100*L10</f>
        <v>0.8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100</v>
      </c>
      <c r="Q11" s="51">
        <f>C11*C9+D11*D9+E11*E9+F11*F9+G11*G9+H11*H9+I11*I9+J11*J9+K11*K9+L11*L9+M11*M9+N9*N11+O9*O11</f>
        <v>154.738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175.77799999999999</v>
      </c>
      <c r="X11" s="42">
        <f>W11*X9+W11</f>
        <v>193.35579999999999</v>
      </c>
    </row>
    <row r="12" spans="1:24" s="12" customFormat="1" ht="7.8">
      <c r="A12" s="66" t="s">
        <v>68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</row>
    <row r="13" spans="1:24" ht="15.6" customHeight="1">
      <c r="A13" s="70" t="s">
        <v>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s="12" customFormat="1" ht="7.95" customHeight="1">
      <c r="A14" s="71" t="s">
        <v>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3"/>
    </row>
    <row r="15" spans="1:24" ht="30">
      <c r="A15" s="61" t="s">
        <v>69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3"/>
    </row>
    <row r="16" spans="1:24" ht="15.6" customHeight="1">
      <c r="A16" s="21" t="s">
        <v>3</v>
      </c>
      <c r="B16" s="64" t="s">
        <v>70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13.8">
      <c r="A17" s="21" t="s">
        <v>7</v>
      </c>
      <c r="B17" s="64" t="s">
        <v>63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5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69" t="s">
        <v>67</v>
      </c>
      <c r="B19" s="45" t="s">
        <v>33</v>
      </c>
      <c r="C19" s="46">
        <v>1.4</v>
      </c>
      <c r="D19" s="46">
        <v>2</v>
      </c>
      <c r="E19" s="46">
        <v>1.5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1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69"/>
      <c r="B20" s="47" t="s">
        <v>34</v>
      </c>
      <c r="C20" s="47">
        <v>54</v>
      </c>
      <c r="D20" s="47">
        <v>15</v>
      </c>
      <c r="E20" s="47">
        <v>18</v>
      </c>
      <c r="F20" s="47">
        <v>0.4</v>
      </c>
      <c r="G20" s="47">
        <v>0.2</v>
      </c>
      <c r="H20" s="47">
        <v>0.2</v>
      </c>
      <c r="I20" s="47">
        <v>0.1</v>
      </c>
      <c r="J20" s="47">
        <v>4</v>
      </c>
      <c r="K20" s="47">
        <v>2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100</v>
      </c>
      <c r="Q20" s="48">
        <f>C20*C19+D20*D19+E20*E19+F20*F19+G20*G19+H20*H19+I20*I19+J20*J19+K20*K19+L20*L19+M20*M19+N19*N20+O19*O20</f>
        <v>159.09799999999996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180.13799999999995</v>
      </c>
      <c r="X20" s="39">
        <f>W20*X19+W20</f>
        <v>198.15179999999995</v>
      </c>
    </row>
    <row r="21" spans="1:24" s="12" customFormat="1">
      <c r="A21" s="27" t="s">
        <v>35</v>
      </c>
      <c r="B21" s="1">
        <v>200</v>
      </c>
      <c r="C21" s="1">
        <f>B21/100*C20</f>
        <v>108</v>
      </c>
      <c r="D21" s="1">
        <f>B21/100*D20</f>
        <v>30</v>
      </c>
      <c r="E21" s="1">
        <f>B21/100*E20</f>
        <v>36</v>
      </c>
      <c r="F21" s="1">
        <f>B21/100*F20</f>
        <v>0.8</v>
      </c>
      <c r="G21" s="1">
        <f>B21/100*G20</f>
        <v>0.4</v>
      </c>
      <c r="H21" s="1">
        <f>B21/100*H20</f>
        <v>0.4</v>
      </c>
      <c r="I21" s="1">
        <f>B21/100*I20</f>
        <v>0.2</v>
      </c>
      <c r="J21" s="1">
        <f>B21/100*J20</f>
        <v>8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200</v>
      </c>
      <c r="Q21" s="51">
        <f>C21*C19+D21*D19+E21*E19+F21*F19+G21*G19+H21*H19+I21*I19+J21*J19+K21*K19+L21*L19+M21*M19+N19*N21+O19*O21</f>
        <v>318.19599999999991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360.2759999999999</v>
      </c>
      <c r="X21" s="42">
        <f>W21*X19+W21</f>
        <v>396.3035999999999</v>
      </c>
    </row>
    <row r="22" spans="1:24" ht="13.8">
      <c r="A22" s="66" t="s">
        <v>68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</row>
    <row r="23" spans="1:24" s="12" customFormat="1" ht="11.4" customHeight="1">
      <c r="A23" s="70" t="s">
        <v>37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s="12" customFormat="1" ht="11.4" customHeight="1">
      <c r="A24" s="71" t="s">
        <v>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3"/>
    </row>
    <row r="25" spans="1:24" ht="30">
      <c r="A25" s="61" t="s">
        <v>71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3"/>
    </row>
    <row r="26" spans="1:24" ht="15.6" customHeight="1">
      <c r="A26" s="21" t="s">
        <v>3</v>
      </c>
      <c r="B26" s="64" t="s">
        <v>70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5"/>
    </row>
    <row r="27" spans="1:24" ht="15.6" customHeight="1">
      <c r="A27" s="21" t="s">
        <v>7</v>
      </c>
      <c r="B27" s="64" t="s">
        <v>63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5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69" t="s">
        <v>67</v>
      </c>
      <c r="B29" s="45" t="s">
        <v>33</v>
      </c>
      <c r="C29" s="46">
        <v>1.4</v>
      </c>
      <c r="D29" s="46">
        <v>2</v>
      </c>
      <c r="E29" s="46">
        <v>1.5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1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69"/>
      <c r="B30" s="47" t="s">
        <v>34</v>
      </c>
      <c r="C30" s="47">
        <v>54</v>
      </c>
      <c r="D30" s="47">
        <v>15</v>
      </c>
      <c r="E30" s="47">
        <v>18</v>
      </c>
      <c r="F30" s="47">
        <v>0.4</v>
      </c>
      <c r="G30" s="47">
        <v>0.2</v>
      </c>
      <c r="H30" s="47">
        <v>0.2</v>
      </c>
      <c r="I30" s="47">
        <v>0.1</v>
      </c>
      <c r="J30" s="47">
        <v>4</v>
      </c>
      <c r="K30" s="47">
        <v>2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100</v>
      </c>
      <c r="Q30" s="48">
        <f>C30*C29+D30*D29+E30*E29+F30*F29+G30*G29+H30*H29+I30*I29+J30*J29+K30*K29+L30*L29+M30*M29+N29*N30+O29*O30</f>
        <v>159.09799999999996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180.13799999999995</v>
      </c>
      <c r="X30" s="39">
        <f>W30*X29+W30</f>
        <v>198.15179999999995</v>
      </c>
    </row>
    <row r="31" spans="1:24" s="17" customFormat="1">
      <c r="A31" s="27" t="s">
        <v>35</v>
      </c>
      <c r="B31" s="1">
        <v>300</v>
      </c>
      <c r="C31" s="1">
        <f>B31/100*C30</f>
        <v>162</v>
      </c>
      <c r="D31" s="1">
        <f>B31/100*D30</f>
        <v>45</v>
      </c>
      <c r="E31" s="1">
        <f>B31/100*E30</f>
        <v>54</v>
      </c>
      <c r="F31" s="1">
        <f>B31/100*F30</f>
        <v>1.2000000000000002</v>
      </c>
      <c r="G31" s="1">
        <f>B31/100*G30</f>
        <v>0.60000000000000009</v>
      </c>
      <c r="H31" s="1">
        <f>B31/100*H30</f>
        <v>0.60000000000000009</v>
      </c>
      <c r="I31" s="1">
        <f>B31/100*I30</f>
        <v>0.30000000000000004</v>
      </c>
      <c r="J31" s="1">
        <f>B31/100*J30</f>
        <v>12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300.00000000000006</v>
      </c>
      <c r="Q31" s="51">
        <f>C31*C29+D31*D29+E31*E29+F31*F29+G31*G29+H31*H29+I31*I29+J31*J29+K31*K29+L31*L29+M31*M29+N29*N31+O29*O31</f>
        <v>477.29399999999998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540.41399999999999</v>
      </c>
      <c r="X31" s="42">
        <f>W31*X29+W31</f>
        <v>594.45539999999994</v>
      </c>
    </row>
    <row r="32" spans="1:24" s="12" customFormat="1" ht="7.8">
      <c r="A32" s="66" t="s">
        <v>68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8"/>
    </row>
    <row r="33" spans="1:24" ht="15.6" customHeight="1">
      <c r="A33" s="70" t="s">
        <v>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s="12" customFormat="1" ht="7.95" customHeight="1">
      <c r="A34" s="71" t="s">
        <v>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3"/>
    </row>
    <row r="35" spans="1:24" ht="30">
      <c r="A35" s="61" t="s">
        <v>72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</row>
    <row r="36" spans="1:24" ht="15.6" customHeight="1">
      <c r="A36" s="21" t="s">
        <v>3</v>
      </c>
      <c r="B36" s="64" t="s">
        <v>70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5"/>
    </row>
    <row r="37" spans="1:24" ht="15.6" customHeight="1">
      <c r="A37" s="21" t="s">
        <v>7</v>
      </c>
      <c r="B37" s="64" t="s">
        <v>63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5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69" t="s">
        <v>67</v>
      </c>
      <c r="B39" s="45" t="s">
        <v>33</v>
      </c>
      <c r="C39" s="46">
        <v>1.4</v>
      </c>
      <c r="D39" s="46">
        <v>2</v>
      </c>
      <c r="E39" s="46">
        <v>1.5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1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69"/>
      <c r="B40" s="47" t="s">
        <v>34</v>
      </c>
      <c r="C40" s="47">
        <v>54</v>
      </c>
      <c r="D40" s="47">
        <v>15</v>
      </c>
      <c r="E40" s="47">
        <v>18</v>
      </c>
      <c r="F40" s="47">
        <v>0.4</v>
      </c>
      <c r="G40" s="47">
        <v>0.2</v>
      </c>
      <c r="H40" s="47">
        <v>0.2</v>
      </c>
      <c r="I40" s="47">
        <v>0.1</v>
      </c>
      <c r="J40" s="47">
        <v>4</v>
      </c>
      <c r="K40" s="47">
        <v>2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100</v>
      </c>
      <c r="Q40" s="48">
        <f>C40*C39+D40*D39+E40*E39+F40*F39+G40*G39+H40*H39+I40*I39+J40*J39+K40*K39+L40*L39+M40*M39+N39*N40+O39*O40</f>
        <v>159.09799999999996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180.13799999999995</v>
      </c>
      <c r="X40" s="39">
        <f>W40*X39+W40</f>
        <v>198.15179999999995</v>
      </c>
    </row>
    <row r="41" spans="1:24" s="17" customFormat="1">
      <c r="A41" s="27" t="s">
        <v>35</v>
      </c>
      <c r="B41" s="1">
        <v>400</v>
      </c>
      <c r="C41" s="1">
        <f>B41/100*C40</f>
        <v>216</v>
      </c>
      <c r="D41" s="1">
        <f>B41/100*D40</f>
        <v>60</v>
      </c>
      <c r="E41" s="1">
        <f>B41/100*E40</f>
        <v>72</v>
      </c>
      <c r="F41" s="1">
        <f>B41/100*F40</f>
        <v>1.6</v>
      </c>
      <c r="G41" s="1">
        <f>B41/100*G40</f>
        <v>0.8</v>
      </c>
      <c r="H41" s="1">
        <f>B41/100*H40</f>
        <v>0.8</v>
      </c>
      <c r="I41" s="1">
        <f>B41/100*I40</f>
        <v>0.4</v>
      </c>
      <c r="J41" s="1">
        <f>B41/100*J40</f>
        <v>16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400</v>
      </c>
      <c r="Q41" s="51">
        <f>C41*C39+D41*D39+E41*E39+F41*F39+G41*G39+H41*H39+I41*I39+J41*J39+K41*K39+L41*L39+M41*M39+N39*N41+O39*O41</f>
        <v>636.39199999999983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720.55199999999979</v>
      </c>
      <c r="X41" s="42">
        <f>W41*X39+W41</f>
        <v>792.60719999999981</v>
      </c>
    </row>
    <row r="42" spans="1:24" s="12" customFormat="1" ht="7.8">
      <c r="A42" s="66" t="s">
        <v>68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8"/>
    </row>
    <row r="43" spans="1:24" ht="15.6" customHeight="1">
      <c r="A43" s="70" t="s">
        <v>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s="12" customFormat="1" ht="7.95" customHeight="1">
      <c r="A44" s="71" t="s">
        <v>1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3"/>
    </row>
    <row r="45" spans="1:24" ht="30">
      <c r="A45" s="61" t="s">
        <v>73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</row>
    <row r="46" spans="1:24" ht="15.6" customHeight="1">
      <c r="A46" s="21" t="s">
        <v>3</v>
      </c>
      <c r="B46" s="64" t="s">
        <v>70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5"/>
    </row>
    <row r="47" spans="1:24" ht="13.2" customHeight="1">
      <c r="A47" s="21" t="s">
        <v>7</v>
      </c>
      <c r="B47" s="64" t="s">
        <v>63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5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69" t="s">
        <v>67</v>
      </c>
      <c r="B49" s="45" t="s">
        <v>33</v>
      </c>
      <c r="C49" s="46">
        <v>1.4</v>
      </c>
      <c r="D49" s="46">
        <v>2</v>
      </c>
      <c r="E49" s="46">
        <v>1.5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1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69"/>
      <c r="B50" s="47" t="s">
        <v>34</v>
      </c>
      <c r="C50" s="47">
        <v>54</v>
      </c>
      <c r="D50" s="47">
        <v>15</v>
      </c>
      <c r="E50" s="47">
        <v>18</v>
      </c>
      <c r="F50" s="47">
        <v>0.4</v>
      </c>
      <c r="G50" s="47">
        <v>0.2</v>
      </c>
      <c r="H50" s="47">
        <v>0.2</v>
      </c>
      <c r="I50" s="47">
        <v>0.1</v>
      </c>
      <c r="J50" s="47">
        <v>4</v>
      </c>
      <c r="K50" s="47">
        <v>2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100</v>
      </c>
      <c r="Q50" s="48">
        <f>C50*C49+D50*D49+E50*E49+F50*F49+G50*G49+H50*H49+I50*I49+J50*J49+K50*K49+L50*L49+M50*M49+N49*N50+O49*O50</f>
        <v>159.09799999999996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180.13799999999995</v>
      </c>
      <c r="X50" s="39">
        <f>W50*X49+W50</f>
        <v>198.15179999999995</v>
      </c>
    </row>
    <row r="51" spans="1:24" s="17" customFormat="1">
      <c r="A51" s="27" t="s">
        <v>35</v>
      </c>
      <c r="B51" s="1">
        <v>500</v>
      </c>
      <c r="C51" s="1">
        <f>B51/100*C50</f>
        <v>270</v>
      </c>
      <c r="D51" s="1">
        <f>B51/100*D50</f>
        <v>75</v>
      </c>
      <c r="E51" s="1">
        <f>B51/100*E50</f>
        <v>90</v>
      </c>
      <c r="F51" s="1">
        <f>B51/100*F50</f>
        <v>2</v>
      </c>
      <c r="G51" s="1">
        <f>B51/100*G50</f>
        <v>1</v>
      </c>
      <c r="H51" s="1">
        <f>B51/100*H50</f>
        <v>1</v>
      </c>
      <c r="I51" s="1">
        <f>B51/100*I50</f>
        <v>0.5</v>
      </c>
      <c r="J51" s="1">
        <f>B51/100*J50</f>
        <v>20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51">
        <f>C51*C49+D51*D49+E51*E49+F51*F49+G51*G49+H51*H49+I51*I49+J51*J49+K51*K49+L51*L49+M51*M49+N49*N51+O49*O51</f>
        <v>795.49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900.69</v>
      </c>
      <c r="X51" s="42">
        <f>W51*X49+W51</f>
        <v>990.75900000000001</v>
      </c>
    </row>
    <row r="52" spans="1:24" s="12" customFormat="1" ht="7.8">
      <c r="A52" s="66" t="s">
        <v>68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8"/>
    </row>
    <row r="53" spans="1:24" ht="15.6" customHeight="1">
      <c r="A53" s="70" t="s">
        <v>37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s="12" customFormat="1" ht="7.95" customHeight="1">
      <c r="A54" s="71" t="s">
        <v>1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3"/>
    </row>
    <row r="55" spans="1:24" ht="30">
      <c r="A55" s="61" t="s">
        <v>74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</row>
    <row r="56" spans="1:24" ht="15.6" customHeight="1">
      <c r="A56" s="21" t="s">
        <v>3</v>
      </c>
      <c r="B56" s="64" t="s">
        <v>70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5"/>
    </row>
    <row r="57" spans="1:24" ht="15.6" customHeight="1">
      <c r="A57" s="21" t="s">
        <v>7</v>
      </c>
      <c r="B57" s="64" t="s">
        <v>63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5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69" t="s">
        <v>67</v>
      </c>
      <c r="B59" s="45" t="s">
        <v>33</v>
      </c>
      <c r="C59" s="46">
        <v>1.4</v>
      </c>
      <c r="D59" s="46">
        <v>2</v>
      </c>
      <c r="E59" s="46">
        <v>1.5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1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69"/>
      <c r="B60" s="47" t="s">
        <v>34</v>
      </c>
      <c r="C60" s="47">
        <v>54</v>
      </c>
      <c r="D60" s="47">
        <v>15</v>
      </c>
      <c r="E60" s="47">
        <v>18</v>
      </c>
      <c r="F60" s="47">
        <v>0.4</v>
      </c>
      <c r="G60" s="47">
        <v>0.2</v>
      </c>
      <c r="H60" s="47">
        <v>0.2</v>
      </c>
      <c r="I60" s="47">
        <v>0.1</v>
      </c>
      <c r="J60" s="47">
        <v>4</v>
      </c>
      <c r="K60" s="47">
        <v>2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100</v>
      </c>
      <c r="Q60" s="48">
        <f>C60*C59+D60*D59+E60*E59+F60*F59+G60*G59+H60*H59+I60*I59+J60*J59+K60*K59+L60*L59+M60*M59+N59*N60+O59*O60</f>
        <v>159.09799999999996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180.13799999999995</v>
      </c>
      <c r="X60" s="39">
        <f>W60*X59+W60</f>
        <v>198.15179999999995</v>
      </c>
    </row>
    <row r="61" spans="1:24" s="17" customFormat="1">
      <c r="A61" s="27" t="s">
        <v>35</v>
      </c>
      <c r="B61" s="1">
        <v>600</v>
      </c>
      <c r="C61" s="1">
        <f>B61/100*C60</f>
        <v>324</v>
      </c>
      <c r="D61" s="1">
        <f>B61/100*D60</f>
        <v>90</v>
      </c>
      <c r="E61" s="1">
        <f>B61/100*E60</f>
        <v>108</v>
      </c>
      <c r="F61" s="1">
        <f>B61/100*F60</f>
        <v>2.4000000000000004</v>
      </c>
      <c r="G61" s="1">
        <f>B61/100*G60</f>
        <v>1.2000000000000002</v>
      </c>
      <c r="H61" s="1">
        <f>B61/100*H60</f>
        <v>1.2000000000000002</v>
      </c>
      <c r="I61" s="1">
        <f>B61/100*I60</f>
        <v>0.60000000000000009</v>
      </c>
      <c r="J61" s="1">
        <f>B61/100*J60</f>
        <v>24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600.00000000000011</v>
      </c>
      <c r="Q61" s="51">
        <f>C61*C59+D61*D59+E61*E59+F61*F59+G61*G59+H61*H59+I61*I59+J61*J59+K61*K59+L61*L59+M61*M59+N59*N61+O59*O61</f>
        <v>954.58799999999997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1080.828</v>
      </c>
      <c r="X61" s="42">
        <f>W61*X59+W61</f>
        <v>1188.9107999999999</v>
      </c>
    </row>
    <row r="62" spans="1:24" s="12" customFormat="1" ht="7.8">
      <c r="A62" s="66" t="s">
        <v>68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8"/>
    </row>
    <row r="63" spans="1:24" ht="15.6" customHeight="1">
      <c r="A63" s="70" t="s">
        <v>37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s="12" customFormat="1" ht="7.95" customHeight="1">
      <c r="A64" s="71" t="s">
        <v>1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3"/>
    </row>
    <row r="65" spans="1:24" ht="30">
      <c r="A65" s="61" t="s">
        <v>75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</row>
    <row r="66" spans="1:24" ht="15.6" customHeight="1">
      <c r="A66" s="21" t="s">
        <v>3</v>
      </c>
      <c r="B66" s="64" t="s">
        <v>70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5"/>
    </row>
    <row r="67" spans="1:24" ht="15.6" customHeight="1">
      <c r="A67" s="21" t="s">
        <v>7</v>
      </c>
      <c r="B67" s="64" t="s">
        <v>63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5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69" t="s">
        <v>67</v>
      </c>
      <c r="B69" s="45" t="s">
        <v>33</v>
      </c>
      <c r="C69" s="46">
        <v>1.4</v>
      </c>
      <c r="D69" s="46">
        <v>2</v>
      </c>
      <c r="E69" s="46">
        <v>1.5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1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69"/>
      <c r="B70" s="47" t="s">
        <v>34</v>
      </c>
      <c r="C70" s="47">
        <v>54</v>
      </c>
      <c r="D70" s="47">
        <v>15</v>
      </c>
      <c r="E70" s="47">
        <v>18</v>
      </c>
      <c r="F70" s="47">
        <v>0.4</v>
      </c>
      <c r="G70" s="47">
        <v>0.2</v>
      </c>
      <c r="H70" s="47">
        <v>0.2</v>
      </c>
      <c r="I70" s="47">
        <v>0.1</v>
      </c>
      <c r="J70" s="47">
        <v>4</v>
      </c>
      <c r="K70" s="47">
        <v>2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100</v>
      </c>
      <c r="Q70" s="48">
        <f>C70*C69+D70*D69+E70*E69+F70*F69+G70*G69+H70*H69+I70*I69+J70*J69+K70*K69+L70*L69+M70*M69+N69*N70+O69*O70</f>
        <v>159.09799999999996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180.13799999999995</v>
      </c>
      <c r="X70" s="39">
        <f>W70*X69+W70</f>
        <v>198.15179999999995</v>
      </c>
    </row>
    <row r="71" spans="1:24" s="17" customFormat="1">
      <c r="A71" s="27" t="s">
        <v>35</v>
      </c>
      <c r="B71" s="1">
        <v>700</v>
      </c>
      <c r="C71" s="1">
        <f>B71/100*C70</f>
        <v>378</v>
      </c>
      <c r="D71" s="1">
        <f>B71/100*D70</f>
        <v>105</v>
      </c>
      <c r="E71" s="1">
        <f>B71/100*E70</f>
        <v>126</v>
      </c>
      <c r="F71" s="1">
        <f>B71/100*F70</f>
        <v>2.8000000000000003</v>
      </c>
      <c r="G71" s="1">
        <f>B71/100*G70</f>
        <v>1.4000000000000001</v>
      </c>
      <c r="H71" s="1">
        <f>B71/100*H70</f>
        <v>1.4000000000000001</v>
      </c>
      <c r="I71" s="1">
        <f>B71/100*I70</f>
        <v>0.70000000000000007</v>
      </c>
      <c r="J71" s="1">
        <f>B71/100*J70</f>
        <v>28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</v>
      </c>
      <c r="Q71" s="51">
        <f>C71*C69+D71*D69+E71*E69+F71*F69+G71*G69+H71*H69+I71*I69+J71*J69+K71*K69+L71*L69+M71*M69+N69*N71+O69*O71</f>
        <v>1113.6860000000001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1260.9660000000001</v>
      </c>
      <c r="X71" s="42">
        <f>W71*X69+W71</f>
        <v>1387.0626000000002</v>
      </c>
    </row>
    <row r="72" spans="1:24" s="12" customFormat="1" ht="7.8">
      <c r="A72" s="66" t="s">
        <v>68</v>
      </c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8"/>
    </row>
    <row r="73" spans="1:24" ht="15.6" customHeight="1">
      <c r="A73" s="70" t="s">
        <v>37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s="12" customFormat="1" ht="7.95" customHeight="1">
      <c r="A74" s="71" t="s">
        <v>1</v>
      </c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3"/>
    </row>
    <row r="75" spans="1:24" ht="30">
      <c r="A75" s="61" t="s">
        <v>76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</row>
    <row r="76" spans="1:24" ht="15.6" customHeight="1">
      <c r="A76" s="21" t="s">
        <v>3</v>
      </c>
      <c r="B76" s="64" t="s">
        <v>70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5"/>
    </row>
    <row r="77" spans="1:24" ht="15.6" customHeight="1">
      <c r="A77" s="21" t="s">
        <v>7</v>
      </c>
      <c r="B77" s="64" t="s">
        <v>63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5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69" t="s">
        <v>67</v>
      </c>
      <c r="B79" s="45" t="s">
        <v>33</v>
      </c>
      <c r="C79" s="46">
        <v>1.4</v>
      </c>
      <c r="D79" s="46">
        <v>2</v>
      </c>
      <c r="E79" s="46">
        <v>1.5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1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69"/>
      <c r="B80" s="47" t="s">
        <v>34</v>
      </c>
      <c r="C80" s="47">
        <v>54</v>
      </c>
      <c r="D80" s="47">
        <v>15</v>
      </c>
      <c r="E80" s="47">
        <v>18</v>
      </c>
      <c r="F80" s="47">
        <v>0.4</v>
      </c>
      <c r="G80" s="47">
        <v>0.3</v>
      </c>
      <c r="H80" s="47">
        <v>0.4</v>
      </c>
      <c r="I80" s="47">
        <v>0.1</v>
      </c>
      <c r="J80" s="47">
        <v>4</v>
      </c>
      <c r="K80" s="47">
        <v>2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100.3</v>
      </c>
      <c r="Q80" s="48">
        <f>C80*C79+D80*D79+E80*E79+F80*F79+G80*G79+H80*H79+I80*I79+J80*J79+K80*K79+L80*L79+M80*M79+N79*N80+O79*O80</f>
        <v>160.51799999999997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181.55799999999996</v>
      </c>
      <c r="X80" s="39">
        <f>W80*X79+W80</f>
        <v>199.71379999999996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432</v>
      </c>
      <c r="D81" s="1">
        <f>B81/100*D80</f>
        <v>120</v>
      </c>
      <c r="E81" s="1">
        <f>B81/100*E80</f>
        <v>144</v>
      </c>
      <c r="F81" s="1">
        <f>B81/100*F80</f>
        <v>3.2</v>
      </c>
      <c r="G81" s="1">
        <f>B81/100*G80</f>
        <v>2.4</v>
      </c>
      <c r="H81" s="1">
        <f>B81/100*H80</f>
        <v>3.2</v>
      </c>
      <c r="I81" s="1">
        <f>B81/100*I80</f>
        <v>0.8</v>
      </c>
      <c r="J81" s="1">
        <f>B81/100*J80</f>
        <v>32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802.4</v>
      </c>
      <c r="Q81" s="51">
        <f>C81*C79+D81*D79+E81*E79+F81*F79+G81*G79+H81*H79+I81*I79+J81*J79+K81*K79+L81*L79+M81*M79+N79*N81+O79*O81</f>
        <v>1284.1439999999998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1452.4639999999997</v>
      </c>
      <c r="X81" s="42">
        <f>W81*X79+W81</f>
        <v>1597.7103999999997</v>
      </c>
    </row>
    <row r="82" spans="1:24" s="12" customFormat="1" ht="7.8">
      <c r="A82" s="66" t="s">
        <v>68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8"/>
    </row>
  </sheetData>
  <mergeCells count="57">
    <mergeCell ref="A1:X1"/>
    <mergeCell ref="A3:X3"/>
    <mergeCell ref="A4:X4"/>
    <mergeCell ref="B5:X5"/>
    <mergeCell ref="B6:X6"/>
    <mergeCell ref="B7:X7"/>
    <mergeCell ref="A12:X12"/>
    <mergeCell ref="A13:X13"/>
    <mergeCell ref="A14:X14"/>
    <mergeCell ref="A15:X15"/>
    <mergeCell ref="B16:X16"/>
    <mergeCell ref="B17:X17"/>
    <mergeCell ref="A22:X22"/>
    <mergeCell ref="A23:X23"/>
    <mergeCell ref="A24:X24"/>
    <mergeCell ref="A25:X25"/>
    <mergeCell ref="B26:X26"/>
    <mergeCell ref="B27:X27"/>
    <mergeCell ref="A32:X32"/>
    <mergeCell ref="A33:X33"/>
    <mergeCell ref="A34:X34"/>
    <mergeCell ref="A35:X35"/>
    <mergeCell ref="B36:X36"/>
    <mergeCell ref="B37:X37"/>
    <mergeCell ref="A42:X42"/>
    <mergeCell ref="A43:X43"/>
    <mergeCell ref="A44:X44"/>
    <mergeCell ref="A45:X45"/>
    <mergeCell ref="B46:X46"/>
    <mergeCell ref="B47:X47"/>
    <mergeCell ref="A52:X52"/>
    <mergeCell ref="A53:X53"/>
    <mergeCell ref="A54:X54"/>
    <mergeCell ref="A55:X55"/>
    <mergeCell ref="B56:X56"/>
    <mergeCell ref="A74:X74"/>
    <mergeCell ref="B57:X57"/>
    <mergeCell ref="A62:X62"/>
    <mergeCell ref="A63:X63"/>
    <mergeCell ref="A64:X64"/>
    <mergeCell ref="A65:X65"/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Q10" sqref="Q10"/>
    </sheetView>
  </sheetViews>
  <sheetFormatPr defaultColWidth="8.88671875" defaultRowHeight="15.6" customHeight="1"/>
  <cols>
    <col min="1" max="1" width="15.6640625" style="2" customWidth="1"/>
    <col min="2" max="2" width="6" style="2" customWidth="1"/>
    <col min="3" max="4" width="5.33203125" style="2" customWidth="1"/>
    <col min="5" max="5" width="7.109375" style="2" customWidth="1"/>
    <col min="6" max="6" width="5.33203125" style="2" customWidth="1"/>
    <col min="7" max="8" width="7.21875" style="2" customWidth="1"/>
    <col min="9" max="9" width="5.88671875" style="2" customWidth="1"/>
    <col min="10" max="11" width="5.33203125" style="2" customWidth="1"/>
    <col min="12" max="12" width="6.33203125" style="2" customWidth="1"/>
    <col min="13" max="13" width="7.21875" style="2" customWidth="1"/>
    <col min="14" max="15" width="5.33203125" style="2" customWidth="1"/>
    <col min="16" max="16" width="7.6640625" style="2" customWidth="1"/>
    <col min="17" max="17" width="10.21875" style="18" customWidth="1"/>
    <col min="18" max="22" width="5" style="2" customWidth="1"/>
    <col min="23" max="23" width="10.21875" style="19" customWidth="1"/>
    <col min="24" max="24" width="10.21875" style="20" customWidth="1"/>
    <col min="25" max="16384" width="8.88671875" style="2"/>
  </cols>
  <sheetData>
    <row r="1" spans="1:24" ht="45.6" customHeight="1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25.2" customHeight="1"/>
    <row r="3" spans="1:24" s="12" customFormat="1" ht="7.8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</row>
    <row r="4" spans="1:24" ht="30">
      <c r="A4" s="61" t="s">
        <v>78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3"/>
    </row>
    <row r="5" spans="1:24" s="13" customFormat="1" ht="15.6" customHeight="1">
      <c r="A5" s="21" t="s">
        <v>3</v>
      </c>
      <c r="B5" s="64" t="s">
        <v>79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5"/>
    </row>
    <row r="6" spans="1:24" ht="43.95" customHeight="1">
      <c r="A6" s="21" t="s">
        <v>5</v>
      </c>
      <c r="B6" s="75" t="s">
        <v>80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6"/>
    </row>
    <row r="7" spans="1:24" ht="15.6" customHeight="1">
      <c r="A7" s="21" t="s">
        <v>7</v>
      </c>
      <c r="B7" s="64" t="s">
        <v>81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5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64</v>
      </c>
      <c r="F8" s="24" t="s">
        <v>65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66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69" t="s">
        <v>82</v>
      </c>
      <c r="B9" s="25" t="s">
        <v>33</v>
      </c>
      <c r="C9" s="25">
        <v>1.4</v>
      </c>
      <c r="D9" s="25">
        <v>2</v>
      </c>
      <c r="E9" s="25">
        <v>1.2</v>
      </c>
      <c r="F9" s="25">
        <v>1</v>
      </c>
      <c r="G9" s="25">
        <v>5</v>
      </c>
      <c r="H9" s="25">
        <v>4.5999999999999996</v>
      </c>
      <c r="I9" s="25">
        <v>4</v>
      </c>
      <c r="J9" s="25">
        <v>1.8</v>
      </c>
      <c r="K9" s="25">
        <v>2.6</v>
      </c>
      <c r="L9" s="25">
        <v>1</v>
      </c>
      <c r="M9" s="25">
        <v>1.78</v>
      </c>
      <c r="N9" s="25">
        <v>1</v>
      </c>
      <c r="O9" s="25">
        <v>2.2999999999999998</v>
      </c>
      <c r="P9" s="25"/>
      <c r="Q9" s="35"/>
      <c r="R9" s="25">
        <v>1.2</v>
      </c>
      <c r="S9" s="25">
        <v>0.5</v>
      </c>
      <c r="T9" s="25">
        <v>10</v>
      </c>
      <c r="U9" s="25">
        <v>0.8</v>
      </c>
      <c r="V9" s="25">
        <v>5</v>
      </c>
      <c r="W9" s="36"/>
      <c r="X9" s="37">
        <v>0.1</v>
      </c>
    </row>
    <row r="10" spans="1:24" s="16" customFormat="1">
      <c r="A10" s="69"/>
      <c r="B10" s="26" t="s">
        <v>34</v>
      </c>
      <c r="C10" s="26">
        <v>57</v>
      </c>
      <c r="D10" s="26">
        <v>10</v>
      </c>
      <c r="E10" s="26">
        <v>19.5</v>
      </c>
      <c r="F10" s="26">
        <v>0.5</v>
      </c>
      <c r="G10" s="26">
        <v>0.3</v>
      </c>
      <c r="H10" s="26">
        <v>0.5</v>
      </c>
      <c r="I10" s="26">
        <v>0.1</v>
      </c>
      <c r="J10" s="26">
        <v>4</v>
      </c>
      <c r="K10" s="26">
        <v>2</v>
      </c>
      <c r="L10" s="26">
        <v>1</v>
      </c>
      <c r="M10" s="26">
        <v>0.1</v>
      </c>
      <c r="N10" s="26">
        <v>1</v>
      </c>
      <c r="O10" s="26">
        <v>4</v>
      </c>
      <c r="P10" s="26">
        <f>SUM(C10:O10)</f>
        <v>99.999999999999986</v>
      </c>
      <c r="Q10" s="35">
        <f>C10*C9+D10*D9+E10*E9+F10*F9+G10*G9+H10*H9+I10*I9+J10*J9+K10*K9+L10*L9+M10*M9+N9*N10+O9*O10</f>
        <v>151.67799999999997</v>
      </c>
      <c r="R10" s="38">
        <v>1.3</v>
      </c>
      <c r="S10" s="38">
        <v>7</v>
      </c>
      <c r="T10" s="38">
        <v>1</v>
      </c>
      <c r="U10" s="38">
        <v>1.3</v>
      </c>
      <c r="V10" s="38">
        <v>1</v>
      </c>
      <c r="W10" s="35">
        <f>Q10+R10*R9+S10*S9+T10*T9+U10*U9+V10*V9</f>
        <v>172.77799999999996</v>
      </c>
      <c r="X10" s="39">
        <f>W10*X9+W10</f>
        <v>190.05579999999995</v>
      </c>
    </row>
    <row r="11" spans="1:24" s="17" customFormat="1" ht="25.95" customHeight="1">
      <c r="A11" s="27" t="s">
        <v>35</v>
      </c>
      <c r="B11" s="28">
        <v>100</v>
      </c>
      <c r="C11" s="28">
        <f>B11/100*C10</f>
        <v>57</v>
      </c>
      <c r="D11" s="28">
        <f>B11/100*D10</f>
        <v>10</v>
      </c>
      <c r="E11" s="28">
        <f>B11/100*E10</f>
        <v>19.5</v>
      </c>
      <c r="F11" s="28">
        <f>B11/100*F10</f>
        <v>0.5</v>
      </c>
      <c r="G11" s="28">
        <f>B11/100*G10</f>
        <v>0.3</v>
      </c>
      <c r="H11" s="28">
        <f>B11/100*H10</f>
        <v>0.5</v>
      </c>
      <c r="I11" s="28">
        <f>B11/100*I10</f>
        <v>0.1</v>
      </c>
      <c r="J11" s="28">
        <f>B11/100*J10</f>
        <v>4</v>
      </c>
      <c r="K11" s="28">
        <f>B11/100*K10</f>
        <v>2</v>
      </c>
      <c r="L11" s="28">
        <f>B11/100*L10</f>
        <v>1</v>
      </c>
      <c r="M11" s="28">
        <f>B11/100*M10</f>
        <v>0.1</v>
      </c>
      <c r="N11" s="28">
        <f>B11/100*N10</f>
        <v>1</v>
      </c>
      <c r="O11" s="28">
        <f>B11/100*O10</f>
        <v>4</v>
      </c>
      <c r="P11" s="28">
        <f>SUM(C11:O11)</f>
        <v>99.999999999999986</v>
      </c>
      <c r="Q11" s="40">
        <f>C11*C9+D11*D9+E11*E9+F11*F9+G11*G9+H11*H9+I11*I9+J11*J9+K11*K9+L11*L9+M11*M9+N9*N11+O9*O11</f>
        <v>151.67799999999997</v>
      </c>
      <c r="R11" s="41">
        <f>B11/100*R10</f>
        <v>1.3</v>
      </c>
      <c r="S11" s="41">
        <f>B11/100*S10</f>
        <v>7</v>
      </c>
      <c r="T11" s="41">
        <f>B11/100*T10</f>
        <v>1</v>
      </c>
      <c r="U11" s="41">
        <f>B11/100*U10</f>
        <v>1.3</v>
      </c>
      <c r="V11" s="41">
        <f>B11/100*V10</f>
        <v>1</v>
      </c>
      <c r="W11" s="40">
        <f>Q11+R11*R9+S11*S9+T11*T9+U11*U9+V11*V9</f>
        <v>172.77799999999996</v>
      </c>
      <c r="X11" s="42">
        <f>W11*X9+W11</f>
        <v>190.05579999999995</v>
      </c>
    </row>
    <row r="12" spans="1:24" s="12" customFormat="1" ht="7.8">
      <c r="A12" s="66" t="s">
        <v>83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</row>
    <row r="13" spans="1:24" ht="15.6" customHeight="1">
      <c r="A13" s="70" t="s">
        <v>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s="12" customFormat="1" ht="7.95" customHeight="1">
      <c r="A14" s="71" t="s">
        <v>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3"/>
    </row>
    <row r="15" spans="1:24" ht="30">
      <c r="A15" s="61" t="s">
        <v>84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3"/>
    </row>
    <row r="16" spans="1:24" ht="15.6" customHeight="1">
      <c r="A16" s="21" t="s">
        <v>3</v>
      </c>
      <c r="B16" s="64" t="s">
        <v>85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13.8">
      <c r="A17" s="21" t="s">
        <v>7</v>
      </c>
      <c r="B17" s="64" t="s">
        <v>81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5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64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66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69" t="s">
        <v>82</v>
      </c>
      <c r="B19" s="25" t="s">
        <v>33</v>
      </c>
      <c r="C19" s="25">
        <v>1.4</v>
      </c>
      <c r="D19" s="25">
        <v>2</v>
      </c>
      <c r="E19" s="25">
        <v>1.2</v>
      </c>
      <c r="F19" s="25">
        <v>1</v>
      </c>
      <c r="G19" s="25">
        <v>5</v>
      </c>
      <c r="H19" s="25">
        <v>4.5999999999999996</v>
      </c>
      <c r="I19" s="25">
        <v>4</v>
      </c>
      <c r="J19" s="25">
        <v>1.8</v>
      </c>
      <c r="K19" s="25">
        <v>2.6</v>
      </c>
      <c r="L19" s="25">
        <v>1</v>
      </c>
      <c r="M19" s="25">
        <v>1.78</v>
      </c>
      <c r="N19" s="25">
        <v>1</v>
      </c>
      <c r="O19" s="25">
        <v>2.2999999999999998</v>
      </c>
      <c r="P19" s="25"/>
      <c r="Q19" s="35"/>
      <c r="R19" s="25">
        <v>1.2</v>
      </c>
      <c r="S19" s="25">
        <v>0.5</v>
      </c>
      <c r="T19" s="25">
        <v>10</v>
      </c>
      <c r="U19" s="25">
        <v>0.8</v>
      </c>
      <c r="V19" s="25">
        <v>5</v>
      </c>
      <c r="W19" s="36"/>
      <c r="X19" s="37">
        <v>0.1</v>
      </c>
    </row>
    <row r="20" spans="1:24" s="16" customFormat="1">
      <c r="A20" s="69"/>
      <c r="B20" s="26" t="s">
        <v>34</v>
      </c>
      <c r="C20" s="26">
        <v>57</v>
      </c>
      <c r="D20" s="26">
        <v>10</v>
      </c>
      <c r="E20" s="26">
        <v>19.5</v>
      </c>
      <c r="F20" s="26">
        <v>0.5</v>
      </c>
      <c r="G20" s="26">
        <v>0.3</v>
      </c>
      <c r="H20" s="26">
        <v>0.5</v>
      </c>
      <c r="I20" s="26">
        <v>0.1</v>
      </c>
      <c r="J20" s="26">
        <v>4</v>
      </c>
      <c r="K20" s="26">
        <v>2</v>
      </c>
      <c r="L20" s="26">
        <v>1</v>
      </c>
      <c r="M20" s="26">
        <v>0.1</v>
      </c>
      <c r="N20" s="26">
        <v>1</v>
      </c>
      <c r="O20" s="26">
        <v>4</v>
      </c>
      <c r="P20" s="26">
        <f>SUM(C20:O20)</f>
        <v>99.999999999999986</v>
      </c>
      <c r="Q20" s="35">
        <f>C20*C19+D20*D19+E20*E19+F20*F19+G20*G19+H20*H19+I20*I19+J20*J19+K20*K19+L20*L19+M20*M19+N19*N20+O19*O20</f>
        <v>151.67799999999997</v>
      </c>
      <c r="R20" s="38">
        <v>1.3</v>
      </c>
      <c r="S20" s="38">
        <v>7</v>
      </c>
      <c r="T20" s="38">
        <v>1</v>
      </c>
      <c r="U20" s="38">
        <v>1.3</v>
      </c>
      <c r="V20" s="38">
        <v>1</v>
      </c>
      <c r="W20" s="35">
        <f>Q20+R20*R19+S20*S19+T20*T19+U20*U19+V20*V19</f>
        <v>172.77799999999996</v>
      </c>
      <c r="X20" s="39">
        <f>W20*X19+W20</f>
        <v>190.05579999999995</v>
      </c>
    </row>
    <row r="21" spans="1:24" s="12" customFormat="1">
      <c r="A21" s="27" t="s">
        <v>35</v>
      </c>
      <c r="B21" s="1">
        <v>200</v>
      </c>
      <c r="C21" s="1">
        <f>B21/100*C20</f>
        <v>114</v>
      </c>
      <c r="D21" s="1">
        <f>B21/100*D20</f>
        <v>20</v>
      </c>
      <c r="E21" s="1">
        <f>B21/100*E20</f>
        <v>39</v>
      </c>
      <c r="F21" s="1">
        <f>B21/100*F20</f>
        <v>1</v>
      </c>
      <c r="G21" s="1">
        <f>B21/100*G20</f>
        <v>0.6</v>
      </c>
      <c r="H21" s="1">
        <f>B21/100*H20</f>
        <v>1</v>
      </c>
      <c r="I21" s="1">
        <f>B21/100*I20</f>
        <v>0.2</v>
      </c>
      <c r="J21" s="1">
        <f>B21/100*J20</f>
        <v>8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199.99999999999997</v>
      </c>
      <c r="Q21" s="43">
        <f>C21*C19+D21*D19+E21*E19+F21*F19+G21*G19+H21*H19+I21*I19+J21*J19+K21*K19+L21*L19+M21*M19+N19*N21+O19*O21</f>
        <v>303.35599999999994</v>
      </c>
      <c r="R21" s="44">
        <f>B21/100*R20</f>
        <v>2.6</v>
      </c>
      <c r="S21" s="44">
        <f>B21/100*S20</f>
        <v>14</v>
      </c>
      <c r="T21" s="44">
        <f>B21/100*T20</f>
        <v>2</v>
      </c>
      <c r="U21" s="44">
        <f>B21/100*U20</f>
        <v>2.6</v>
      </c>
      <c r="V21" s="44">
        <f>B21/100*V20</f>
        <v>2</v>
      </c>
      <c r="W21" s="43">
        <f>Q21+R21*R19+S21*S19+T21*T19+U21*U19+V21*V19</f>
        <v>345.55599999999993</v>
      </c>
      <c r="X21" s="42">
        <f>W21*X19+W21</f>
        <v>380.1115999999999</v>
      </c>
    </row>
    <row r="22" spans="1:24" ht="13.8">
      <c r="A22" s="66" t="s">
        <v>83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</row>
    <row r="23" spans="1:24" s="12" customFormat="1" ht="11.4" customHeight="1">
      <c r="A23" s="70" t="s">
        <v>37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s="12" customFormat="1" ht="11.4" customHeight="1">
      <c r="A24" s="71" t="s">
        <v>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3"/>
    </row>
    <row r="25" spans="1:24" ht="30">
      <c r="A25" s="61" t="s">
        <v>86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3"/>
    </row>
    <row r="26" spans="1:24" ht="15.6" customHeight="1">
      <c r="A26" s="21" t="s">
        <v>3</v>
      </c>
      <c r="B26" s="64" t="s">
        <v>85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5"/>
    </row>
    <row r="27" spans="1:24" ht="15.6" customHeight="1">
      <c r="A27" s="21" t="s">
        <v>7</v>
      </c>
      <c r="B27" s="64" t="s">
        <v>81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5"/>
    </row>
    <row r="28" spans="1:24" ht="26.4">
      <c r="A28" s="22"/>
      <c r="B28" s="23" t="s">
        <v>9</v>
      </c>
      <c r="C28" s="24" t="s">
        <v>10</v>
      </c>
      <c r="D28" s="24" t="s">
        <v>11</v>
      </c>
      <c r="E28" s="24" t="s">
        <v>64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66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69" t="s">
        <v>82</v>
      </c>
      <c r="B29" s="25" t="s">
        <v>33</v>
      </c>
      <c r="C29" s="25">
        <v>1.4</v>
      </c>
      <c r="D29" s="25">
        <v>2</v>
      </c>
      <c r="E29" s="25">
        <v>1.2</v>
      </c>
      <c r="F29" s="25">
        <v>1</v>
      </c>
      <c r="G29" s="25">
        <v>5</v>
      </c>
      <c r="H29" s="25">
        <v>4.5999999999999996</v>
      </c>
      <c r="I29" s="25">
        <v>4</v>
      </c>
      <c r="J29" s="25">
        <v>1.8</v>
      </c>
      <c r="K29" s="25">
        <v>2.6</v>
      </c>
      <c r="L29" s="25">
        <v>1</v>
      </c>
      <c r="M29" s="25">
        <v>1.78</v>
      </c>
      <c r="N29" s="25">
        <v>1</v>
      </c>
      <c r="O29" s="25">
        <v>2.2999999999999998</v>
      </c>
      <c r="P29" s="25"/>
      <c r="Q29" s="35"/>
      <c r="R29" s="25">
        <v>1.2</v>
      </c>
      <c r="S29" s="25">
        <v>0.5</v>
      </c>
      <c r="T29" s="25">
        <v>10</v>
      </c>
      <c r="U29" s="25">
        <v>0.8</v>
      </c>
      <c r="V29" s="25">
        <v>5</v>
      </c>
      <c r="W29" s="36"/>
      <c r="X29" s="37">
        <v>0.1</v>
      </c>
    </row>
    <row r="30" spans="1:24" s="16" customFormat="1">
      <c r="A30" s="69"/>
      <c r="B30" s="26" t="s">
        <v>34</v>
      </c>
      <c r="C30" s="26">
        <v>57</v>
      </c>
      <c r="D30" s="26">
        <v>10</v>
      </c>
      <c r="E30" s="26">
        <v>19.5</v>
      </c>
      <c r="F30" s="26">
        <v>0.5</v>
      </c>
      <c r="G30" s="26">
        <v>0.3</v>
      </c>
      <c r="H30" s="26">
        <v>0.5</v>
      </c>
      <c r="I30" s="26">
        <v>0.1</v>
      </c>
      <c r="J30" s="26">
        <v>4</v>
      </c>
      <c r="K30" s="26">
        <v>2</v>
      </c>
      <c r="L30" s="26">
        <v>1</v>
      </c>
      <c r="M30" s="26">
        <v>0.1</v>
      </c>
      <c r="N30" s="26">
        <v>1</v>
      </c>
      <c r="O30" s="26">
        <v>4</v>
      </c>
      <c r="P30" s="26">
        <f>SUM(C30:O30)</f>
        <v>99.999999999999986</v>
      </c>
      <c r="Q30" s="35">
        <f>C30*C29+D30*D29+E30*E29+F30*F29+G30*G29+H30*H29+I30*I29+J30*J29+K30*K29+L30*L29+M30*M29+N29*N30+O29*O30</f>
        <v>151.67799999999997</v>
      </c>
      <c r="R30" s="38">
        <v>1.3</v>
      </c>
      <c r="S30" s="38">
        <v>7</v>
      </c>
      <c r="T30" s="38">
        <v>1</v>
      </c>
      <c r="U30" s="38">
        <v>1.3</v>
      </c>
      <c r="V30" s="38">
        <v>1</v>
      </c>
      <c r="W30" s="35">
        <f>Q30+R30*R29+S30*S29+T30*T29+U30*U29+V30*V29</f>
        <v>172.77799999999996</v>
      </c>
      <c r="X30" s="39">
        <f>W30*X29+W30</f>
        <v>190.05579999999995</v>
      </c>
    </row>
    <row r="31" spans="1:24" s="17" customFormat="1">
      <c r="A31" s="27" t="s">
        <v>35</v>
      </c>
      <c r="B31" s="1">
        <v>300</v>
      </c>
      <c r="C31" s="1">
        <f>B31/100*C30</f>
        <v>171</v>
      </c>
      <c r="D31" s="1">
        <f>B31/100*D30</f>
        <v>30</v>
      </c>
      <c r="E31" s="1">
        <f>B31/100*E30</f>
        <v>58.5</v>
      </c>
      <c r="F31" s="1">
        <f>B31/100*F30</f>
        <v>1.5</v>
      </c>
      <c r="G31" s="1">
        <f>B31/100*G30</f>
        <v>0.89999999999999991</v>
      </c>
      <c r="H31" s="1">
        <f>B31/100*H30</f>
        <v>1.5</v>
      </c>
      <c r="I31" s="1">
        <f>B31/100*I30</f>
        <v>0.30000000000000004</v>
      </c>
      <c r="J31" s="1">
        <f>B31/100*J30</f>
        <v>12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</v>
      </c>
      <c r="Q31" s="43">
        <f>C31*C29+D31*D29+E31*E29+F31*F29+G31*G29+H31*H29+I31*I29+J31*J29+K31*K29+L31*L29+M31*M29+N29*N31+O29*O31</f>
        <v>455.03399999999999</v>
      </c>
      <c r="R31" s="44">
        <f>B31/100*R30</f>
        <v>3.9000000000000004</v>
      </c>
      <c r="S31" s="44">
        <f>B31/100*S30</f>
        <v>21</v>
      </c>
      <c r="T31" s="44">
        <f>B31/100*T30</f>
        <v>3</v>
      </c>
      <c r="U31" s="44">
        <f>B31/100*U30</f>
        <v>3.9000000000000004</v>
      </c>
      <c r="V31" s="44">
        <f>B31/100*V30</f>
        <v>3</v>
      </c>
      <c r="W31" s="43">
        <f>Q31+R31*R29+S31*S29+T31*T29+U31*U29+V31*V29</f>
        <v>518.33400000000006</v>
      </c>
      <c r="X31" s="42">
        <f>W31*X29+W31</f>
        <v>570.16740000000004</v>
      </c>
    </row>
    <row r="32" spans="1:24" s="12" customFormat="1" ht="7.8">
      <c r="A32" s="66" t="s">
        <v>83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8"/>
    </row>
    <row r="33" spans="1:24" ht="15.6" customHeight="1">
      <c r="A33" s="70" t="s">
        <v>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s="12" customFormat="1" ht="7.95" customHeight="1">
      <c r="A34" s="71" t="s">
        <v>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3"/>
    </row>
    <row r="35" spans="1:24" ht="30">
      <c r="A35" s="61" t="s">
        <v>87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</row>
    <row r="36" spans="1:24" ht="15.6" customHeight="1">
      <c r="A36" s="21" t="s">
        <v>3</v>
      </c>
      <c r="B36" s="64" t="s">
        <v>85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5"/>
    </row>
    <row r="37" spans="1:24" ht="15.6" customHeight="1">
      <c r="A37" s="21" t="s">
        <v>7</v>
      </c>
      <c r="B37" s="64" t="s">
        <v>81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5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64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66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69" t="s">
        <v>82</v>
      </c>
      <c r="B39" s="25" t="s">
        <v>33</v>
      </c>
      <c r="C39" s="25">
        <v>1.4</v>
      </c>
      <c r="D39" s="25">
        <v>2</v>
      </c>
      <c r="E39" s="25">
        <v>1.2</v>
      </c>
      <c r="F39" s="25">
        <v>1</v>
      </c>
      <c r="G39" s="25">
        <v>5</v>
      </c>
      <c r="H39" s="25">
        <v>4.5999999999999996</v>
      </c>
      <c r="I39" s="25">
        <v>4</v>
      </c>
      <c r="J39" s="25">
        <v>1.8</v>
      </c>
      <c r="K39" s="25">
        <v>2.6</v>
      </c>
      <c r="L39" s="25">
        <v>1</v>
      </c>
      <c r="M39" s="25">
        <v>1.78</v>
      </c>
      <c r="N39" s="25">
        <v>1</v>
      </c>
      <c r="O39" s="25">
        <v>2.2999999999999998</v>
      </c>
      <c r="P39" s="25"/>
      <c r="Q39" s="35"/>
      <c r="R39" s="25">
        <v>1.2</v>
      </c>
      <c r="S39" s="25">
        <v>0.5</v>
      </c>
      <c r="T39" s="25">
        <v>10</v>
      </c>
      <c r="U39" s="25">
        <v>0.8</v>
      </c>
      <c r="V39" s="25">
        <v>5</v>
      </c>
      <c r="W39" s="36"/>
      <c r="X39" s="37">
        <v>0.1</v>
      </c>
    </row>
    <row r="40" spans="1:24" s="16" customFormat="1">
      <c r="A40" s="69"/>
      <c r="B40" s="26" t="s">
        <v>34</v>
      </c>
      <c r="C40" s="26">
        <v>57</v>
      </c>
      <c r="D40" s="26">
        <v>10</v>
      </c>
      <c r="E40" s="26">
        <v>19.5</v>
      </c>
      <c r="F40" s="26">
        <v>0.5</v>
      </c>
      <c r="G40" s="26">
        <v>0.3</v>
      </c>
      <c r="H40" s="26">
        <v>0.5</v>
      </c>
      <c r="I40" s="26">
        <v>0.1</v>
      </c>
      <c r="J40" s="26">
        <v>4</v>
      </c>
      <c r="K40" s="26">
        <v>2</v>
      </c>
      <c r="L40" s="26">
        <v>1</v>
      </c>
      <c r="M40" s="26">
        <v>0.1</v>
      </c>
      <c r="N40" s="26">
        <v>1</v>
      </c>
      <c r="O40" s="26">
        <v>4</v>
      </c>
      <c r="P40" s="26">
        <f>SUM(C40:O40)</f>
        <v>99.999999999999986</v>
      </c>
      <c r="Q40" s="35">
        <f>C40*C39+D40*D39+E40*E39+F40*F39+G40*G39+H40*H39+I40*I39+J40*J39+K40*K39+L40*L39+M40*M39+N39*N40+O39*O40</f>
        <v>151.67799999999997</v>
      </c>
      <c r="R40" s="38">
        <v>1.3</v>
      </c>
      <c r="S40" s="38">
        <v>7</v>
      </c>
      <c r="T40" s="38">
        <v>1</v>
      </c>
      <c r="U40" s="38">
        <v>1.3</v>
      </c>
      <c r="V40" s="38">
        <v>1</v>
      </c>
      <c r="W40" s="35">
        <f>Q40+R40*R39+S40*S39+T40*T39+U40*U39+V40*V39</f>
        <v>172.77799999999996</v>
      </c>
      <c r="X40" s="39">
        <f>W40*X39+W40</f>
        <v>190.05579999999995</v>
      </c>
    </row>
    <row r="41" spans="1:24" s="17" customFormat="1">
      <c r="A41" s="27" t="s">
        <v>35</v>
      </c>
      <c r="B41" s="1">
        <v>400</v>
      </c>
      <c r="C41" s="1">
        <f>B41/100*C40</f>
        <v>228</v>
      </c>
      <c r="D41" s="1">
        <f>B41/100*D40</f>
        <v>40</v>
      </c>
      <c r="E41" s="1">
        <f>B41/100*E40</f>
        <v>78</v>
      </c>
      <c r="F41" s="1">
        <f>B41/100*F40</f>
        <v>2</v>
      </c>
      <c r="G41" s="1">
        <f>B41/100*G40</f>
        <v>1.2</v>
      </c>
      <c r="H41" s="1">
        <f>B41/100*H40</f>
        <v>2</v>
      </c>
      <c r="I41" s="1">
        <f>B41/100*I40</f>
        <v>0.4</v>
      </c>
      <c r="J41" s="1">
        <f>B41/100*J40</f>
        <v>16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399.99999999999994</v>
      </c>
      <c r="Q41" s="43">
        <f>C41*C39+D41*D39+E41*E39+F41*F39+G41*G39+H41*H39+I41*I39+J41*J39+K41*K39+L41*L39+M41*M39+N39*N41+O39*O41</f>
        <v>606.71199999999988</v>
      </c>
      <c r="R41" s="44">
        <f>B41/100*R40</f>
        <v>5.2</v>
      </c>
      <c r="S41" s="44">
        <f>B41/100*S40</f>
        <v>28</v>
      </c>
      <c r="T41" s="44">
        <f>B41/100*T40</f>
        <v>4</v>
      </c>
      <c r="U41" s="44">
        <f>B41/100*U40</f>
        <v>5.2</v>
      </c>
      <c r="V41" s="44">
        <f>B41/100*V40</f>
        <v>4</v>
      </c>
      <c r="W41" s="43">
        <f>Q41+R41*R39+S41*S39+T41*T39+U41*U39+V41*V39</f>
        <v>691.11199999999985</v>
      </c>
      <c r="X41" s="42">
        <f>W41*X39+W41</f>
        <v>760.22319999999979</v>
      </c>
    </row>
    <row r="42" spans="1:24" s="12" customFormat="1" ht="7.8">
      <c r="A42" s="66" t="s">
        <v>83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8"/>
    </row>
    <row r="43" spans="1:24" ht="15.6" customHeight="1">
      <c r="A43" s="70" t="s">
        <v>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s="12" customFormat="1" ht="7.95" customHeight="1">
      <c r="A44" s="71" t="s">
        <v>1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3"/>
    </row>
    <row r="45" spans="1:24" ht="30">
      <c r="A45" s="61" t="s">
        <v>88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</row>
    <row r="46" spans="1:24" ht="15.6" customHeight="1">
      <c r="A46" s="21" t="s">
        <v>3</v>
      </c>
      <c r="B46" s="64" t="s">
        <v>85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5"/>
    </row>
    <row r="47" spans="1:24" ht="13.2" customHeight="1">
      <c r="A47" s="21" t="s">
        <v>7</v>
      </c>
      <c r="B47" s="64" t="s">
        <v>81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5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64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66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69" t="s">
        <v>82</v>
      </c>
      <c r="B49" s="25" t="s">
        <v>33</v>
      </c>
      <c r="C49" s="25">
        <v>1.4</v>
      </c>
      <c r="D49" s="25">
        <v>2</v>
      </c>
      <c r="E49" s="25">
        <v>1.2</v>
      </c>
      <c r="F49" s="25">
        <v>1</v>
      </c>
      <c r="G49" s="25">
        <v>5</v>
      </c>
      <c r="H49" s="25">
        <v>4.5999999999999996</v>
      </c>
      <c r="I49" s="25">
        <v>4</v>
      </c>
      <c r="J49" s="25">
        <v>1.8</v>
      </c>
      <c r="K49" s="25">
        <v>2.6</v>
      </c>
      <c r="L49" s="25">
        <v>1</v>
      </c>
      <c r="M49" s="25">
        <v>1.78</v>
      </c>
      <c r="N49" s="25">
        <v>1</v>
      </c>
      <c r="O49" s="25">
        <v>2.2999999999999998</v>
      </c>
      <c r="P49" s="25"/>
      <c r="Q49" s="35"/>
      <c r="R49" s="25">
        <v>1.2</v>
      </c>
      <c r="S49" s="25">
        <v>0.5</v>
      </c>
      <c r="T49" s="25">
        <v>10</v>
      </c>
      <c r="U49" s="25">
        <v>0.8</v>
      </c>
      <c r="V49" s="25">
        <v>5</v>
      </c>
      <c r="W49" s="36"/>
      <c r="X49" s="37">
        <v>0.1</v>
      </c>
    </row>
    <row r="50" spans="1:24" s="16" customFormat="1">
      <c r="A50" s="69"/>
      <c r="B50" s="26" t="s">
        <v>34</v>
      </c>
      <c r="C50" s="26">
        <v>57</v>
      </c>
      <c r="D50" s="26">
        <v>10</v>
      </c>
      <c r="E50" s="26">
        <v>19.5</v>
      </c>
      <c r="F50" s="26">
        <v>0.5</v>
      </c>
      <c r="G50" s="26">
        <v>0.3</v>
      </c>
      <c r="H50" s="26">
        <v>0.5</v>
      </c>
      <c r="I50" s="26">
        <v>0.1</v>
      </c>
      <c r="J50" s="26">
        <v>4</v>
      </c>
      <c r="K50" s="26">
        <v>2</v>
      </c>
      <c r="L50" s="26">
        <v>1</v>
      </c>
      <c r="M50" s="26">
        <v>0.1</v>
      </c>
      <c r="N50" s="26">
        <v>1</v>
      </c>
      <c r="O50" s="26">
        <v>4</v>
      </c>
      <c r="P50" s="26">
        <f>SUM(C50:O50)</f>
        <v>99.999999999999986</v>
      </c>
      <c r="Q50" s="35">
        <f>C50*C49+D50*D49+E50*E49+F50*F49+G50*G49+H50*H49+I50*I49+J50*J49+K50*K49+L50*L49+M50*M49+N49*N50+O49*O50</f>
        <v>151.67799999999997</v>
      </c>
      <c r="R50" s="38">
        <v>1.3</v>
      </c>
      <c r="S50" s="38">
        <v>7</v>
      </c>
      <c r="T50" s="38">
        <v>1</v>
      </c>
      <c r="U50" s="38">
        <v>1.3</v>
      </c>
      <c r="V50" s="38">
        <v>1</v>
      </c>
      <c r="W50" s="35">
        <f>Q50+R50*R49+S50*S49+T50*T49+U50*U49+V50*V49</f>
        <v>172.77799999999996</v>
      </c>
      <c r="X50" s="39">
        <f>W50*X49+W50</f>
        <v>190.05579999999995</v>
      </c>
    </row>
    <row r="51" spans="1:24" s="17" customFormat="1">
      <c r="A51" s="27" t="s">
        <v>35</v>
      </c>
      <c r="B51" s="1">
        <v>500</v>
      </c>
      <c r="C51" s="1">
        <f>B51/100*C50</f>
        <v>285</v>
      </c>
      <c r="D51" s="1">
        <f>B51/100*D50</f>
        <v>50</v>
      </c>
      <c r="E51" s="1">
        <f>B51/100*E50</f>
        <v>97.5</v>
      </c>
      <c r="F51" s="1">
        <f>B51/100*F50</f>
        <v>2.5</v>
      </c>
      <c r="G51" s="1">
        <f>B51/100*G50</f>
        <v>1.5</v>
      </c>
      <c r="H51" s="1">
        <f>B51/100*H50</f>
        <v>2.5</v>
      </c>
      <c r="I51" s="1">
        <f>B51/100*I50</f>
        <v>0.5</v>
      </c>
      <c r="J51" s="1">
        <f>B51/100*J50</f>
        <v>20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43">
        <f>C51*C49+D51*D49+E51*E49+F51*F49+G51*G49+H51*H49+I51*I49+J51*J49+K51*K49+L51*L49+M51*M49+N49*N51+O49*O51</f>
        <v>758.39</v>
      </c>
      <c r="R51" s="44">
        <f>B51/100*R50</f>
        <v>6.5</v>
      </c>
      <c r="S51" s="44">
        <f>B51/100*S50</f>
        <v>35</v>
      </c>
      <c r="T51" s="44">
        <f>B51/100*T50</f>
        <v>5</v>
      </c>
      <c r="U51" s="44">
        <f>B51/100*U50</f>
        <v>6.5</v>
      </c>
      <c r="V51" s="44">
        <f>B51/100*V50</f>
        <v>5</v>
      </c>
      <c r="W51" s="43">
        <f>Q51+R51*R49+S51*S49+T51*T49+U51*U49+V51*V49</f>
        <v>863.89</v>
      </c>
      <c r="X51" s="42">
        <f>W51*X49+W51</f>
        <v>950.279</v>
      </c>
    </row>
    <row r="52" spans="1:24" s="12" customFormat="1" ht="7.8">
      <c r="A52" s="66" t="s">
        <v>83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8"/>
    </row>
    <row r="53" spans="1:24" ht="15.6" customHeight="1">
      <c r="A53" s="70" t="s">
        <v>37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s="12" customFormat="1" ht="7.95" customHeight="1">
      <c r="A54" s="71" t="s">
        <v>1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3"/>
    </row>
    <row r="55" spans="1:24" ht="30">
      <c r="A55" s="61" t="s">
        <v>89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</row>
    <row r="56" spans="1:24" ht="15.6" customHeight="1">
      <c r="A56" s="21" t="s">
        <v>3</v>
      </c>
      <c r="B56" s="64" t="s">
        <v>85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5"/>
    </row>
    <row r="57" spans="1:24" ht="15.6" customHeight="1">
      <c r="A57" s="21" t="s">
        <v>7</v>
      </c>
      <c r="B57" s="64" t="s">
        <v>81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5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64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66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69" t="s">
        <v>82</v>
      </c>
      <c r="B59" s="25" t="s">
        <v>33</v>
      </c>
      <c r="C59" s="25">
        <v>1.4</v>
      </c>
      <c r="D59" s="25">
        <v>2</v>
      </c>
      <c r="E59" s="25">
        <v>1.2</v>
      </c>
      <c r="F59" s="25">
        <v>1</v>
      </c>
      <c r="G59" s="25">
        <v>5</v>
      </c>
      <c r="H59" s="25">
        <v>4.5999999999999996</v>
      </c>
      <c r="I59" s="25">
        <v>4</v>
      </c>
      <c r="J59" s="25">
        <v>1.8</v>
      </c>
      <c r="K59" s="25">
        <v>2.6</v>
      </c>
      <c r="L59" s="25">
        <v>1</v>
      </c>
      <c r="M59" s="25">
        <v>1.78</v>
      </c>
      <c r="N59" s="25">
        <v>1</v>
      </c>
      <c r="O59" s="25">
        <v>2.2999999999999998</v>
      </c>
      <c r="P59" s="25"/>
      <c r="Q59" s="35"/>
      <c r="R59" s="25">
        <v>1.2</v>
      </c>
      <c r="S59" s="25">
        <v>0.5</v>
      </c>
      <c r="T59" s="25">
        <v>10</v>
      </c>
      <c r="U59" s="25">
        <v>0.8</v>
      </c>
      <c r="V59" s="25">
        <v>5</v>
      </c>
      <c r="W59" s="36"/>
      <c r="X59" s="37">
        <v>0.1</v>
      </c>
    </row>
    <row r="60" spans="1:24" s="16" customFormat="1">
      <c r="A60" s="69"/>
      <c r="B60" s="26" t="s">
        <v>34</v>
      </c>
      <c r="C60" s="26">
        <v>57</v>
      </c>
      <c r="D60" s="26">
        <v>10</v>
      </c>
      <c r="E60" s="26">
        <v>19.5</v>
      </c>
      <c r="F60" s="26">
        <v>0.5</v>
      </c>
      <c r="G60" s="26">
        <v>0.3</v>
      </c>
      <c r="H60" s="26">
        <v>0.5</v>
      </c>
      <c r="I60" s="26">
        <v>0.1</v>
      </c>
      <c r="J60" s="26">
        <v>4</v>
      </c>
      <c r="K60" s="26">
        <v>2</v>
      </c>
      <c r="L60" s="26">
        <v>1</v>
      </c>
      <c r="M60" s="26">
        <v>0.1</v>
      </c>
      <c r="N60" s="26">
        <v>1</v>
      </c>
      <c r="O60" s="26">
        <v>4</v>
      </c>
      <c r="P60" s="26">
        <f>SUM(C60:O60)</f>
        <v>99.999999999999986</v>
      </c>
      <c r="Q60" s="35">
        <f>C60*C59+D60*D59+E60*E59+F60*F59+G60*G59+H60*H59+I60*I59+J60*J59+K60*K59+L60*L59+M60*M59+N59*N60+O59*O60</f>
        <v>151.67799999999997</v>
      </c>
      <c r="R60" s="38">
        <v>1.3</v>
      </c>
      <c r="S60" s="38">
        <v>7</v>
      </c>
      <c r="T60" s="38">
        <v>1</v>
      </c>
      <c r="U60" s="38">
        <v>1.3</v>
      </c>
      <c r="V60" s="38">
        <v>1</v>
      </c>
      <c r="W60" s="35">
        <f>Q60+R60*R59+S60*S59+T60*T59+U60*U59+V60*V59</f>
        <v>172.77799999999996</v>
      </c>
      <c r="X60" s="39">
        <f>W60*X59+W60</f>
        <v>190.05579999999995</v>
      </c>
    </row>
    <row r="61" spans="1:24" s="17" customFormat="1">
      <c r="A61" s="27" t="s">
        <v>35</v>
      </c>
      <c r="B61" s="1">
        <v>600</v>
      </c>
      <c r="C61" s="1">
        <f>B61/100*C60</f>
        <v>342</v>
      </c>
      <c r="D61" s="1">
        <f>B61/100*D60</f>
        <v>60</v>
      </c>
      <c r="E61" s="1">
        <f>B61/100*E60</f>
        <v>117</v>
      </c>
      <c r="F61" s="1">
        <f>B61/100*F60</f>
        <v>3</v>
      </c>
      <c r="G61" s="1">
        <f>B61/100*G60</f>
        <v>1.7999999999999998</v>
      </c>
      <c r="H61" s="1">
        <f>B61/100*H60</f>
        <v>3</v>
      </c>
      <c r="I61" s="1">
        <f>B61/100*I60</f>
        <v>0.60000000000000009</v>
      </c>
      <c r="J61" s="1">
        <f>B61/100*J60</f>
        <v>24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</v>
      </c>
      <c r="Q61" s="43">
        <f>C61*C59+D61*D59+E61*E59+F61*F59+G61*G59+H61*H59+I61*I59+J61*J59+K61*K59+L61*L59+M61*M59+N59*N61+O59*O61</f>
        <v>910.06799999999998</v>
      </c>
      <c r="R61" s="44">
        <f>B61/100*R60</f>
        <v>7.8000000000000007</v>
      </c>
      <c r="S61" s="44">
        <f>B61/100*S60</f>
        <v>42</v>
      </c>
      <c r="T61" s="44">
        <f>B61/100*T60</f>
        <v>6</v>
      </c>
      <c r="U61" s="44">
        <f>B61/100*U60</f>
        <v>7.8000000000000007</v>
      </c>
      <c r="V61" s="44">
        <f>B61/100*V60</f>
        <v>6</v>
      </c>
      <c r="W61" s="43">
        <f>Q61+R61*R59+S61*S59+T61*T59+U61*U59+V61*V59</f>
        <v>1036.6680000000001</v>
      </c>
      <c r="X61" s="42">
        <f>W61*X59+W61</f>
        <v>1140.3348000000001</v>
      </c>
    </row>
    <row r="62" spans="1:24" s="12" customFormat="1" ht="7.8">
      <c r="A62" s="66" t="s">
        <v>83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8"/>
    </row>
    <row r="63" spans="1:24" ht="15.6" customHeight="1">
      <c r="A63" s="70" t="s">
        <v>37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s="12" customFormat="1" ht="7.95" customHeight="1">
      <c r="A64" s="71" t="s">
        <v>1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3"/>
    </row>
    <row r="65" spans="1:24" ht="30">
      <c r="A65" s="61" t="s">
        <v>90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</row>
    <row r="66" spans="1:24" ht="15.6" customHeight="1">
      <c r="A66" s="21" t="s">
        <v>3</v>
      </c>
      <c r="B66" s="64" t="s">
        <v>85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5"/>
    </row>
    <row r="67" spans="1:24" ht="15.6" customHeight="1">
      <c r="A67" s="21" t="s">
        <v>7</v>
      </c>
      <c r="B67" s="64" t="s">
        <v>81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5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64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66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69" t="s">
        <v>82</v>
      </c>
      <c r="B69" s="25" t="s">
        <v>33</v>
      </c>
      <c r="C69" s="25">
        <v>1.4</v>
      </c>
      <c r="D69" s="25">
        <v>2</v>
      </c>
      <c r="E69" s="25">
        <v>1.2</v>
      </c>
      <c r="F69" s="25">
        <v>1</v>
      </c>
      <c r="G69" s="25">
        <v>5</v>
      </c>
      <c r="H69" s="25">
        <v>4.5999999999999996</v>
      </c>
      <c r="I69" s="25">
        <v>4</v>
      </c>
      <c r="J69" s="25">
        <v>1.8</v>
      </c>
      <c r="K69" s="25">
        <v>2.6</v>
      </c>
      <c r="L69" s="25">
        <v>1</v>
      </c>
      <c r="M69" s="25">
        <v>1.78</v>
      </c>
      <c r="N69" s="25">
        <v>1</v>
      </c>
      <c r="O69" s="25">
        <v>2.2999999999999998</v>
      </c>
      <c r="P69" s="25"/>
      <c r="Q69" s="35"/>
      <c r="R69" s="25">
        <v>1.2</v>
      </c>
      <c r="S69" s="25">
        <v>0.5</v>
      </c>
      <c r="T69" s="25">
        <v>10</v>
      </c>
      <c r="U69" s="25">
        <v>0.8</v>
      </c>
      <c r="V69" s="25">
        <v>5</v>
      </c>
      <c r="W69" s="36"/>
      <c r="X69" s="37">
        <v>0.1</v>
      </c>
    </row>
    <row r="70" spans="1:24" s="16" customFormat="1">
      <c r="A70" s="69"/>
      <c r="B70" s="26" t="s">
        <v>34</v>
      </c>
      <c r="C70" s="26">
        <v>57</v>
      </c>
      <c r="D70" s="26">
        <v>10</v>
      </c>
      <c r="E70" s="26">
        <v>19.5</v>
      </c>
      <c r="F70" s="26">
        <v>0.5</v>
      </c>
      <c r="G70" s="26">
        <v>0.3</v>
      </c>
      <c r="H70" s="26">
        <v>0.5</v>
      </c>
      <c r="I70" s="26">
        <v>0.1</v>
      </c>
      <c r="J70" s="26">
        <v>4</v>
      </c>
      <c r="K70" s="26">
        <v>2</v>
      </c>
      <c r="L70" s="26">
        <v>1</v>
      </c>
      <c r="M70" s="26">
        <v>0.1</v>
      </c>
      <c r="N70" s="26">
        <v>1</v>
      </c>
      <c r="O70" s="26">
        <v>4</v>
      </c>
      <c r="P70" s="26">
        <f>SUM(C70:O70)</f>
        <v>99.999999999999986</v>
      </c>
      <c r="Q70" s="35">
        <f>C70*C69+D70*D69+E70*E69+F70*F69+G70*G69+H70*H69+I70*I69+J70*J69+K70*K69+L70*L69+M70*M69+N69*N70+O69*O70</f>
        <v>151.67799999999997</v>
      </c>
      <c r="R70" s="38">
        <v>1.3</v>
      </c>
      <c r="S70" s="38">
        <v>7</v>
      </c>
      <c r="T70" s="38">
        <v>1</v>
      </c>
      <c r="U70" s="38">
        <v>1.3</v>
      </c>
      <c r="V70" s="38">
        <v>1</v>
      </c>
      <c r="W70" s="35">
        <f>Q70+R70*R69+S70*S69+T70*T69+U70*U69+V70*V69</f>
        <v>172.77799999999996</v>
      </c>
      <c r="X70" s="39">
        <f>W70*X69+W70</f>
        <v>190.05579999999995</v>
      </c>
    </row>
    <row r="71" spans="1:24" s="17" customFormat="1">
      <c r="A71" s="27" t="s">
        <v>35</v>
      </c>
      <c r="B71" s="1">
        <v>700</v>
      </c>
      <c r="C71" s="1">
        <f>B71/100*C70</f>
        <v>399</v>
      </c>
      <c r="D71" s="1">
        <f>B71/100*D70</f>
        <v>70</v>
      </c>
      <c r="E71" s="1">
        <f>B71/100*E70</f>
        <v>136.5</v>
      </c>
      <c r="F71" s="1">
        <f>B71/100*F70</f>
        <v>3.5</v>
      </c>
      <c r="G71" s="1">
        <f>B71/100*G70</f>
        <v>2.1</v>
      </c>
      <c r="H71" s="1">
        <f>B71/100*H70</f>
        <v>3.5</v>
      </c>
      <c r="I71" s="1">
        <f>B71/100*I70</f>
        <v>0.70000000000000007</v>
      </c>
      <c r="J71" s="1">
        <f>B71/100*J70</f>
        <v>28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700.00000000000011</v>
      </c>
      <c r="Q71" s="43">
        <f>C71*C69+D71*D69+E71*E69+F71*F69+G71*G69+H71*H69+I71*I69+J71*J69+K71*K69+L71*L69+M71*M69+N69*N71+O69*O71</f>
        <v>1061.7459999999999</v>
      </c>
      <c r="R71" s="44">
        <f>B71/100*R70</f>
        <v>9.1</v>
      </c>
      <c r="S71" s="44">
        <f>B71/100*S70</f>
        <v>49</v>
      </c>
      <c r="T71" s="44">
        <f>B71/100*T70</f>
        <v>7</v>
      </c>
      <c r="U71" s="44">
        <f>B71/100*U70</f>
        <v>9.1</v>
      </c>
      <c r="V71" s="44">
        <f>B71/100*V70</f>
        <v>7</v>
      </c>
      <c r="W71" s="43">
        <f>Q71+R71*R69+S71*S69+T71*T69+U71*U69+V71*V69</f>
        <v>1209.4459999999999</v>
      </c>
      <c r="X71" s="42">
        <f>W71*X69+W71</f>
        <v>1330.3905999999999</v>
      </c>
    </row>
    <row r="72" spans="1:24" s="12" customFormat="1" ht="7.8">
      <c r="A72" s="66" t="s">
        <v>83</v>
      </c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8"/>
    </row>
    <row r="73" spans="1:24" ht="15.6" customHeight="1">
      <c r="A73" s="70" t="s">
        <v>37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s="12" customFormat="1" ht="7.95" customHeight="1">
      <c r="A74" s="71" t="s">
        <v>1</v>
      </c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3"/>
    </row>
    <row r="75" spans="1:24" ht="30">
      <c r="A75" s="61" t="s">
        <v>91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</row>
    <row r="76" spans="1:24" ht="15.6" customHeight="1">
      <c r="A76" s="21" t="s">
        <v>3</v>
      </c>
      <c r="B76" s="64" t="s">
        <v>85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5"/>
    </row>
    <row r="77" spans="1:24" ht="15.6" customHeight="1">
      <c r="A77" s="21" t="s">
        <v>7</v>
      </c>
      <c r="B77" s="64" t="s">
        <v>81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5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64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66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69" t="s">
        <v>82</v>
      </c>
      <c r="B79" s="25" t="s">
        <v>33</v>
      </c>
      <c r="C79" s="25">
        <v>1.4</v>
      </c>
      <c r="D79" s="25">
        <v>2</v>
      </c>
      <c r="E79" s="25">
        <v>1.2</v>
      </c>
      <c r="F79" s="25">
        <v>1</v>
      </c>
      <c r="G79" s="25">
        <v>5</v>
      </c>
      <c r="H79" s="25">
        <v>4.5999999999999996</v>
      </c>
      <c r="I79" s="25">
        <v>4</v>
      </c>
      <c r="J79" s="25">
        <v>1.8</v>
      </c>
      <c r="K79" s="25">
        <v>2.6</v>
      </c>
      <c r="L79" s="25">
        <v>1</v>
      </c>
      <c r="M79" s="25">
        <v>1.78</v>
      </c>
      <c r="N79" s="25">
        <v>1</v>
      </c>
      <c r="O79" s="25">
        <v>2.2999999999999998</v>
      </c>
      <c r="P79" s="25"/>
      <c r="Q79" s="35"/>
      <c r="R79" s="25">
        <v>1.2</v>
      </c>
      <c r="S79" s="25">
        <v>0.5</v>
      </c>
      <c r="T79" s="25">
        <v>10</v>
      </c>
      <c r="U79" s="25">
        <v>0.8</v>
      </c>
      <c r="V79" s="25">
        <v>5</v>
      </c>
      <c r="W79" s="36"/>
      <c r="X79" s="37">
        <v>0.1</v>
      </c>
    </row>
    <row r="80" spans="1:24" s="16" customFormat="1">
      <c r="A80" s="69"/>
      <c r="B80" s="26" t="s">
        <v>34</v>
      </c>
      <c r="C80" s="26">
        <v>57</v>
      </c>
      <c r="D80" s="26">
        <v>10</v>
      </c>
      <c r="E80" s="26">
        <v>19.5</v>
      </c>
      <c r="F80" s="26">
        <v>0.5</v>
      </c>
      <c r="G80" s="26">
        <v>0.3</v>
      </c>
      <c r="H80" s="26">
        <v>0.5</v>
      </c>
      <c r="I80" s="26">
        <v>0.1</v>
      </c>
      <c r="J80" s="26">
        <v>4</v>
      </c>
      <c r="K80" s="26">
        <v>2</v>
      </c>
      <c r="L80" s="26">
        <v>1</v>
      </c>
      <c r="M80" s="26">
        <v>0.1</v>
      </c>
      <c r="N80" s="26">
        <v>1</v>
      </c>
      <c r="O80" s="26">
        <v>4</v>
      </c>
      <c r="P80" s="26">
        <f>SUM(C80:O80)</f>
        <v>99.999999999999986</v>
      </c>
      <c r="Q80" s="35">
        <f>C80*C79+D80*D79+E80*E79+F80*F79+G80*G79+H80*H79+I80*I79+J80*J79+K80*K79+L80*L79+M80*M79+N79*N80+O79*O80</f>
        <v>151.67799999999997</v>
      </c>
      <c r="R80" s="38">
        <v>1.3</v>
      </c>
      <c r="S80" s="38">
        <v>7</v>
      </c>
      <c r="T80" s="38">
        <v>1</v>
      </c>
      <c r="U80" s="38">
        <v>1.3</v>
      </c>
      <c r="V80" s="38">
        <v>1</v>
      </c>
      <c r="W80" s="35">
        <f>Q80+R80*R79+S80*S79+T80*T79+U80*U79+V80*V79</f>
        <v>172.77799999999996</v>
      </c>
      <c r="X80" s="39">
        <f>W80*X79+W80</f>
        <v>190.05579999999995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456</v>
      </c>
      <c r="D81" s="1">
        <f>B81/100*D80</f>
        <v>80</v>
      </c>
      <c r="E81" s="1">
        <f>B81/100*E80</f>
        <v>156</v>
      </c>
      <c r="F81" s="1">
        <f>B81/100*F80</f>
        <v>4</v>
      </c>
      <c r="G81" s="1">
        <f>B81/100*G80</f>
        <v>2.4</v>
      </c>
      <c r="H81" s="1">
        <f>B81/100*H80</f>
        <v>4</v>
      </c>
      <c r="I81" s="1">
        <f>B81/100*I80</f>
        <v>0.8</v>
      </c>
      <c r="J81" s="1">
        <f>B81/100*J80</f>
        <v>32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799.99999999999989</v>
      </c>
      <c r="Q81" s="43">
        <f>C81*C79+D81*D79+E81*E79+F81*F79+G81*G79+H81*H79+I81*I79+J81*J79+K81*K79+L81*L79+M81*M79+N79*N81+O79*O81</f>
        <v>1213.4239999999998</v>
      </c>
      <c r="R81" s="44">
        <f>B81/100*R80</f>
        <v>10.4</v>
      </c>
      <c r="S81" s="44">
        <f>B81/100*S80</f>
        <v>56</v>
      </c>
      <c r="T81" s="44">
        <f>B81/100*T80</f>
        <v>8</v>
      </c>
      <c r="U81" s="44">
        <f>B81/100*U80</f>
        <v>10.4</v>
      </c>
      <c r="V81" s="44">
        <f>B81/100*V80</f>
        <v>8</v>
      </c>
      <c r="W81" s="43">
        <f>Q81+R81*R79+S81*S79+T81*T79+U81*U79+V81*V79</f>
        <v>1382.2239999999997</v>
      </c>
      <c r="X81" s="42">
        <f>W81*X79+W81</f>
        <v>1520.4463999999996</v>
      </c>
    </row>
    <row r="82" spans="1:24" s="12" customFormat="1" ht="7.8">
      <c r="A82" s="66" t="s">
        <v>83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8"/>
    </row>
  </sheetData>
  <mergeCells count="57">
    <mergeCell ref="A1:X1"/>
    <mergeCell ref="A3:X3"/>
    <mergeCell ref="A4:X4"/>
    <mergeCell ref="B5:X5"/>
    <mergeCell ref="B6:X6"/>
    <mergeCell ref="B7:X7"/>
    <mergeCell ref="A12:X12"/>
    <mergeCell ref="A13:X13"/>
    <mergeCell ref="A14:X14"/>
    <mergeCell ref="A15:X15"/>
    <mergeCell ref="B16:X16"/>
    <mergeCell ref="B17:X17"/>
    <mergeCell ref="A22:X22"/>
    <mergeCell ref="A23:X23"/>
    <mergeCell ref="A24:X24"/>
    <mergeCell ref="A25:X25"/>
    <mergeCell ref="B26:X26"/>
    <mergeCell ref="B27:X27"/>
    <mergeCell ref="A32:X32"/>
    <mergeCell ref="A33:X33"/>
    <mergeCell ref="A34:X34"/>
    <mergeCell ref="A35:X35"/>
    <mergeCell ref="B36:X36"/>
    <mergeCell ref="B37:X37"/>
    <mergeCell ref="A42:X42"/>
    <mergeCell ref="A43:X43"/>
    <mergeCell ref="A44:X44"/>
    <mergeCell ref="A45:X45"/>
    <mergeCell ref="B46:X46"/>
    <mergeCell ref="B47:X47"/>
    <mergeCell ref="A52:X52"/>
    <mergeCell ref="A53:X53"/>
    <mergeCell ref="A54:X54"/>
    <mergeCell ref="A55:X55"/>
    <mergeCell ref="B56:X56"/>
    <mergeCell ref="A74:X74"/>
    <mergeCell ref="B57:X57"/>
    <mergeCell ref="A62:X62"/>
    <mergeCell ref="A63:X63"/>
    <mergeCell ref="A64:X64"/>
    <mergeCell ref="A65:X65"/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workbookViewId="0">
      <selection activeCell="C46" sqref="C46"/>
    </sheetView>
  </sheetViews>
  <sheetFormatPr defaultColWidth="9" defaultRowHeight="13.8"/>
  <cols>
    <col min="1" max="1" width="12.109375" style="2" customWidth="1"/>
    <col min="2" max="3" width="9.44140625" customWidth="1"/>
    <col min="4" max="4" width="7.44140625" customWidth="1"/>
    <col min="5" max="5" width="2" customWidth="1"/>
    <col min="6" max="6" width="8.88671875" style="3"/>
    <col min="7" max="7" width="12.109375" style="3" customWidth="1"/>
    <col min="8" max="8" width="2" style="3" customWidth="1"/>
    <col min="9" max="9" width="8.88671875" style="3"/>
    <col min="11" max="11" width="2" customWidth="1"/>
    <col min="12" max="15" width="10.33203125" customWidth="1"/>
    <col min="16" max="16" width="21.77734375" customWidth="1"/>
  </cols>
  <sheetData>
    <row r="1" spans="1:16">
      <c r="A1" s="71" t="s">
        <v>92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1:16" ht="30">
      <c r="A2" s="61" t="s">
        <v>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ht="23.4" customHeight="1">
      <c r="A3" s="4" t="s">
        <v>93</v>
      </c>
      <c r="B3" s="64" t="s">
        <v>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</row>
    <row r="4" spans="1:16" ht="52.95" customHeight="1">
      <c r="A4" s="4" t="s">
        <v>94</v>
      </c>
      <c r="B4" s="75" t="s">
        <v>6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</row>
    <row r="5" spans="1:16" ht="23.4" customHeight="1">
      <c r="A5" s="4" t="s">
        <v>95</v>
      </c>
      <c r="B5" s="64" t="s">
        <v>96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6" ht="23.4" customHeight="1">
      <c r="A6" s="5" t="s">
        <v>97</v>
      </c>
      <c r="B6" s="77" t="s">
        <v>98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1:16" ht="28.2" customHeight="1">
      <c r="A7" s="79" t="s">
        <v>99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16" ht="20.399999999999999" customHeight="1">
      <c r="A8" s="5" t="s">
        <v>100</v>
      </c>
      <c r="B8" s="6" t="s">
        <v>31</v>
      </c>
      <c r="C8" s="6" t="s">
        <v>101</v>
      </c>
      <c r="D8" s="7" t="s">
        <v>102</v>
      </c>
      <c r="E8" s="87"/>
      <c r="F8" s="7" t="s">
        <v>103</v>
      </c>
      <c r="G8" s="7" t="s">
        <v>104</v>
      </c>
      <c r="H8" s="87"/>
      <c r="I8" s="82" t="s">
        <v>105</v>
      </c>
      <c r="J8" s="83"/>
      <c r="K8" s="87"/>
      <c r="L8" s="82" t="s">
        <v>106</v>
      </c>
      <c r="M8" s="84"/>
      <c r="N8" s="84"/>
      <c r="O8" s="83"/>
      <c r="P8" s="90"/>
    </row>
    <row r="9" spans="1:16" ht="47.4" customHeight="1">
      <c r="A9" s="8" t="s">
        <v>107</v>
      </c>
      <c r="B9" s="9">
        <v>84</v>
      </c>
      <c r="C9" s="9">
        <f>B9+B9*0.1</f>
        <v>92.4</v>
      </c>
      <c r="D9" s="10">
        <f>C9-B9</f>
        <v>8.4000000000000057</v>
      </c>
      <c r="E9" s="88"/>
      <c r="F9" s="11" t="s">
        <v>108</v>
      </c>
      <c r="G9" s="11">
        <v>100</v>
      </c>
      <c r="H9" s="88"/>
      <c r="I9" s="11" t="s">
        <v>109</v>
      </c>
      <c r="J9" s="11" t="s">
        <v>110</v>
      </c>
      <c r="K9" s="88"/>
      <c r="L9" s="93" t="s">
        <v>111</v>
      </c>
      <c r="M9" s="94"/>
      <c r="N9" s="94"/>
      <c r="O9" s="95"/>
      <c r="P9" s="91"/>
    </row>
    <row r="10" spans="1:16" ht="47.4" customHeight="1">
      <c r="A10" s="5" t="s">
        <v>112</v>
      </c>
      <c r="B10" s="9">
        <v>160</v>
      </c>
      <c r="C10" s="9">
        <f>B10+B10*0.1</f>
        <v>176</v>
      </c>
      <c r="D10" s="10">
        <f>C10-B10</f>
        <v>16</v>
      </c>
      <c r="E10" s="89"/>
      <c r="F10" s="11" t="s">
        <v>113</v>
      </c>
      <c r="G10" s="11">
        <v>200</v>
      </c>
      <c r="H10" s="89"/>
      <c r="I10" s="11" t="s">
        <v>114</v>
      </c>
      <c r="J10" s="11" t="s">
        <v>115</v>
      </c>
      <c r="K10" s="89"/>
      <c r="L10" s="96"/>
      <c r="M10" s="97"/>
      <c r="N10" s="97"/>
      <c r="O10" s="98"/>
      <c r="P10" s="92"/>
    </row>
    <row r="11" spans="1:16">
      <c r="A11" s="66" t="s">
        <v>116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6"/>
    </row>
    <row r="13" spans="1:16">
      <c r="A13" s="71" t="s">
        <v>92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100"/>
    </row>
    <row r="14" spans="1:16" ht="30">
      <c r="A14" s="61" t="s">
        <v>117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3"/>
    </row>
    <row r="15" spans="1:16" ht="23.4" customHeight="1">
      <c r="A15" s="4" t="s">
        <v>93</v>
      </c>
      <c r="B15" s="64" t="s">
        <v>47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5"/>
    </row>
    <row r="16" spans="1:16" ht="52.95" customHeight="1">
      <c r="A16" s="4" t="s">
        <v>94</v>
      </c>
      <c r="B16" s="75" t="s">
        <v>6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6"/>
    </row>
    <row r="17" spans="1:16" ht="23.4" customHeight="1">
      <c r="A17" s="4" t="s">
        <v>95</v>
      </c>
      <c r="B17" s="64" t="s">
        <v>118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ht="23.4" customHeight="1">
      <c r="A18" s="5" t="s">
        <v>97</v>
      </c>
      <c r="B18" s="77" t="s">
        <v>98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8"/>
    </row>
    <row r="19" spans="1:16" ht="22.8">
      <c r="A19" s="79" t="s">
        <v>99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1"/>
    </row>
    <row r="20" spans="1:16" ht="20.399999999999999" customHeight="1">
      <c r="A20" s="5" t="s">
        <v>100</v>
      </c>
      <c r="B20" s="6" t="s">
        <v>31</v>
      </c>
      <c r="C20" s="6" t="s">
        <v>101</v>
      </c>
      <c r="D20" s="7" t="s">
        <v>102</v>
      </c>
      <c r="E20" s="87"/>
      <c r="F20" s="7" t="s">
        <v>103</v>
      </c>
      <c r="G20" s="7" t="s">
        <v>104</v>
      </c>
      <c r="H20" s="87"/>
      <c r="I20" s="82" t="s">
        <v>105</v>
      </c>
      <c r="J20" s="83"/>
      <c r="K20" s="87"/>
      <c r="L20" s="82" t="s">
        <v>106</v>
      </c>
      <c r="M20" s="84"/>
      <c r="N20" s="84"/>
      <c r="O20" s="83"/>
      <c r="P20" s="90"/>
    </row>
    <row r="21" spans="1:16" ht="47.4" customHeight="1">
      <c r="A21" s="8" t="s">
        <v>107</v>
      </c>
      <c r="B21" s="9">
        <v>80</v>
      </c>
      <c r="C21" s="9">
        <f>B21+B21*0.1</f>
        <v>88</v>
      </c>
      <c r="D21" s="10">
        <f>C21-B21</f>
        <v>8</v>
      </c>
      <c r="E21" s="88"/>
      <c r="F21" s="11" t="s">
        <v>108</v>
      </c>
      <c r="G21" s="11">
        <v>100</v>
      </c>
      <c r="H21" s="88"/>
      <c r="I21" s="11" t="s">
        <v>109</v>
      </c>
      <c r="J21" s="11" t="s">
        <v>110</v>
      </c>
      <c r="K21" s="88"/>
      <c r="L21" s="93" t="s">
        <v>111</v>
      </c>
      <c r="M21" s="94"/>
      <c r="N21" s="94"/>
      <c r="O21" s="95"/>
      <c r="P21" s="91"/>
    </row>
    <row r="22" spans="1:16" ht="47.4" customHeight="1">
      <c r="A22" s="5" t="s">
        <v>112</v>
      </c>
      <c r="B22" s="9">
        <v>159</v>
      </c>
      <c r="C22" s="9">
        <f>B22+B22*0.1</f>
        <v>174.9</v>
      </c>
      <c r="D22" s="10">
        <f>C22-B22</f>
        <v>15.900000000000006</v>
      </c>
      <c r="E22" s="89"/>
      <c r="F22" s="11" t="s">
        <v>113</v>
      </c>
      <c r="G22" s="11">
        <v>200</v>
      </c>
      <c r="H22" s="89"/>
      <c r="I22" s="11" t="s">
        <v>114</v>
      </c>
      <c r="J22" s="11" t="s">
        <v>115</v>
      </c>
      <c r="K22" s="89"/>
      <c r="L22" s="96"/>
      <c r="M22" s="97"/>
      <c r="N22" s="97"/>
      <c r="O22" s="98"/>
      <c r="P22" s="92"/>
    </row>
    <row r="23" spans="1:16">
      <c r="A23" s="66" t="s">
        <v>119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6"/>
    </row>
    <row r="25" spans="1:16">
      <c r="A25" s="71" t="s">
        <v>92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100"/>
    </row>
    <row r="26" spans="1:16" ht="30">
      <c r="A26" s="61" t="s">
        <v>60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</row>
    <row r="27" spans="1:16" ht="23.4" customHeight="1">
      <c r="A27" s="4" t="s">
        <v>93</v>
      </c>
      <c r="B27" s="75" t="s">
        <v>61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ht="52.95" customHeight="1">
      <c r="A28" s="4" t="s">
        <v>94</v>
      </c>
      <c r="B28" s="75" t="s">
        <v>62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6"/>
    </row>
    <row r="29" spans="1:16" ht="23.4" customHeight="1">
      <c r="A29" s="4" t="s">
        <v>95</v>
      </c>
      <c r="B29" s="64" t="s">
        <v>120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ht="23.4" customHeight="1">
      <c r="A30" s="5" t="s">
        <v>97</v>
      </c>
      <c r="B30" s="77" t="s">
        <v>121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</row>
    <row r="31" spans="1:16" ht="22.8">
      <c r="A31" s="79" t="s">
        <v>99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1"/>
    </row>
    <row r="32" spans="1:16" ht="20.399999999999999" customHeight="1">
      <c r="A32" s="5" t="s">
        <v>100</v>
      </c>
      <c r="B32" s="6" t="s">
        <v>31</v>
      </c>
      <c r="C32" s="6" t="s">
        <v>101</v>
      </c>
      <c r="D32" s="7" t="s">
        <v>102</v>
      </c>
      <c r="E32" s="87"/>
      <c r="F32" s="7" t="s">
        <v>103</v>
      </c>
      <c r="G32" s="7" t="s">
        <v>104</v>
      </c>
      <c r="H32" s="87"/>
      <c r="I32" s="82" t="s">
        <v>105</v>
      </c>
      <c r="J32" s="83"/>
      <c r="K32" s="87"/>
      <c r="L32" s="82" t="s">
        <v>106</v>
      </c>
      <c r="M32" s="84"/>
      <c r="N32" s="84"/>
      <c r="O32" s="83"/>
      <c r="P32" s="90"/>
    </row>
    <row r="33" spans="1:16" ht="47.4" customHeight="1">
      <c r="A33" s="8" t="s">
        <v>107</v>
      </c>
      <c r="B33" s="9">
        <v>78</v>
      </c>
      <c r="C33" s="9">
        <f>B33+B33*0.1</f>
        <v>85.8</v>
      </c>
      <c r="D33" s="10">
        <f>C33-B33</f>
        <v>7.7999999999999972</v>
      </c>
      <c r="E33" s="88"/>
      <c r="F33" s="11" t="s">
        <v>108</v>
      </c>
      <c r="G33" s="11">
        <v>100</v>
      </c>
      <c r="H33" s="88"/>
      <c r="I33" s="11" t="s">
        <v>109</v>
      </c>
      <c r="J33" s="11" t="s">
        <v>110</v>
      </c>
      <c r="K33" s="88"/>
      <c r="L33" s="93" t="s">
        <v>111</v>
      </c>
      <c r="M33" s="94"/>
      <c r="N33" s="94"/>
      <c r="O33" s="95"/>
      <c r="P33" s="91"/>
    </row>
    <row r="34" spans="1:16" ht="47.4" customHeight="1">
      <c r="A34" s="5" t="s">
        <v>112</v>
      </c>
      <c r="B34" s="9">
        <v>155</v>
      </c>
      <c r="C34" s="9">
        <f>B34+B34*0.1</f>
        <v>170.5</v>
      </c>
      <c r="D34" s="10">
        <f>C34-B34</f>
        <v>15.5</v>
      </c>
      <c r="E34" s="89"/>
      <c r="F34" s="11" t="s">
        <v>113</v>
      </c>
      <c r="G34" s="11">
        <v>200</v>
      </c>
      <c r="H34" s="89"/>
      <c r="I34" s="11" t="s">
        <v>114</v>
      </c>
      <c r="J34" s="11" t="s">
        <v>115</v>
      </c>
      <c r="K34" s="89"/>
      <c r="L34" s="96"/>
      <c r="M34" s="97"/>
      <c r="N34" s="97"/>
      <c r="O34" s="98"/>
      <c r="P34" s="92"/>
    </row>
    <row r="35" spans="1:16">
      <c r="A35" s="66" t="s">
        <v>122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6"/>
    </row>
    <row r="37" spans="1:16">
      <c r="A37" s="71" t="s">
        <v>92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100"/>
    </row>
    <row r="38" spans="1:16" ht="30">
      <c r="A38" s="61" t="s">
        <v>123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</row>
    <row r="39" spans="1:16" ht="23.4" customHeight="1">
      <c r="A39" s="4" t="s">
        <v>93</v>
      </c>
      <c r="B39" s="64" t="s">
        <v>79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5"/>
    </row>
    <row r="40" spans="1:16" ht="52.95" customHeight="1">
      <c r="A40" s="4" t="s">
        <v>94</v>
      </c>
      <c r="B40" s="75" t="s">
        <v>80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6"/>
    </row>
    <row r="41" spans="1:16" ht="23.4" customHeight="1">
      <c r="A41" s="4" t="s">
        <v>95</v>
      </c>
      <c r="B41" s="64" t="s">
        <v>124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16" ht="23.4" customHeight="1">
      <c r="A42" s="5" t="s">
        <v>97</v>
      </c>
      <c r="B42" s="77" t="s">
        <v>121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8"/>
    </row>
    <row r="43" spans="1:16" ht="22.8">
      <c r="A43" s="79" t="s">
        <v>99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1"/>
    </row>
    <row r="44" spans="1:16" ht="20.399999999999999" customHeight="1">
      <c r="A44" s="5" t="s">
        <v>100</v>
      </c>
      <c r="B44" s="6" t="s">
        <v>31</v>
      </c>
      <c r="C44" s="6" t="s">
        <v>101</v>
      </c>
      <c r="D44" s="7" t="s">
        <v>102</v>
      </c>
      <c r="E44" s="87"/>
      <c r="F44" s="7" t="s">
        <v>103</v>
      </c>
      <c r="G44" s="7" t="s">
        <v>104</v>
      </c>
      <c r="H44" s="87"/>
      <c r="I44" s="82" t="s">
        <v>105</v>
      </c>
      <c r="J44" s="83"/>
      <c r="K44" s="87"/>
      <c r="L44" s="82" t="s">
        <v>106</v>
      </c>
      <c r="M44" s="84"/>
      <c r="N44" s="84"/>
      <c r="O44" s="83"/>
      <c r="P44" s="90"/>
    </row>
    <row r="45" spans="1:16" ht="47.4" customHeight="1">
      <c r="A45" s="8" t="s">
        <v>107</v>
      </c>
      <c r="B45" s="9">
        <v>77</v>
      </c>
      <c r="C45" s="9">
        <f>B45+B45*0.1</f>
        <v>84.7</v>
      </c>
      <c r="D45" s="10">
        <f>C45-B45</f>
        <v>7.7000000000000028</v>
      </c>
      <c r="E45" s="88"/>
      <c r="F45" s="11" t="s">
        <v>108</v>
      </c>
      <c r="G45" s="11">
        <v>100</v>
      </c>
      <c r="H45" s="88"/>
      <c r="I45" s="11" t="s">
        <v>109</v>
      </c>
      <c r="J45" s="11" t="s">
        <v>110</v>
      </c>
      <c r="K45" s="88"/>
      <c r="L45" s="93" t="s">
        <v>111</v>
      </c>
      <c r="M45" s="94"/>
      <c r="N45" s="94"/>
      <c r="O45" s="95"/>
      <c r="P45" s="91"/>
    </row>
    <row r="46" spans="1:16" ht="47.4" customHeight="1">
      <c r="A46" s="5" t="s">
        <v>112</v>
      </c>
      <c r="B46" s="9">
        <v>153</v>
      </c>
      <c r="C46" s="9">
        <f>B46+B46*0.1</f>
        <v>168.3</v>
      </c>
      <c r="D46" s="10">
        <f>C46-B46</f>
        <v>15.300000000000011</v>
      </c>
      <c r="E46" s="89"/>
      <c r="F46" s="11" t="s">
        <v>113</v>
      </c>
      <c r="G46" s="11">
        <v>200</v>
      </c>
      <c r="H46" s="89"/>
      <c r="I46" s="11" t="s">
        <v>114</v>
      </c>
      <c r="J46" s="11" t="s">
        <v>115</v>
      </c>
      <c r="K46" s="89"/>
      <c r="L46" s="96"/>
      <c r="M46" s="97"/>
      <c r="N46" s="97"/>
      <c r="O46" s="98"/>
      <c r="P46" s="92"/>
    </row>
    <row r="47" spans="1:16">
      <c r="A47" s="66" t="s">
        <v>125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6"/>
    </row>
  </sheetData>
  <mergeCells count="60">
    <mergeCell ref="A1:P1"/>
    <mergeCell ref="A2:P2"/>
    <mergeCell ref="B3:P3"/>
    <mergeCell ref="B4:P4"/>
    <mergeCell ref="B5:P5"/>
    <mergeCell ref="B6:P6"/>
    <mergeCell ref="A7:P7"/>
    <mergeCell ref="I8:J8"/>
    <mergeCell ref="L8:O8"/>
    <mergeCell ref="A11:P11"/>
    <mergeCell ref="E8:E10"/>
    <mergeCell ref="H8:H10"/>
    <mergeCell ref="K8:K10"/>
    <mergeCell ref="P8:P10"/>
    <mergeCell ref="L9:O10"/>
    <mergeCell ref="A13:P13"/>
    <mergeCell ref="A14:P14"/>
    <mergeCell ref="B15:P15"/>
    <mergeCell ref="B16:P16"/>
    <mergeCell ref="B17:P17"/>
    <mergeCell ref="B18:P18"/>
    <mergeCell ref="A19:P19"/>
    <mergeCell ref="I20:J20"/>
    <mergeCell ref="L20:O20"/>
    <mergeCell ref="A23:P23"/>
    <mergeCell ref="E20:E22"/>
    <mergeCell ref="H20:H22"/>
    <mergeCell ref="K20:K22"/>
    <mergeCell ref="P20:P22"/>
    <mergeCell ref="L21:O22"/>
    <mergeCell ref="A25:P25"/>
    <mergeCell ref="A26:P26"/>
    <mergeCell ref="B27:P27"/>
    <mergeCell ref="B28:P28"/>
    <mergeCell ref="B29:P29"/>
    <mergeCell ref="B30:P30"/>
    <mergeCell ref="A31:P31"/>
    <mergeCell ref="I32:J32"/>
    <mergeCell ref="L32:O32"/>
    <mergeCell ref="A35:P35"/>
    <mergeCell ref="E32:E34"/>
    <mergeCell ref="H32:H34"/>
    <mergeCell ref="K32:K34"/>
    <mergeCell ref="P32:P34"/>
    <mergeCell ref="L33:O34"/>
    <mergeCell ref="A37:P37"/>
    <mergeCell ref="A38:P38"/>
    <mergeCell ref="B39:P39"/>
    <mergeCell ref="B40:P40"/>
    <mergeCell ref="B41:P41"/>
    <mergeCell ref="B42:P42"/>
    <mergeCell ref="A43:P43"/>
    <mergeCell ref="I44:J44"/>
    <mergeCell ref="L44:O44"/>
    <mergeCell ref="A47:P47"/>
    <mergeCell ref="E44:E46"/>
    <mergeCell ref="H44:H46"/>
    <mergeCell ref="K44:K46"/>
    <mergeCell ref="P44:P46"/>
    <mergeCell ref="L45:O46"/>
  </mergeCells>
  <phoneticPr fontId="20" type="noConversion"/>
  <pageMargins left="0.196850393700787" right="0.196850393700787" top="0.196850393700787" bottom="0.196850393700787" header="0.31496062992126" footer="0.31496062992126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大猪P5172自配预混</vt:lpstr>
      <vt:lpstr>仔猪P6081</vt:lpstr>
      <vt:lpstr>小猪P5980</vt:lpstr>
      <vt:lpstr>中猪P5576</vt:lpstr>
      <vt:lpstr>大猪P5273</vt:lpstr>
      <vt:lpstr>Sheet1</vt:lpstr>
      <vt:lpstr>猪饲料产品宣传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2021-10-05T00:06:32Z</cp:lastPrinted>
  <dcterms:created xsi:type="dcterms:W3CDTF">2015-06-05T18:19:00Z</dcterms:created>
  <dcterms:modified xsi:type="dcterms:W3CDTF">2021-11-15T09:04:41Z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