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Project Details"/>
    <sheet r:id="rId2" sheetId="2" name="Budget"/>
    <sheet r:id="rId3" sheetId="3" name="Categories"/>
    <sheet r:id="rId4" sheetId="4" name="Reports"/>
    <sheet r:id="rId5" sheetId="5" name="Cash Outflow"/>
    <sheet r:id="rId6" sheetId="6" name="Cash Inflow "/>
  </sheets>
  <calcPr fullCalcOnLoad="1"/>
</workbook>
</file>

<file path=xl/sharedStrings.xml><?xml version="1.0" encoding="utf-8"?>
<sst xmlns="http://schemas.openxmlformats.org/spreadsheetml/2006/main" count="555" uniqueCount="160">
  <si>
    <t>Project ID</t>
  </si>
  <si>
    <t>Month</t>
  </si>
  <si>
    <t>Category</t>
  </si>
  <si>
    <t>Amount</t>
  </si>
  <si>
    <t>Project 235</t>
  </si>
  <si>
    <t>Contract Payment - 20%</t>
  </si>
  <si>
    <t>Direct Labour</t>
  </si>
  <si>
    <t>Supplied Labour</t>
  </si>
  <si>
    <t>Sub-contractor</t>
  </si>
  <si>
    <t>Other Materials</t>
  </si>
  <si>
    <t>Small Tools &amp; Safety Item</t>
  </si>
  <si>
    <t>Other Consumable</t>
  </si>
  <si>
    <t>Transportation</t>
  </si>
  <si>
    <t>Repair &amp; Maintenance</t>
  </si>
  <si>
    <t>Site Office Expense</t>
  </si>
  <si>
    <t>Food,Refreshment &amp; Entertainment</t>
  </si>
  <si>
    <t>Travelling &amp; Vehicles</t>
  </si>
  <si>
    <t>Main Steel Materials</t>
  </si>
  <si>
    <t>Stainless Steel Materials</t>
  </si>
  <si>
    <t>Aluminium Materials</t>
  </si>
  <si>
    <t>Equipment</t>
  </si>
  <si>
    <t>Supervision</t>
  </si>
  <si>
    <t>Insurance</t>
  </si>
  <si>
    <t>Design</t>
  </si>
  <si>
    <t>Report Date</t>
  </si>
  <si>
    <t>Completion</t>
  </si>
  <si>
    <t>Incurred Cost</t>
  </si>
  <si>
    <t>Project 236</t>
  </si>
  <si>
    <t>Project 237</t>
  </si>
  <si>
    <t>Project 238</t>
  </si>
  <si>
    <t>Project 239</t>
  </si>
  <si>
    <t>Project 240</t>
  </si>
  <si>
    <t>Project 241</t>
  </si>
  <si>
    <t>Project 242</t>
  </si>
  <si>
    <t>Project 243</t>
  </si>
  <si>
    <t>Project 244</t>
  </si>
  <si>
    <t>Project 245</t>
  </si>
  <si>
    <t>Budget</t>
  </si>
  <si>
    <t>Food, Refreshment &amp; Entertainment</t>
  </si>
  <si>
    <t>Start Date</t>
  </si>
  <si>
    <t>Duration (Months)</t>
  </si>
  <si>
    <t>Cost per Month</t>
  </si>
  <si>
    <t>Total cost</t>
  </si>
  <si>
    <t>Contract Pay</t>
  </si>
  <si>
    <t>Project Name</t>
  </si>
  <si>
    <t>District Map</t>
  </si>
  <si>
    <t>Project Status</t>
  </si>
  <si>
    <t>Image</t>
  </si>
  <si>
    <t>SubContractor</t>
  </si>
  <si>
    <t>Project Manager Email</t>
  </si>
  <si>
    <t>Country</t>
  </si>
  <si>
    <t>District</t>
  </si>
  <si>
    <t>Developers</t>
  </si>
  <si>
    <t>Construction Type</t>
  </si>
  <si>
    <t>Overall Budget</t>
  </si>
  <si>
    <t>The Seawind</t>
  </si>
  <si>
    <t>Ang Mo Kio</t>
  </si>
  <si>
    <t>Active</t>
  </si>
  <si>
    <t>&lt;img src='https://blog.hubbado.com/content/images/2020/01/projectmanager.png' /&gt;</t>
  </si>
  <si>
    <t>Chipy &amp; Co.</t>
  </si>
  <si>
    <t>abc@hotmail.com</t>
  </si>
  <si>
    <t>Singapore</t>
  </si>
  <si>
    <t>World Class Developments</t>
  </si>
  <si>
    <t>Commercial</t>
  </si>
  <si>
    <t>Digy &amp; Co.</t>
  </si>
  <si>
    <t>Residential</t>
  </si>
  <si>
    <t>South Beach Residences</t>
  </si>
  <si>
    <t>Bishan</t>
  </si>
  <si>
    <t>Driggy &amp; Co.</t>
  </si>
  <si>
    <t>Kingsford Property Development Pte Ltd</t>
  </si>
  <si>
    <t>Seletar Park Residence</t>
  </si>
  <si>
    <t>Boon Lay</t>
  </si>
  <si>
    <t>Ohgy &amp; Co.</t>
  </si>
  <si>
    <t>La Fiesta</t>
  </si>
  <si>
    <t>Bukit Batok</t>
  </si>
  <si>
    <t>Smud &amp; Co.</t>
  </si>
  <si>
    <t>Kingsford Hillview Peak</t>
  </si>
  <si>
    <t>Bukit Merah</t>
  </si>
  <si>
    <t>Singapore United Estates (Pte) Ltd</t>
  </si>
  <si>
    <t>Luxus Hills Phase 6 &amp; 7</t>
  </si>
  <si>
    <t>Bukit Panjang</t>
  </si>
  <si>
    <t>DNest Condominium</t>
  </si>
  <si>
    <t>Bukit Timah</t>
  </si>
  <si>
    <t>Spar &amp; Co.</t>
  </si>
  <si>
    <t>Urban Vista Condominium</t>
  </si>
  <si>
    <t>Central Water Catchment</t>
  </si>
  <si>
    <t>Project 246</t>
  </si>
  <si>
    <t>Watertown</t>
  </si>
  <si>
    <t>Changi</t>
  </si>
  <si>
    <t>Hoi Hup Realty Pte Ltd</t>
  </si>
  <si>
    <t>Project 247</t>
  </si>
  <si>
    <t>Wallich Residence</t>
  </si>
  <si>
    <t>Choa Chu Kang</t>
  </si>
  <si>
    <t>Project 248</t>
  </si>
  <si>
    <t>Flo Residence</t>
  </si>
  <si>
    <t>Clementi</t>
  </si>
  <si>
    <t>Project 249</t>
  </si>
  <si>
    <t>Gagy &amp; Co.</t>
  </si>
  <si>
    <t>Lendlease</t>
  </si>
  <si>
    <t>Project 250</t>
  </si>
  <si>
    <t>3 Orchard By-The-Park</t>
  </si>
  <si>
    <t>Downtown Core</t>
  </si>
  <si>
    <t>Nogy &amp; Co.</t>
  </si>
  <si>
    <t>Project 251</t>
  </si>
  <si>
    <t>West Shore Residences</t>
  </si>
  <si>
    <t>Geylang</t>
  </si>
  <si>
    <t>Project 252</t>
  </si>
  <si>
    <t>Skyline Residences</t>
  </si>
  <si>
    <t>Hougang</t>
  </si>
  <si>
    <t>Project 253</t>
  </si>
  <si>
    <t xml:space="preserve">New Futura	</t>
  </si>
  <si>
    <t>Jurong East</t>
  </si>
  <si>
    <t>Project 254</t>
  </si>
  <si>
    <t xml:space="preserve">The Terrace	</t>
  </si>
  <si>
    <t>Jurong West</t>
  </si>
  <si>
    <t>Eleegy &amp; Co.</t>
  </si>
  <si>
    <t>Project 255</t>
  </si>
  <si>
    <t xml:space="preserve">Goodwood Grand	</t>
  </si>
  <si>
    <t>Kallang</t>
  </si>
  <si>
    <t>Firry &amp; Co.</t>
  </si>
  <si>
    <t>Project 256</t>
  </si>
  <si>
    <t>Alex Residences</t>
  </si>
  <si>
    <t>Lim Chu Kang</t>
  </si>
  <si>
    <t>Project 257</t>
  </si>
  <si>
    <t>Spottiswoode Suites</t>
  </si>
  <si>
    <t>Mandai</t>
  </si>
  <si>
    <t>Project 258</t>
  </si>
  <si>
    <t>Amber Skye</t>
  </si>
  <si>
    <t>Marina East</t>
  </si>
  <si>
    <t>Project 259</t>
  </si>
  <si>
    <t>Commonwealth Towers</t>
  </si>
  <si>
    <t>Marina South</t>
  </si>
  <si>
    <t>Project 260</t>
  </si>
  <si>
    <t xml:space="preserve">Vue 8 Residence	</t>
  </si>
  <si>
    <t>Marine Parade</t>
  </si>
  <si>
    <t>Project 261</t>
  </si>
  <si>
    <t>The Siena</t>
  </si>
  <si>
    <t>Museum</t>
  </si>
  <si>
    <t>Project 262</t>
  </si>
  <si>
    <t>Sophia Hills</t>
  </si>
  <si>
    <t>Serangoon</t>
  </si>
  <si>
    <t>Project 263</t>
  </si>
  <si>
    <t>Westwood Residences</t>
  </si>
  <si>
    <t>Novena</t>
  </si>
  <si>
    <t>Project 264</t>
  </si>
  <si>
    <t>The Vales</t>
  </si>
  <si>
    <t>Orchard</t>
  </si>
  <si>
    <t>Project 265</t>
  </si>
  <si>
    <t>The Brownstone</t>
  </si>
  <si>
    <t>Outram</t>
  </si>
  <si>
    <t>Project 266</t>
  </si>
  <si>
    <t>Project 267</t>
  </si>
  <si>
    <t>WF Faber Walk</t>
  </si>
  <si>
    <t>Pasir Ris</t>
  </si>
  <si>
    <t>Project 268</t>
  </si>
  <si>
    <t>Lake Life EC</t>
  </si>
  <si>
    <t>Project 269</t>
  </si>
  <si>
    <t>The Crest</t>
  </si>
  <si>
    <t>Paya Lebar</t>
  </si>
  <si>
    <t>Industrial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</si>
</sst>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$#,##0_);($#,##0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7" applyNumberFormat="1" borderId="0" fontId="0" fillId="0" applyAlignment="1">
      <alignment horizontal="general"/>
    </xf>
    <xf xfId="0" numFmtId="7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7" applyNumberFormat="1" borderId="0" fontId="0" fillId="0" applyAlignment="1">
      <alignment horizontal="general"/>
    </xf>
    <xf xfId="0" numFmtId="7" applyNumberFormat="1" borderId="1" applyBorder="1" fontId="1" applyFont="1" fillId="0" applyAlignment="1">
      <alignment horizontal="left"/>
    </xf>
    <xf xfId="0" numFmtId="7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165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6"/>
  <sheetViews>
    <sheetView workbookViewId="0"/>
  </sheetViews>
  <sheetFormatPr defaultRowHeight="15" x14ac:dyDescent="0.25"/>
  <cols>
    <col min="1" max="1" style="10" width="9.862142857142858" customWidth="1" bestFit="1"/>
    <col min="2" max="2" style="10" width="15.576428571428572" customWidth="1" bestFit="1"/>
    <col min="3" max="3" style="10" width="16.719285714285714" customWidth="1" bestFit="1"/>
    <col min="4" max="4" style="10" width="14.147857142857141" customWidth="1" bestFit="1"/>
    <col min="5" max="5" style="24" width="48.57642857142857" customWidth="1" bestFit="1"/>
    <col min="6" max="6" style="24" width="18.576428571428572" customWidth="1" bestFit="1"/>
    <col min="7" max="7" style="24" width="28.576428571428572" customWidth="1" bestFit="1"/>
    <col min="8" max="8" style="10" width="14.005" customWidth="1" bestFit="1"/>
    <col min="9" max="9" style="10" width="23.14785714285714" customWidth="1" bestFit="1"/>
    <col min="10" max="10" style="10" width="31.862142857142857" customWidth="1" bestFit="1"/>
    <col min="11" max="11" style="10" width="16.14785714285714" customWidth="1" bestFit="1"/>
    <col min="12" max="12" style="25" width="17.862142857142857" customWidth="1" bestFit="1"/>
  </cols>
  <sheetData>
    <row x14ac:dyDescent="0.25" r="1" customHeight="1" ht="19.5">
      <c r="A1" s="1" t="s">
        <v>0</v>
      </c>
      <c r="B1" s="1" t="s">
        <v>44</v>
      </c>
      <c r="C1" s="1" t="s">
        <v>45</v>
      </c>
      <c r="D1" s="1" t="s">
        <v>46</v>
      </c>
      <c r="E1" s="21" t="s">
        <v>47</v>
      </c>
      <c r="F1" s="21" t="s">
        <v>48</v>
      </c>
      <c r="G1" s="2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22" t="s">
        <v>54</v>
      </c>
    </row>
    <row x14ac:dyDescent="0.25" r="2" customHeight="1" ht="19.5">
      <c r="A2" s="1" t="s">
        <v>4</v>
      </c>
      <c r="B2" s="1" t="s">
        <v>55</v>
      </c>
      <c r="C2" s="1" t="s">
        <v>56</v>
      </c>
      <c r="D2" s="1" t="s">
        <v>57</v>
      </c>
      <c r="E2" s="21" t="s">
        <v>58</v>
      </c>
      <c r="F2" s="21" t="s">
        <v>59</v>
      </c>
      <c r="G2" s="23" t="s">
        <v>60</v>
      </c>
      <c r="H2" s="1" t="s">
        <v>61</v>
      </c>
      <c r="I2" s="1" t="s">
        <v>56</v>
      </c>
      <c r="J2" s="1" t="s">
        <v>62</v>
      </c>
      <c r="K2" s="1" t="s">
        <v>63</v>
      </c>
      <c r="L2" s="22">
        <v>1213312</v>
      </c>
    </row>
    <row x14ac:dyDescent="0.25" r="3" customHeight="1" ht="19.5">
      <c r="A3" s="1" t="s">
        <v>27</v>
      </c>
      <c r="B3" s="1" t="s">
        <v>55</v>
      </c>
      <c r="C3" s="1" t="s">
        <v>56</v>
      </c>
      <c r="D3" s="1" t="s">
        <v>57</v>
      </c>
      <c r="E3" s="21" t="s">
        <v>58</v>
      </c>
      <c r="F3" s="21" t="s">
        <v>64</v>
      </c>
      <c r="G3" s="23" t="s">
        <v>60</v>
      </c>
      <c r="H3" s="1" t="s">
        <v>61</v>
      </c>
      <c r="I3" s="1" t="s">
        <v>56</v>
      </c>
      <c r="J3" s="1" t="s">
        <v>62</v>
      </c>
      <c r="K3" s="1" t="s">
        <v>65</v>
      </c>
      <c r="L3" s="22">
        <v>473099</v>
      </c>
    </row>
    <row x14ac:dyDescent="0.25" r="4" customHeight="1" ht="19.5">
      <c r="A4" s="1" t="s">
        <v>28</v>
      </c>
      <c r="B4" s="1" t="s">
        <v>66</v>
      </c>
      <c r="C4" s="1" t="s">
        <v>67</v>
      </c>
      <c r="D4" s="1" t="s">
        <v>57</v>
      </c>
      <c r="E4" s="21" t="s">
        <v>58</v>
      </c>
      <c r="F4" s="21" t="s">
        <v>68</v>
      </c>
      <c r="G4" s="23" t="s">
        <v>60</v>
      </c>
      <c r="H4" s="1" t="s">
        <v>61</v>
      </c>
      <c r="I4" s="1" t="s">
        <v>67</v>
      </c>
      <c r="J4" s="1" t="s">
        <v>69</v>
      </c>
      <c r="K4" s="1" t="s">
        <v>63</v>
      </c>
      <c r="L4" s="22">
        <v>449988</v>
      </c>
    </row>
    <row x14ac:dyDescent="0.25" r="5" customHeight="1" ht="19.5">
      <c r="A5" s="1" t="s">
        <v>29</v>
      </c>
      <c r="B5" s="1" t="s">
        <v>70</v>
      </c>
      <c r="C5" s="1" t="s">
        <v>71</v>
      </c>
      <c r="D5" s="1" t="s">
        <v>57</v>
      </c>
      <c r="E5" s="21" t="s">
        <v>58</v>
      </c>
      <c r="F5" s="21" t="s">
        <v>72</v>
      </c>
      <c r="G5" s="23" t="s">
        <v>60</v>
      </c>
      <c r="H5" s="1" t="s">
        <v>61</v>
      </c>
      <c r="I5" s="1" t="s">
        <v>71</v>
      </c>
      <c r="J5" s="1" t="s">
        <v>69</v>
      </c>
      <c r="K5" s="1" t="s">
        <v>65</v>
      </c>
      <c r="L5" s="22">
        <v>1025075</v>
      </c>
    </row>
    <row x14ac:dyDescent="0.25" r="6" customHeight="1" ht="19.5">
      <c r="A6" s="1" t="s">
        <v>30</v>
      </c>
      <c r="B6" s="1" t="s">
        <v>73</v>
      </c>
      <c r="C6" s="1" t="s">
        <v>74</v>
      </c>
      <c r="D6" s="1" t="s">
        <v>57</v>
      </c>
      <c r="E6" s="21" t="s">
        <v>58</v>
      </c>
      <c r="F6" s="21" t="s">
        <v>68</v>
      </c>
      <c r="G6" s="23" t="s">
        <v>60</v>
      </c>
      <c r="H6" s="1" t="s">
        <v>61</v>
      </c>
      <c r="I6" s="1" t="s">
        <v>74</v>
      </c>
      <c r="J6" s="1" t="s">
        <v>69</v>
      </c>
      <c r="K6" s="1" t="s">
        <v>63</v>
      </c>
      <c r="L6" s="22">
        <v>999856</v>
      </c>
    </row>
    <row x14ac:dyDescent="0.25" r="7" customHeight="1" ht="19.5">
      <c r="A7" s="1" t="s">
        <v>31</v>
      </c>
      <c r="B7" s="1" t="s">
        <v>73</v>
      </c>
      <c r="C7" s="1" t="s">
        <v>74</v>
      </c>
      <c r="D7" s="1" t="s">
        <v>57</v>
      </c>
      <c r="E7" s="21" t="s">
        <v>58</v>
      </c>
      <c r="F7" s="21" t="s">
        <v>75</v>
      </c>
      <c r="G7" s="23" t="s">
        <v>60</v>
      </c>
      <c r="H7" s="1" t="s">
        <v>61</v>
      </c>
      <c r="I7" s="1" t="s">
        <v>74</v>
      </c>
      <c r="J7" s="1" t="s">
        <v>69</v>
      </c>
      <c r="K7" s="1" t="s">
        <v>65</v>
      </c>
      <c r="L7" s="22">
        <v>291937</v>
      </c>
    </row>
    <row x14ac:dyDescent="0.25" r="8" customHeight="1" ht="19.5">
      <c r="A8" s="1" t="s">
        <v>32</v>
      </c>
      <c r="B8" s="1" t="s">
        <v>76</v>
      </c>
      <c r="C8" s="1" t="s">
        <v>77</v>
      </c>
      <c r="D8" s="1" t="s">
        <v>57</v>
      </c>
      <c r="E8" s="21" t="s">
        <v>58</v>
      </c>
      <c r="F8" s="21" t="s">
        <v>72</v>
      </c>
      <c r="G8" s="23" t="s">
        <v>60</v>
      </c>
      <c r="H8" s="1" t="s">
        <v>61</v>
      </c>
      <c r="I8" s="1" t="s">
        <v>77</v>
      </c>
      <c r="J8" s="1" t="s">
        <v>69</v>
      </c>
      <c r="K8" s="1" t="s">
        <v>63</v>
      </c>
      <c r="L8" s="22">
        <v>1748241</v>
      </c>
    </row>
    <row x14ac:dyDescent="0.25" r="9" customHeight="1" ht="19.5">
      <c r="A9" s="1" t="s">
        <v>33</v>
      </c>
      <c r="B9" s="1" t="s">
        <v>76</v>
      </c>
      <c r="C9" s="1" t="s">
        <v>77</v>
      </c>
      <c r="D9" s="1" t="s">
        <v>57</v>
      </c>
      <c r="E9" s="21" t="s">
        <v>58</v>
      </c>
      <c r="F9" s="21" t="s">
        <v>59</v>
      </c>
      <c r="G9" s="23" t="s">
        <v>60</v>
      </c>
      <c r="H9" s="1" t="s">
        <v>61</v>
      </c>
      <c r="I9" s="1" t="s">
        <v>77</v>
      </c>
      <c r="J9" s="1" t="s">
        <v>78</v>
      </c>
      <c r="K9" s="1" t="s">
        <v>65</v>
      </c>
      <c r="L9" s="22">
        <v>260358</v>
      </c>
    </row>
    <row x14ac:dyDescent="0.25" r="10" customHeight="1" ht="19.5">
      <c r="A10" s="1" t="s">
        <v>34</v>
      </c>
      <c r="B10" s="1" t="s">
        <v>79</v>
      </c>
      <c r="C10" s="1" t="s">
        <v>80</v>
      </c>
      <c r="D10" s="1" t="s">
        <v>57</v>
      </c>
      <c r="E10" s="21" t="s">
        <v>58</v>
      </c>
      <c r="F10" s="21" t="s">
        <v>75</v>
      </c>
      <c r="G10" s="23" t="s">
        <v>60</v>
      </c>
      <c r="H10" s="1" t="s">
        <v>61</v>
      </c>
      <c r="I10" s="1" t="s">
        <v>80</v>
      </c>
      <c r="J10" s="1" t="s">
        <v>78</v>
      </c>
      <c r="K10" s="1" t="s">
        <v>63</v>
      </c>
      <c r="L10" s="22">
        <v>1013586</v>
      </c>
    </row>
    <row x14ac:dyDescent="0.25" r="11" customHeight="1" ht="19.5">
      <c r="A11" s="1" t="s">
        <v>35</v>
      </c>
      <c r="B11" s="1" t="s">
        <v>81</v>
      </c>
      <c r="C11" s="1" t="s">
        <v>82</v>
      </c>
      <c r="D11" s="1" t="s">
        <v>57</v>
      </c>
      <c r="E11" s="21" t="s">
        <v>58</v>
      </c>
      <c r="F11" s="21" t="s">
        <v>83</v>
      </c>
      <c r="G11" s="23" t="s">
        <v>60</v>
      </c>
      <c r="H11" s="1" t="s">
        <v>61</v>
      </c>
      <c r="I11" s="1" t="s">
        <v>82</v>
      </c>
      <c r="J11" s="1" t="s">
        <v>78</v>
      </c>
      <c r="K11" s="1" t="s">
        <v>65</v>
      </c>
      <c r="L11" s="22">
        <v>1035550</v>
      </c>
    </row>
    <row x14ac:dyDescent="0.25" r="12" customHeight="1" ht="19.5">
      <c r="A12" s="1" t="s">
        <v>36</v>
      </c>
      <c r="B12" s="1" t="s">
        <v>84</v>
      </c>
      <c r="C12" s="1" t="s">
        <v>85</v>
      </c>
      <c r="D12" s="1" t="s">
        <v>57</v>
      </c>
      <c r="E12" s="21" t="s">
        <v>58</v>
      </c>
      <c r="F12" s="21" t="s">
        <v>75</v>
      </c>
      <c r="G12" s="23" t="s">
        <v>60</v>
      </c>
      <c r="H12" s="1" t="s">
        <v>61</v>
      </c>
      <c r="I12" s="1" t="s">
        <v>85</v>
      </c>
      <c r="J12" s="1" t="s">
        <v>78</v>
      </c>
      <c r="K12" s="1" t="s">
        <v>63</v>
      </c>
      <c r="L12" s="22">
        <v>861538</v>
      </c>
    </row>
    <row x14ac:dyDescent="0.25" r="13" customHeight="1" ht="19.5">
      <c r="A13" s="1" t="s">
        <v>86</v>
      </c>
      <c r="B13" s="1" t="s">
        <v>87</v>
      </c>
      <c r="C13" s="1" t="s">
        <v>88</v>
      </c>
      <c r="D13" s="1" t="s">
        <v>57</v>
      </c>
      <c r="E13" s="21" t="s">
        <v>58</v>
      </c>
      <c r="F13" s="21" t="s">
        <v>68</v>
      </c>
      <c r="G13" s="23" t="s">
        <v>60</v>
      </c>
      <c r="H13" s="1" t="s">
        <v>61</v>
      </c>
      <c r="I13" s="1" t="s">
        <v>88</v>
      </c>
      <c r="J13" s="1" t="s">
        <v>89</v>
      </c>
      <c r="K13" s="1" t="s">
        <v>65</v>
      </c>
      <c r="L13" s="22">
        <v>661812</v>
      </c>
    </row>
    <row x14ac:dyDescent="0.25" r="14" customHeight="1" ht="19.5">
      <c r="A14" s="1" t="s">
        <v>90</v>
      </c>
      <c r="B14" s="1" t="s">
        <v>91</v>
      </c>
      <c r="C14" s="1" t="s">
        <v>92</v>
      </c>
      <c r="D14" s="1" t="s">
        <v>57</v>
      </c>
      <c r="E14" s="21" t="s">
        <v>58</v>
      </c>
      <c r="F14" s="21" t="s">
        <v>64</v>
      </c>
      <c r="G14" s="23" t="s">
        <v>60</v>
      </c>
      <c r="H14" s="1" t="s">
        <v>61</v>
      </c>
      <c r="I14" s="1" t="s">
        <v>92</v>
      </c>
      <c r="J14" s="1" t="s">
        <v>89</v>
      </c>
      <c r="K14" s="1" t="s">
        <v>63</v>
      </c>
      <c r="L14" s="22">
        <v>524372</v>
      </c>
    </row>
    <row x14ac:dyDescent="0.25" r="15" customHeight="1" ht="19.5">
      <c r="A15" s="1" t="s">
        <v>93</v>
      </c>
      <c r="B15" s="1" t="s">
        <v>94</v>
      </c>
      <c r="C15" s="1" t="s">
        <v>95</v>
      </c>
      <c r="D15" s="1" t="s">
        <v>57</v>
      </c>
      <c r="E15" s="21" t="s">
        <v>58</v>
      </c>
      <c r="F15" s="21" t="s">
        <v>83</v>
      </c>
      <c r="G15" s="23" t="s">
        <v>60</v>
      </c>
      <c r="H15" s="1" t="s">
        <v>61</v>
      </c>
      <c r="I15" s="1" t="s">
        <v>95</v>
      </c>
      <c r="J15" s="1" t="s">
        <v>89</v>
      </c>
      <c r="K15" s="1" t="s">
        <v>65</v>
      </c>
      <c r="L15" s="22">
        <v>700418</v>
      </c>
    </row>
    <row x14ac:dyDescent="0.25" r="16" customHeight="1" ht="19.5">
      <c r="A16" s="1" t="s">
        <v>96</v>
      </c>
      <c r="B16" s="1" t="s">
        <v>94</v>
      </c>
      <c r="C16" s="1" t="s">
        <v>95</v>
      </c>
      <c r="D16" s="1" t="s">
        <v>57</v>
      </c>
      <c r="E16" s="21" t="s">
        <v>58</v>
      </c>
      <c r="F16" s="21" t="s">
        <v>97</v>
      </c>
      <c r="G16" s="23" t="s">
        <v>60</v>
      </c>
      <c r="H16" s="1" t="s">
        <v>61</v>
      </c>
      <c r="I16" s="1" t="s">
        <v>95</v>
      </c>
      <c r="J16" s="1" t="s">
        <v>98</v>
      </c>
      <c r="K16" s="1" t="s">
        <v>63</v>
      </c>
      <c r="L16" s="22">
        <v>723093</v>
      </c>
    </row>
    <row x14ac:dyDescent="0.25" r="17" customHeight="1" ht="19.5">
      <c r="A17" s="1" t="s">
        <v>99</v>
      </c>
      <c r="B17" s="1" t="s">
        <v>100</v>
      </c>
      <c r="C17" s="1" t="s">
        <v>101</v>
      </c>
      <c r="D17" s="1" t="s">
        <v>57</v>
      </c>
      <c r="E17" s="21" t="s">
        <v>58</v>
      </c>
      <c r="F17" s="21" t="s">
        <v>102</v>
      </c>
      <c r="G17" s="23" t="s">
        <v>60</v>
      </c>
      <c r="H17" s="1" t="s">
        <v>61</v>
      </c>
      <c r="I17" s="1" t="s">
        <v>101</v>
      </c>
      <c r="J17" s="1" t="s">
        <v>98</v>
      </c>
      <c r="K17" s="1" t="s">
        <v>65</v>
      </c>
      <c r="L17" s="22">
        <v>1133836</v>
      </c>
    </row>
    <row x14ac:dyDescent="0.25" r="18" customHeight="1" ht="19.5">
      <c r="A18" s="1" t="s">
        <v>103</v>
      </c>
      <c r="B18" s="1" t="s">
        <v>104</v>
      </c>
      <c r="C18" s="1" t="s">
        <v>105</v>
      </c>
      <c r="D18" s="1" t="s">
        <v>57</v>
      </c>
      <c r="E18" s="21" t="s">
        <v>58</v>
      </c>
      <c r="F18" s="21" t="s">
        <v>102</v>
      </c>
      <c r="G18" s="23" t="s">
        <v>60</v>
      </c>
      <c r="H18" s="1" t="s">
        <v>61</v>
      </c>
      <c r="I18" s="1" t="s">
        <v>105</v>
      </c>
      <c r="J18" s="1" t="s">
        <v>98</v>
      </c>
      <c r="K18" s="1" t="s">
        <v>63</v>
      </c>
      <c r="L18" s="22">
        <v>1151322</v>
      </c>
    </row>
    <row x14ac:dyDescent="0.25" r="19" customHeight="1" ht="19.5">
      <c r="A19" s="1" t="s">
        <v>106</v>
      </c>
      <c r="B19" s="1" t="s">
        <v>107</v>
      </c>
      <c r="C19" s="1" t="s">
        <v>108</v>
      </c>
      <c r="D19" s="1" t="s">
        <v>57</v>
      </c>
      <c r="E19" s="21" t="s">
        <v>58</v>
      </c>
      <c r="F19" s="21" t="s">
        <v>97</v>
      </c>
      <c r="G19" s="23" t="s">
        <v>60</v>
      </c>
      <c r="H19" s="1" t="s">
        <v>61</v>
      </c>
      <c r="I19" s="1" t="s">
        <v>108</v>
      </c>
      <c r="J19" s="1" t="s">
        <v>62</v>
      </c>
      <c r="K19" s="1" t="s">
        <v>65</v>
      </c>
      <c r="L19" s="22">
        <v>595914</v>
      </c>
    </row>
    <row x14ac:dyDescent="0.25" r="20" customHeight="1" ht="19.5">
      <c r="A20" s="1" t="s">
        <v>109</v>
      </c>
      <c r="B20" s="1" t="s">
        <v>110</v>
      </c>
      <c r="C20" s="1" t="s">
        <v>111</v>
      </c>
      <c r="D20" s="1" t="s">
        <v>57</v>
      </c>
      <c r="E20" s="21" t="s">
        <v>58</v>
      </c>
      <c r="F20" s="21" t="s">
        <v>83</v>
      </c>
      <c r="G20" s="23" t="s">
        <v>60</v>
      </c>
      <c r="H20" s="1" t="s">
        <v>61</v>
      </c>
      <c r="I20" s="1" t="s">
        <v>111</v>
      </c>
      <c r="J20" s="1" t="s">
        <v>62</v>
      </c>
      <c r="K20" s="1" t="s">
        <v>63</v>
      </c>
      <c r="L20" s="22">
        <v>907957</v>
      </c>
    </row>
    <row x14ac:dyDescent="0.25" r="21" customHeight="1" ht="19.5">
      <c r="A21" s="1" t="s">
        <v>112</v>
      </c>
      <c r="B21" s="1" t="s">
        <v>113</v>
      </c>
      <c r="C21" s="1" t="s">
        <v>114</v>
      </c>
      <c r="D21" s="1" t="s">
        <v>57</v>
      </c>
      <c r="E21" s="21" t="s">
        <v>58</v>
      </c>
      <c r="F21" s="21" t="s">
        <v>115</v>
      </c>
      <c r="G21" s="23" t="s">
        <v>60</v>
      </c>
      <c r="H21" s="1" t="s">
        <v>61</v>
      </c>
      <c r="I21" s="1" t="s">
        <v>114</v>
      </c>
      <c r="J21" s="1" t="s">
        <v>69</v>
      </c>
      <c r="K21" s="1" t="s">
        <v>65</v>
      </c>
      <c r="L21" s="22">
        <v>517172</v>
      </c>
    </row>
    <row x14ac:dyDescent="0.25" r="22" customHeight="1" ht="19.5">
      <c r="A22" s="1" t="s">
        <v>116</v>
      </c>
      <c r="B22" s="1" t="s">
        <v>117</v>
      </c>
      <c r="C22" s="1" t="s">
        <v>118</v>
      </c>
      <c r="D22" s="1" t="s">
        <v>57</v>
      </c>
      <c r="E22" s="21" t="s">
        <v>58</v>
      </c>
      <c r="F22" s="21" t="s">
        <v>119</v>
      </c>
      <c r="G22" s="23" t="s">
        <v>60</v>
      </c>
      <c r="H22" s="1" t="s">
        <v>61</v>
      </c>
      <c r="I22" s="1" t="s">
        <v>118</v>
      </c>
      <c r="J22" s="1" t="s">
        <v>69</v>
      </c>
      <c r="K22" s="1" t="s">
        <v>63</v>
      </c>
      <c r="L22" s="22">
        <v>707206</v>
      </c>
    </row>
    <row x14ac:dyDescent="0.25" r="23" customHeight="1" ht="19.5">
      <c r="A23" s="1" t="s">
        <v>120</v>
      </c>
      <c r="B23" s="1" t="s">
        <v>121</v>
      </c>
      <c r="C23" s="1" t="s">
        <v>122</v>
      </c>
      <c r="D23" s="1" t="s">
        <v>57</v>
      </c>
      <c r="E23" s="21" t="s">
        <v>58</v>
      </c>
      <c r="F23" s="21" t="s">
        <v>72</v>
      </c>
      <c r="G23" s="23" t="s">
        <v>60</v>
      </c>
      <c r="H23" s="1" t="s">
        <v>61</v>
      </c>
      <c r="I23" s="1" t="s">
        <v>122</v>
      </c>
      <c r="J23" s="1" t="s">
        <v>69</v>
      </c>
      <c r="K23" s="1" t="s">
        <v>65</v>
      </c>
      <c r="L23" s="22">
        <v>969284</v>
      </c>
    </row>
    <row x14ac:dyDescent="0.25" r="24" customHeight="1" ht="19.5">
      <c r="A24" s="1" t="s">
        <v>123</v>
      </c>
      <c r="B24" s="1" t="s">
        <v>124</v>
      </c>
      <c r="C24" s="1" t="s">
        <v>125</v>
      </c>
      <c r="D24" s="1" t="s">
        <v>57</v>
      </c>
      <c r="E24" s="21" t="s">
        <v>58</v>
      </c>
      <c r="F24" s="21" t="s">
        <v>75</v>
      </c>
      <c r="G24" s="23" t="s">
        <v>60</v>
      </c>
      <c r="H24" s="1" t="s">
        <v>61</v>
      </c>
      <c r="I24" s="1" t="s">
        <v>125</v>
      </c>
      <c r="J24" s="1" t="s">
        <v>69</v>
      </c>
      <c r="K24" s="1" t="s">
        <v>63</v>
      </c>
      <c r="L24" s="22">
        <v>1215399</v>
      </c>
    </row>
    <row x14ac:dyDescent="0.25" r="25" customHeight="1" ht="19.5">
      <c r="A25" s="1" t="s">
        <v>126</v>
      </c>
      <c r="B25" s="1" t="s">
        <v>127</v>
      </c>
      <c r="C25" s="1" t="s">
        <v>128</v>
      </c>
      <c r="D25" s="1" t="s">
        <v>57</v>
      </c>
      <c r="E25" s="21" t="s">
        <v>58</v>
      </c>
      <c r="F25" s="21" t="s">
        <v>75</v>
      </c>
      <c r="G25" s="23" t="s">
        <v>60</v>
      </c>
      <c r="H25" s="1" t="s">
        <v>61</v>
      </c>
      <c r="I25" s="1" t="s">
        <v>128</v>
      </c>
      <c r="J25" s="1" t="s">
        <v>69</v>
      </c>
      <c r="K25" s="1" t="s">
        <v>65</v>
      </c>
      <c r="L25" s="22">
        <v>1020811</v>
      </c>
    </row>
    <row x14ac:dyDescent="0.25" r="26" customHeight="1" ht="19.5">
      <c r="A26" s="1" t="s">
        <v>129</v>
      </c>
      <c r="B26" s="1" t="s">
        <v>130</v>
      </c>
      <c r="C26" s="1" t="s">
        <v>131</v>
      </c>
      <c r="D26" s="1" t="s">
        <v>57</v>
      </c>
      <c r="E26" s="21" t="s">
        <v>58</v>
      </c>
      <c r="F26" s="21" t="s">
        <v>59</v>
      </c>
      <c r="G26" s="23" t="s">
        <v>60</v>
      </c>
      <c r="H26" s="1" t="s">
        <v>61</v>
      </c>
      <c r="I26" s="1" t="s">
        <v>131</v>
      </c>
      <c r="J26" s="1" t="s">
        <v>78</v>
      </c>
      <c r="K26" s="1" t="s">
        <v>63</v>
      </c>
      <c r="L26" s="22">
        <v>800003</v>
      </c>
    </row>
    <row x14ac:dyDescent="0.25" r="27" customHeight="1" ht="19.5">
      <c r="A27" s="1" t="s">
        <v>132</v>
      </c>
      <c r="B27" s="1" t="s">
        <v>133</v>
      </c>
      <c r="C27" s="1" t="s">
        <v>134</v>
      </c>
      <c r="D27" s="1" t="s">
        <v>57</v>
      </c>
      <c r="E27" s="21" t="s">
        <v>58</v>
      </c>
      <c r="F27" s="21" t="s">
        <v>64</v>
      </c>
      <c r="G27" s="23" t="s">
        <v>60</v>
      </c>
      <c r="H27" s="1" t="s">
        <v>61</v>
      </c>
      <c r="I27" s="1" t="s">
        <v>134</v>
      </c>
      <c r="J27" s="1" t="s">
        <v>78</v>
      </c>
      <c r="K27" s="1" t="s">
        <v>65</v>
      </c>
      <c r="L27" s="22">
        <v>815330</v>
      </c>
    </row>
    <row x14ac:dyDescent="0.25" r="28" customHeight="1" ht="19.5">
      <c r="A28" s="1" t="s">
        <v>135</v>
      </c>
      <c r="B28" s="1" t="s">
        <v>136</v>
      </c>
      <c r="C28" s="1" t="s">
        <v>137</v>
      </c>
      <c r="D28" s="1" t="s">
        <v>57</v>
      </c>
      <c r="E28" s="21" t="s">
        <v>58</v>
      </c>
      <c r="F28" s="21" t="s">
        <v>115</v>
      </c>
      <c r="G28" s="23" t="s">
        <v>60</v>
      </c>
      <c r="H28" s="1" t="s">
        <v>61</v>
      </c>
      <c r="I28" s="1" t="s">
        <v>137</v>
      </c>
      <c r="J28" s="1" t="s">
        <v>78</v>
      </c>
      <c r="K28" s="1" t="s">
        <v>63</v>
      </c>
      <c r="L28" s="22">
        <v>779465</v>
      </c>
    </row>
    <row x14ac:dyDescent="0.25" r="29" customHeight="1" ht="19.5">
      <c r="A29" s="1" t="s">
        <v>138</v>
      </c>
      <c r="B29" s="1" t="s">
        <v>139</v>
      </c>
      <c r="C29" s="1" t="s">
        <v>140</v>
      </c>
      <c r="D29" s="1" t="s">
        <v>57</v>
      </c>
      <c r="E29" s="21" t="s">
        <v>58</v>
      </c>
      <c r="F29" s="21" t="s">
        <v>119</v>
      </c>
      <c r="G29" s="23" t="s">
        <v>60</v>
      </c>
      <c r="H29" s="1" t="s">
        <v>61</v>
      </c>
      <c r="I29" s="1" t="s">
        <v>140</v>
      </c>
      <c r="J29" s="1" t="s">
        <v>78</v>
      </c>
      <c r="K29" s="1" t="s">
        <v>65</v>
      </c>
      <c r="L29" s="22">
        <v>659009</v>
      </c>
    </row>
    <row x14ac:dyDescent="0.25" r="30" customHeight="1" ht="19.5">
      <c r="A30" s="1" t="s">
        <v>141</v>
      </c>
      <c r="B30" s="1" t="s">
        <v>142</v>
      </c>
      <c r="C30" s="1" t="s">
        <v>143</v>
      </c>
      <c r="D30" s="1" t="s">
        <v>57</v>
      </c>
      <c r="E30" s="21" t="s">
        <v>58</v>
      </c>
      <c r="F30" s="21" t="s">
        <v>83</v>
      </c>
      <c r="G30" s="23" t="s">
        <v>60</v>
      </c>
      <c r="H30" s="1" t="s">
        <v>61</v>
      </c>
      <c r="I30" s="1" t="s">
        <v>143</v>
      </c>
      <c r="J30" s="1" t="s">
        <v>89</v>
      </c>
      <c r="K30" s="1" t="s">
        <v>63</v>
      </c>
      <c r="L30" s="22">
        <v>881948</v>
      </c>
    </row>
    <row x14ac:dyDescent="0.25" r="31" customHeight="1" ht="19.5">
      <c r="A31" s="1" t="s">
        <v>144</v>
      </c>
      <c r="B31" s="1" t="s">
        <v>145</v>
      </c>
      <c r="C31" s="1" t="s">
        <v>146</v>
      </c>
      <c r="D31" s="1" t="s">
        <v>57</v>
      </c>
      <c r="E31" s="21" t="s">
        <v>58</v>
      </c>
      <c r="F31" s="21" t="s">
        <v>68</v>
      </c>
      <c r="G31" s="23" t="s">
        <v>60</v>
      </c>
      <c r="H31" s="1" t="s">
        <v>61</v>
      </c>
      <c r="I31" s="1" t="s">
        <v>146</v>
      </c>
      <c r="J31" s="1" t="s">
        <v>89</v>
      </c>
      <c r="K31" s="1" t="s">
        <v>63</v>
      </c>
      <c r="L31" s="22">
        <v>799963</v>
      </c>
    </row>
    <row x14ac:dyDescent="0.25" r="32" customHeight="1" ht="19.5">
      <c r="A32" s="1" t="s">
        <v>147</v>
      </c>
      <c r="B32" s="1" t="s">
        <v>148</v>
      </c>
      <c r="C32" s="1" t="s">
        <v>149</v>
      </c>
      <c r="D32" s="1" t="s">
        <v>57</v>
      </c>
      <c r="E32" s="21" t="s">
        <v>58</v>
      </c>
      <c r="F32" s="21" t="s">
        <v>75</v>
      </c>
      <c r="G32" s="23" t="s">
        <v>60</v>
      </c>
      <c r="H32" s="1" t="s">
        <v>61</v>
      </c>
      <c r="I32" s="1" t="s">
        <v>149</v>
      </c>
      <c r="J32" s="1" t="s">
        <v>89</v>
      </c>
      <c r="K32" s="1" t="s">
        <v>65</v>
      </c>
      <c r="L32" s="22">
        <v>321994</v>
      </c>
    </row>
    <row x14ac:dyDescent="0.25" r="33" customHeight="1" ht="19.5">
      <c r="A33" s="1" t="s">
        <v>150</v>
      </c>
      <c r="B33" s="1" t="s">
        <v>148</v>
      </c>
      <c r="C33" s="1" t="s">
        <v>149</v>
      </c>
      <c r="D33" s="1" t="s">
        <v>57</v>
      </c>
      <c r="E33" s="21" t="s">
        <v>58</v>
      </c>
      <c r="F33" s="21" t="s">
        <v>59</v>
      </c>
      <c r="G33" s="23" t="s">
        <v>60</v>
      </c>
      <c r="H33" s="1" t="s">
        <v>61</v>
      </c>
      <c r="I33" s="1" t="s">
        <v>149</v>
      </c>
      <c r="J33" s="1" t="s">
        <v>98</v>
      </c>
      <c r="K33" s="1" t="s">
        <v>63</v>
      </c>
      <c r="L33" s="22">
        <v>820731</v>
      </c>
    </row>
    <row x14ac:dyDescent="0.25" r="34" customHeight="1" ht="19.5">
      <c r="A34" s="1" t="s">
        <v>151</v>
      </c>
      <c r="B34" s="1" t="s">
        <v>152</v>
      </c>
      <c r="C34" s="1" t="s">
        <v>153</v>
      </c>
      <c r="D34" s="1" t="s">
        <v>57</v>
      </c>
      <c r="E34" s="21" t="s">
        <v>58</v>
      </c>
      <c r="F34" s="21" t="s">
        <v>59</v>
      </c>
      <c r="G34" s="23" t="s">
        <v>60</v>
      </c>
      <c r="H34" s="1" t="s">
        <v>61</v>
      </c>
      <c r="I34" s="1" t="s">
        <v>153</v>
      </c>
      <c r="J34" s="1" t="s">
        <v>98</v>
      </c>
      <c r="K34" s="1" t="s">
        <v>65</v>
      </c>
      <c r="L34" s="22">
        <v>478435</v>
      </c>
    </row>
    <row x14ac:dyDescent="0.25" r="35" customHeight="1" ht="19.5">
      <c r="A35" s="1" t="s">
        <v>154</v>
      </c>
      <c r="B35" s="1" t="s">
        <v>155</v>
      </c>
      <c r="C35" s="1" t="s">
        <v>153</v>
      </c>
      <c r="D35" s="1" t="s">
        <v>57</v>
      </c>
      <c r="E35" s="21" t="s">
        <v>58</v>
      </c>
      <c r="F35" s="21" t="s">
        <v>72</v>
      </c>
      <c r="G35" s="23" t="s">
        <v>60</v>
      </c>
      <c r="H35" s="1" t="s">
        <v>61</v>
      </c>
      <c r="I35" s="1" t="s">
        <v>153</v>
      </c>
      <c r="J35" s="1" t="s">
        <v>98</v>
      </c>
      <c r="K35" s="1" t="s">
        <v>63</v>
      </c>
      <c r="L35" s="22">
        <v>711338</v>
      </c>
    </row>
    <row x14ac:dyDescent="0.25" r="36" customHeight="1" ht="19.5">
      <c r="A36" s="1" t="s">
        <v>156</v>
      </c>
      <c r="B36" s="1" t="s">
        <v>157</v>
      </c>
      <c r="C36" s="1" t="s">
        <v>158</v>
      </c>
      <c r="D36" s="1" t="s">
        <v>57</v>
      </c>
      <c r="E36" s="21" t="s">
        <v>58</v>
      </c>
      <c r="F36" s="21" t="s">
        <v>102</v>
      </c>
      <c r="G36" s="23" t="s">
        <v>60</v>
      </c>
      <c r="H36" s="1" t="s">
        <v>61</v>
      </c>
      <c r="I36" s="1" t="s">
        <v>158</v>
      </c>
      <c r="J36" s="1" t="s">
        <v>62</v>
      </c>
      <c r="K36" s="1" t="s">
        <v>159</v>
      </c>
      <c r="L36" s="22">
        <v>273940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8" width="10.576428571428572" customWidth="1" bestFit="1"/>
    <col min="2" max="2" style="9" width="10.576428571428572" customWidth="1" bestFit="1"/>
    <col min="3" max="3" style="20" width="17.576428571428572" customWidth="1" bestFit="1"/>
    <col min="4" max="4" style="13" width="17.14785714285714" customWidth="1" bestFit="1"/>
    <col min="5" max="5" style="13" width="16.719285714285714" customWidth="1" bestFit="1"/>
    <col min="6" max="6" style="13" width="15.862142857142858" customWidth="1" bestFit="1"/>
  </cols>
  <sheetData>
    <row x14ac:dyDescent="0.25" r="1" customHeight="1" ht="19.5">
      <c r="A1" s="6" t="s">
        <v>0</v>
      </c>
      <c r="B1" s="7" t="s">
        <v>39</v>
      </c>
      <c r="C1" s="18" t="s">
        <v>40</v>
      </c>
      <c r="D1" s="17" t="s">
        <v>41</v>
      </c>
      <c r="E1" s="17" t="s">
        <v>42</v>
      </c>
      <c r="F1" s="17" t="s">
        <v>43</v>
      </c>
    </row>
    <row x14ac:dyDescent="0.25" r="2" customHeight="1" ht="19.5">
      <c r="A2" s="6" t="s">
        <v>4</v>
      </c>
      <c r="B2" s="2">
        <v>44197</v>
      </c>
      <c r="C2" s="19">
        <v>12</v>
      </c>
      <c r="D2" s="5">
        <f>E2/C2</f>
      </c>
      <c r="E2" s="5">
        <f>'Project Details'!L2</f>
      </c>
      <c r="F2" s="5">
        <f>E2*RANDBETWEEN(101, 106)/100</f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/>
  </sheetViews>
  <sheetFormatPr defaultRowHeight="15" x14ac:dyDescent="0.25"/>
  <cols>
    <col min="1" max="1" style="10" width="15.719285714285713" customWidth="1" bestFit="1"/>
    <col min="2" max="2" style="10" width="32.14785714285715" customWidth="1" bestFit="1"/>
    <col min="3" max="3" style="13" width="14.43357142857143" customWidth="1" bestFit="1"/>
  </cols>
  <sheetData>
    <row x14ac:dyDescent="0.25" r="1" customHeight="1" ht="19.5">
      <c r="A1" s="1" t="s">
        <v>0</v>
      </c>
      <c r="B1" s="3" t="s">
        <v>2</v>
      </c>
      <c r="C1" s="17" t="s">
        <v>37</v>
      </c>
    </row>
    <row x14ac:dyDescent="0.25" r="2" customHeight="1" ht="19.5">
      <c r="A2" s="1" t="s">
        <v>4</v>
      </c>
      <c r="B2" s="1" t="s">
        <v>6</v>
      </c>
      <c r="C2" s="5">
        <f>Budget!E2/19</f>
      </c>
    </row>
    <row x14ac:dyDescent="0.25" r="3" customHeight="1" ht="19.5">
      <c r="A3" s="1" t="s">
        <v>4</v>
      </c>
      <c r="B3" s="1" t="s">
        <v>7</v>
      </c>
      <c r="C3" s="5">
        <f>Budget!E2/19</f>
      </c>
    </row>
    <row x14ac:dyDescent="0.25" r="4" customHeight="1" ht="19.5">
      <c r="A4" s="1" t="s">
        <v>4</v>
      </c>
      <c r="B4" s="1" t="s">
        <v>8</v>
      </c>
      <c r="C4" s="5">
        <f>Budget!E2/19</f>
      </c>
    </row>
    <row x14ac:dyDescent="0.25" r="5" customHeight="1" ht="19.5">
      <c r="A5" s="1" t="s">
        <v>4</v>
      </c>
      <c r="B5" s="1" t="s">
        <v>9</v>
      </c>
      <c r="C5" s="5">
        <f>Budget!E2/19</f>
      </c>
    </row>
    <row x14ac:dyDescent="0.25" r="6" customHeight="1" ht="19.5">
      <c r="A6" s="1" t="s">
        <v>4</v>
      </c>
      <c r="B6" s="1" t="s">
        <v>10</v>
      </c>
      <c r="C6" s="5">
        <f>Budget!E2/19</f>
      </c>
    </row>
    <row x14ac:dyDescent="0.25" r="7" customHeight="1" ht="19.5">
      <c r="A7" s="1" t="s">
        <v>4</v>
      </c>
      <c r="B7" s="1" t="s">
        <v>11</v>
      </c>
      <c r="C7" s="5">
        <f>Budget!E2/19</f>
      </c>
    </row>
    <row x14ac:dyDescent="0.25" r="8" customHeight="1" ht="19.5">
      <c r="A8" s="1" t="s">
        <v>4</v>
      </c>
      <c r="B8" s="1" t="s">
        <v>12</v>
      </c>
      <c r="C8" s="5">
        <f>Budget!E2/19</f>
      </c>
    </row>
    <row x14ac:dyDescent="0.25" r="9" customHeight="1" ht="19.5">
      <c r="A9" s="1" t="s">
        <v>4</v>
      </c>
      <c r="B9" s="1" t="s">
        <v>13</v>
      </c>
      <c r="C9" s="5">
        <f>Budget!E2/19</f>
      </c>
    </row>
    <row x14ac:dyDescent="0.25" r="10" customHeight="1" ht="19.5">
      <c r="A10" s="1" t="s">
        <v>4</v>
      </c>
      <c r="B10" s="1" t="s">
        <v>14</v>
      </c>
      <c r="C10" s="5">
        <f>Budget!E2/19</f>
      </c>
    </row>
    <row x14ac:dyDescent="0.25" r="11" customHeight="1" ht="19.5">
      <c r="A11" s="1" t="s">
        <v>4</v>
      </c>
      <c r="B11" s="1" t="s">
        <v>38</v>
      </c>
      <c r="C11" s="5">
        <f>Budget!E2/19</f>
      </c>
    </row>
    <row x14ac:dyDescent="0.25" r="12" customHeight="1" ht="19.5">
      <c r="A12" s="1" t="s">
        <v>4</v>
      </c>
      <c r="B12" s="1" t="s">
        <v>16</v>
      </c>
      <c r="C12" s="5">
        <f>Budget!E2/19</f>
      </c>
    </row>
    <row x14ac:dyDescent="0.25" r="13" customHeight="1" ht="19.5">
      <c r="A13" s="1" t="s">
        <v>4</v>
      </c>
      <c r="B13" s="1" t="s">
        <v>17</v>
      </c>
      <c r="C13" s="5">
        <f>Budget!E2/19</f>
      </c>
    </row>
    <row x14ac:dyDescent="0.25" r="14" customHeight="1" ht="19.5">
      <c r="A14" s="1" t="s">
        <v>4</v>
      </c>
      <c r="B14" s="1" t="s">
        <v>18</v>
      </c>
      <c r="C14" s="5">
        <f>Budget!E2/19</f>
      </c>
    </row>
    <row x14ac:dyDescent="0.25" r="15" customHeight="1" ht="19.5">
      <c r="A15" s="1" t="s">
        <v>4</v>
      </c>
      <c r="B15" s="1" t="s">
        <v>19</v>
      </c>
      <c r="C15" s="5">
        <f>Budget!E2/19</f>
      </c>
    </row>
    <row x14ac:dyDescent="0.25" r="16" customHeight="1" ht="19.5">
      <c r="A16" s="1" t="s">
        <v>4</v>
      </c>
      <c r="B16" s="1" t="s">
        <v>20</v>
      </c>
      <c r="C16" s="5">
        <f>Budget!E2/19</f>
      </c>
    </row>
    <row x14ac:dyDescent="0.25" r="17" customHeight="1" ht="19.5">
      <c r="A17" s="1" t="s">
        <v>4</v>
      </c>
      <c r="B17" s="1" t="s">
        <v>12</v>
      </c>
      <c r="C17" s="5">
        <f>Budget!E2/19</f>
      </c>
    </row>
    <row x14ac:dyDescent="0.25" r="18" customHeight="1" ht="19.5">
      <c r="A18" s="1" t="s">
        <v>4</v>
      </c>
      <c r="B18" s="1" t="s">
        <v>21</v>
      </c>
      <c r="C18" s="5">
        <f>Budget!E2/19</f>
      </c>
    </row>
    <row x14ac:dyDescent="0.25" r="19" customHeight="1" ht="19.5">
      <c r="A19" s="1" t="s">
        <v>4</v>
      </c>
      <c r="B19" s="1" t="s">
        <v>22</v>
      </c>
      <c r="C19" s="5">
        <f>Budget!E2/19</f>
      </c>
    </row>
    <row x14ac:dyDescent="0.25" r="20" customHeight="1" ht="19.5">
      <c r="A20" s="1" t="s">
        <v>4</v>
      </c>
      <c r="B20" s="1" t="s">
        <v>23</v>
      </c>
      <c r="C20" s="5">
        <f>Budget!E2/19</f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 tabSelected="1"/>
  </sheetViews>
  <sheetFormatPr defaultRowHeight="15" x14ac:dyDescent="0.25"/>
  <cols>
    <col min="1" max="1" style="8" width="11.719285714285713" customWidth="1" bestFit="1"/>
    <col min="2" max="2" style="9" width="14.43357142857143" customWidth="1" bestFit="1"/>
    <col min="3" max="3" style="16" width="11.862142857142858" customWidth="1" bestFit="1"/>
    <col min="4" max="4" style="11" width="14.576428571428572" customWidth="1" bestFit="1"/>
  </cols>
  <sheetData>
    <row x14ac:dyDescent="0.25" r="1" customHeight="1" ht="19.5">
      <c r="A1" s="6" t="s">
        <v>0</v>
      </c>
      <c r="B1" s="7" t="s">
        <v>24</v>
      </c>
      <c r="C1" s="14" t="s">
        <v>25</v>
      </c>
      <c r="D1" s="12" t="s">
        <v>26</v>
      </c>
    </row>
    <row x14ac:dyDescent="0.25" r="2" customHeight="1" ht="19.5">
      <c r="A2" s="6" t="s">
        <v>4</v>
      </c>
      <c r="B2" s="2">
        <v>44228</v>
      </c>
      <c r="C2" s="15">
        <f>1/Budget!C2*1</f>
      </c>
      <c r="D2" s="5">
        <f>SUM('Cash Outflow'!D2:'Cash Outflow'!D20)</f>
      </c>
    </row>
    <row x14ac:dyDescent="0.25" r="3" customHeight="1" ht="19.5">
      <c r="A3" s="6" t="s">
        <v>4</v>
      </c>
      <c r="B3" s="2">
        <v>44256</v>
      </c>
      <c r="C3" s="15">
        <f>1/Budget!C2*2</f>
      </c>
      <c r="D3" s="5">
        <f>SUM('Cash Outflow'!D21:'Cash Outflow'!D39)</f>
      </c>
    </row>
    <row x14ac:dyDescent="0.25" r="4" customHeight="1" ht="19.5">
      <c r="A4" s="6" t="s">
        <v>27</v>
      </c>
      <c r="B4" s="2">
        <v>44287</v>
      </c>
      <c r="C4" s="15">
        <f>1/Budget!C2*3</f>
      </c>
      <c r="D4" s="4"/>
    </row>
    <row x14ac:dyDescent="0.25" r="5" customHeight="1" ht="19.5">
      <c r="A5" s="6" t="s">
        <v>28</v>
      </c>
      <c r="B5" s="2">
        <v>44317</v>
      </c>
      <c r="C5" s="15">
        <f>1/Budget!C2*4</f>
      </c>
      <c r="D5" s="4"/>
    </row>
    <row x14ac:dyDescent="0.25" r="6" customHeight="1" ht="19.5">
      <c r="A6" s="6" t="s">
        <v>29</v>
      </c>
      <c r="B6" s="2">
        <v>44348</v>
      </c>
      <c r="C6" s="15">
        <f>1/Budget!C2*5</f>
      </c>
      <c r="D6" s="4"/>
    </row>
    <row x14ac:dyDescent="0.25" r="7" customHeight="1" ht="19.5">
      <c r="A7" s="6" t="s">
        <v>30</v>
      </c>
      <c r="B7" s="2">
        <v>44378</v>
      </c>
      <c r="C7" s="15">
        <f>1/Budget!C2*6</f>
      </c>
      <c r="D7" s="4"/>
    </row>
    <row x14ac:dyDescent="0.25" r="8" customHeight="1" ht="19.5">
      <c r="A8" s="6" t="s">
        <v>31</v>
      </c>
      <c r="B8" s="2">
        <v>44409</v>
      </c>
      <c r="C8" s="15">
        <f>1/Budget!C2*7</f>
      </c>
      <c r="D8" s="4"/>
    </row>
    <row x14ac:dyDescent="0.25" r="9" customHeight="1" ht="19.5">
      <c r="A9" s="6" t="s">
        <v>32</v>
      </c>
      <c r="B9" s="2">
        <v>44440</v>
      </c>
      <c r="C9" s="15">
        <f>1/Budget!C2*8</f>
      </c>
      <c r="D9" s="4"/>
    </row>
    <row x14ac:dyDescent="0.25" r="10" customHeight="1" ht="19.5">
      <c r="A10" s="6" t="s">
        <v>33</v>
      </c>
      <c r="B10" s="2">
        <v>44470</v>
      </c>
      <c r="C10" s="15">
        <f>1/Budget!C2*9</f>
      </c>
      <c r="D10" s="4"/>
    </row>
    <row x14ac:dyDescent="0.25" r="11" customHeight="1" ht="19.5">
      <c r="A11" s="6" t="s">
        <v>34</v>
      </c>
      <c r="B11" s="2">
        <v>44501</v>
      </c>
      <c r="C11" s="15">
        <f>1/Budget!C2*10</f>
      </c>
      <c r="D11" s="4"/>
    </row>
    <row x14ac:dyDescent="0.25" r="12" customHeight="1" ht="19.5">
      <c r="A12" s="6" t="s">
        <v>35</v>
      </c>
      <c r="B12" s="2">
        <v>44531</v>
      </c>
      <c r="C12" s="15">
        <f>1/Budget!C2*11</f>
      </c>
      <c r="D12" s="4"/>
    </row>
    <row x14ac:dyDescent="0.25" r="13" customHeight="1" ht="19.5">
      <c r="A13" s="6" t="s">
        <v>36</v>
      </c>
      <c r="B13" s="2">
        <v>44562</v>
      </c>
      <c r="C13" s="15">
        <f>1/Budget!C2*12</f>
      </c>
      <c r="D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9"/>
  <sheetViews>
    <sheetView workbookViewId="0"/>
  </sheetViews>
  <sheetFormatPr defaultRowHeight="15" x14ac:dyDescent="0.25"/>
  <cols>
    <col min="1" max="1" style="10" width="15.719285714285713" customWidth="1" bestFit="1"/>
    <col min="2" max="2" style="9" width="12.147857142857141" customWidth="1" bestFit="1"/>
    <col min="3" max="3" style="10" width="31.862142857142857" customWidth="1" bestFit="1"/>
    <col min="4" max="4" style="13" width="16.8621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2" t="s">
        <v>3</v>
      </c>
    </row>
    <row x14ac:dyDescent="0.25" r="2" customHeight="1" ht="19.5">
      <c r="A2" s="1" t="s">
        <v>4</v>
      </c>
      <c r="B2" s="2">
        <v>44197</v>
      </c>
      <c r="C2" s="1" t="s">
        <v>6</v>
      </c>
      <c r="D2" s="5">
        <f>RANDBETWEEN(Budget!D2/19*0.9,Budget!D2/19*1.1)</f>
      </c>
    </row>
    <row x14ac:dyDescent="0.25" r="3" customHeight="1" ht="19.5">
      <c r="A3" s="1" t="s">
        <v>4</v>
      </c>
      <c r="B3" s="2">
        <v>44197</v>
      </c>
      <c r="C3" s="1" t="s">
        <v>7</v>
      </c>
      <c r="D3" s="5">
        <f>RANDBETWEEN(Budget!D2/19*0.9,Budget!D2/19*1.1)</f>
      </c>
    </row>
    <row x14ac:dyDescent="0.25" r="4" customHeight="1" ht="19.5">
      <c r="A4" s="1" t="s">
        <v>4</v>
      </c>
      <c r="B4" s="2">
        <v>44197</v>
      </c>
      <c r="C4" s="1" t="s">
        <v>8</v>
      </c>
      <c r="D4" s="5">
        <f>RANDBETWEEN(Budget!D2/19*0.9,Budget!D2/19*1.1)</f>
      </c>
    </row>
    <row x14ac:dyDescent="0.25" r="5" customHeight="1" ht="19.5">
      <c r="A5" s="1" t="s">
        <v>4</v>
      </c>
      <c r="B5" s="2">
        <v>44197</v>
      </c>
      <c r="C5" s="1" t="s">
        <v>9</v>
      </c>
      <c r="D5" s="5">
        <f>RANDBETWEEN(Budget!D2/19*0.9,Budget!D2/19*1.1)</f>
      </c>
    </row>
    <row x14ac:dyDescent="0.25" r="6" customHeight="1" ht="19.5">
      <c r="A6" s="1" t="s">
        <v>4</v>
      </c>
      <c r="B6" s="2">
        <v>44197</v>
      </c>
      <c r="C6" s="1" t="s">
        <v>10</v>
      </c>
      <c r="D6" s="5">
        <f>RANDBETWEEN(Budget!D2/19*0.9,Budget!D2/19*1.1)</f>
      </c>
    </row>
    <row x14ac:dyDescent="0.25" r="7" customHeight="1" ht="19.5">
      <c r="A7" s="1" t="s">
        <v>4</v>
      </c>
      <c r="B7" s="2">
        <v>44197</v>
      </c>
      <c r="C7" s="1" t="s">
        <v>11</v>
      </c>
      <c r="D7" s="5">
        <f>RANDBETWEEN(Budget!D2/19*0.9,Budget!D2/19*1.1)</f>
      </c>
    </row>
    <row x14ac:dyDescent="0.25" r="8" customHeight="1" ht="19.5">
      <c r="A8" s="1" t="s">
        <v>4</v>
      </c>
      <c r="B8" s="2">
        <v>44197</v>
      </c>
      <c r="C8" s="1" t="s">
        <v>12</v>
      </c>
      <c r="D8" s="5">
        <f>RANDBETWEEN(Budget!D2/19*0.9,Budget!D2/19*1.1)</f>
      </c>
    </row>
    <row x14ac:dyDescent="0.25" r="9" customHeight="1" ht="19.5">
      <c r="A9" s="1" t="s">
        <v>4</v>
      </c>
      <c r="B9" s="2">
        <v>44197</v>
      </c>
      <c r="C9" s="1" t="s">
        <v>13</v>
      </c>
      <c r="D9" s="5">
        <f>RANDBETWEEN(Budget!D2/19*0.9,Budget!D2/19*1.1)</f>
      </c>
    </row>
    <row x14ac:dyDescent="0.25" r="10" customHeight="1" ht="19.5">
      <c r="A10" s="1" t="s">
        <v>4</v>
      </c>
      <c r="B10" s="2">
        <v>44197</v>
      </c>
      <c r="C10" s="1" t="s">
        <v>14</v>
      </c>
      <c r="D10" s="5">
        <f>RANDBETWEEN(Budget!D2/19*0.9,Budget!D2/19*1.1)</f>
      </c>
    </row>
    <row x14ac:dyDescent="0.25" r="11" customHeight="1" ht="19.5">
      <c r="A11" s="1" t="s">
        <v>4</v>
      </c>
      <c r="B11" s="2">
        <v>44197</v>
      </c>
      <c r="C11" s="1" t="s">
        <v>15</v>
      </c>
      <c r="D11" s="5">
        <f>RANDBETWEEN(Budget!D2/19*0.9,Budget!D2/19*1.1)</f>
      </c>
    </row>
    <row x14ac:dyDescent="0.25" r="12" customHeight="1" ht="19.5">
      <c r="A12" s="1" t="s">
        <v>4</v>
      </c>
      <c r="B12" s="2">
        <v>44197</v>
      </c>
      <c r="C12" s="1" t="s">
        <v>16</v>
      </c>
      <c r="D12" s="5">
        <f>RANDBETWEEN(Budget!D2/19*0.9,Budget!D2/19*1.1)</f>
      </c>
    </row>
    <row x14ac:dyDescent="0.25" r="13" customHeight="1" ht="19.5">
      <c r="A13" s="1" t="s">
        <v>4</v>
      </c>
      <c r="B13" s="2">
        <v>44197</v>
      </c>
      <c r="C13" s="1" t="s">
        <v>17</v>
      </c>
      <c r="D13" s="5">
        <f>RANDBETWEEN(Budget!D2/19*0.9,Budget!D2/19*1.1)</f>
      </c>
    </row>
    <row x14ac:dyDescent="0.25" r="14" customHeight="1" ht="19.5">
      <c r="A14" s="1" t="s">
        <v>4</v>
      </c>
      <c r="B14" s="2">
        <v>44197</v>
      </c>
      <c r="C14" s="1" t="s">
        <v>18</v>
      </c>
      <c r="D14" s="5">
        <f>RANDBETWEEN(Budget!D2/19*0.9,Budget!D2/19*1.1)</f>
      </c>
    </row>
    <row x14ac:dyDescent="0.25" r="15" customHeight="1" ht="19.5">
      <c r="A15" s="1" t="s">
        <v>4</v>
      </c>
      <c r="B15" s="2">
        <v>44197</v>
      </c>
      <c r="C15" s="1" t="s">
        <v>19</v>
      </c>
      <c r="D15" s="5">
        <f>RANDBETWEEN(Budget!D2/19*0.9,Budget!D2/19*1.1)</f>
      </c>
    </row>
    <row x14ac:dyDescent="0.25" r="16" customHeight="1" ht="19.5">
      <c r="A16" s="1" t="s">
        <v>4</v>
      </c>
      <c r="B16" s="2">
        <v>44197</v>
      </c>
      <c r="C16" s="1" t="s">
        <v>20</v>
      </c>
      <c r="D16" s="5">
        <f>RANDBETWEEN(Budget!D2/19*0.9,Budget!D2/19*1.1)</f>
      </c>
    </row>
    <row x14ac:dyDescent="0.25" r="17" customHeight="1" ht="19.5">
      <c r="A17" s="1" t="s">
        <v>4</v>
      </c>
      <c r="B17" s="2">
        <v>44197</v>
      </c>
      <c r="C17" s="1" t="s">
        <v>12</v>
      </c>
      <c r="D17" s="5">
        <f>RANDBETWEEN(Budget!D2/19*0.9,Budget!D2/19*1.1)</f>
      </c>
    </row>
    <row x14ac:dyDescent="0.25" r="18" customHeight="1" ht="19.5">
      <c r="A18" s="1" t="s">
        <v>4</v>
      </c>
      <c r="B18" s="2">
        <v>44197</v>
      </c>
      <c r="C18" s="1" t="s">
        <v>21</v>
      </c>
      <c r="D18" s="5">
        <f>RANDBETWEEN(Budget!D2/19*0.9,Budget!D2/19*1.1)</f>
      </c>
    </row>
    <row x14ac:dyDescent="0.25" r="19" customHeight="1" ht="19.5">
      <c r="A19" s="1" t="s">
        <v>4</v>
      </c>
      <c r="B19" s="2">
        <v>44197</v>
      </c>
      <c r="C19" s="1" t="s">
        <v>22</v>
      </c>
      <c r="D19" s="5">
        <f>RANDBETWEEN(Budget!D2/19*0.9,Budget!D2/19*1.1)</f>
      </c>
    </row>
    <row x14ac:dyDescent="0.25" r="20" customHeight="1" ht="19.5">
      <c r="A20" s="1" t="s">
        <v>4</v>
      </c>
      <c r="B20" s="2">
        <v>44197</v>
      </c>
      <c r="C20" s="1" t="s">
        <v>23</v>
      </c>
      <c r="D20" s="5">
        <f>RANDBETWEEN(Budget!D2/19*0.9,Budget!D2/19*1.1)</f>
      </c>
    </row>
    <row x14ac:dyDescent="0.25" r="21" customHeight="1" ht="19.5">
      <c r="A21" s="1" t="s">
        <v>4</v>
      </c>
      <c r="B21" s="2">
        <v>44228</v>
      </c>
      <c r="C21" s="1" t="s">
        <v>6</v>
      </c>
      <c r="D21" s="5">
        <f>RANDBETWEEN(Budget!D2/19*0.9,Budget!D2/19*1.1)</f>
      </c>
    </row>
    <row x14ac:dyDescent="0.25" r="22" customHeight="1" ht="19.5">
      <c r="A22" s="1" t="s">
        <v>4</v>
      </c>
      <c r="B22" s="2">
        <v>44228</v>
      </c>
      <c r="C22" s="1" t="s">
        <v>7</v>
      </c>
      <c r="D22" s="5">
        <f>RANDBETWEEN(Budget!D2/19*0.9,Budget!D2/19*1.1)</f>
      </c>
    </row>
    <row x14ac:dyDescent="0.25" r="23" customHeight="1" ht="19.5">
      <c r="A23" s="1" t="s">
        <v>4</v>
      </c>
      <c r="B23" s="2">
        <v>44228</v>
      </c>
      <c r="C23" s="1" t="s">
        <v>8</v>
      </c>
      <c r="D23" s="5">
        <f>RANDBETWEEN(Budget!D2/19*0.9,Budget!D2/19*1.1)</f>
      </c>
    </row>
    <row x14ac:dyDescent="0.25" r="24" customHeight="1" ht="19.5">
      <c r="A24" s="1" t="s">
        <v>4</v>
      </c>
      <c r="B24" s="2">
        <v>44228</v>
      </c>
      <c r="C24" s="1" t="s">
        <v>9</v>
      </c>
      <c r="D24" s="5">
        <f>RANDBETWEEN(Budget!D2/19*0.9,Budget!D2/19*1.1)</f>
      </c>
    </row>
    <row x14ac:dyDescent="0.25" r="25" customHeight="1" ht="19.5">
      <c r="A25" s="1" t="s">
        <v>4</v>
      </c>
      <c r="B25" s="2">
        <v>44228</v>
      </c>
      <c r="C25" s="1" t="s">
        <v>10</v>
      </c>
      <c r="D25" s="5">
        <f>RANDBETWEEN(Budget!D2/19*0.9,Budget!D2/19*1.1)</f>
      </c>
    </row>
    <row x14ac:dyDescent="0.25" r="26" customHeight="1" ht="19.5">
      <c r="A26" s="1" t="s">
        <v>4</v>
      </c>
      <c r="B26" s="2">
        <v>44228</v>
      </c>
      <c r="C26" s="1" t="s">
        <v>11</v>
      </c>
      <c r="D26" s="5">
        <f>RANDBETWEEN(Budget!D2/19*0.9,Budget!D2/19*1.1)</f>
      </c>
    </row>
    <row x14ac:dyDescent="0.25" r="27" customHeight="1" ht="19.5">
      <c r="A27" s="1" t="s">
        <v>4</v>
      </c>
      <c r="B27" s="2">
        <v>44228</v>
      </c>
      <c r="C27" s="1" t="s">
        <v>12</v>
      </c>
      <c r="D27" s="5">
        <f>RANDBETWEEN(Budget!D2/19*0.9,Budget!D2/19*1.1)</f>
      </c>
    </row>
    <row x14ac:dyDescent="0.25" r="28" customHeight="1" ht="19.5">
      <c r="A28" s="1" t="s">
        <v>4</v>
      </c>
      <c r="B28" s="2">
        <v>44228</v>
      </c>
      <c r="C28" s="1" t="s">
        <v>13</v>
      </c>
      <c r="D28" s="5">
        <f>RANDBETWEEN(Budget!D2/19*0.9,Budget!D2/19*1.1)</f>
      </c>
    </row>
    <row x14ac:dyDescent="0.25" r="29" customHeight="1" ht="19.5">
      <c r="A29" s="1" t="s">
        <v>4</v>
      </c>
      <c r="B29" s="2">
        <v>44228</v>
      </c>
      <c r="C29" s="1" t="s">
        <v>14</v>
      </c>
      <c r="D29" s="5">
        <f>RANDBETWEEN(Budget!D2/19*0.9,Budget!D2/19*1.1)</f>
      </c>
    </row>
    <row x14ac:dyDescent="0.25" r="30" customHeight="1" ht="19.5">
      <c r="A30" s="1" t="s">
        <v>4</v>
      </c>
      <c r="B30" s="2">
        <v>44228</v>
      </c>
      <c r="C30" s="1" t="s">
        <v>15</v>
      </c>
      <c r="D30" s="5">
        <f>RANDBETWEEN(Budget!D2/19*0.9,Budget!D2/19*1.1)</f>
      </c>
    </row>
    <row x14ac:dyDescent="0.25" r="31" customHeight="1" ht="19.5">
      <c r="A31" s="1" t="s">
        <v>4</v>
      </c>
      <c r="B31" s="2">
        <v>44228</v>
      </c>
      <c r="C31" s="1" t="s">
        <v>16</v>
      </c>
      <c r="D31" s="5">
        <f>RANDBETWEEN(Budget!D2/19*0.9,Budget!D2/19*1.1)</f>
      </c>
    </row>
    <row x14ac:dyDescent="0.25" r="32" customHeight="1" ht="19.5">
      <c r="A32" s="1" t="s">
        <v>4</v>
      </c>
      <c r="B32" s="2">
        <v>44228</v>
      </c>
      <c r="C32" s="1" t="s">
        <v>17</v>
      </c>
      <c r="D32" s="5">
        <f>RANDBETWEEN(Budget!D2/19*0.9,Budget!D2/19*1.1)</f>
      </c>
    </row>
    <row x14ac:dyDescent="0.25" r="33" customHeight="1" ht="19.5">
      <c r="A33" s="1" t="s">
        <v>4</v>
      </c>
      <c r="B33" s="2">
        <v>44228</v>
      </c>
      <c r="C33" s="1" t="s">
        <v>18</v>
      </c>
      <c r="D33" s="5">
        <f>RANDBETWEEN(Budget!D2/19*0.9,Budget!D2/19*1.1)</f>
      </c>
    </row>
    <row x14ac:dyDescent="0.25" r="34" customHeight="1" ht="19.5">
      <c r="A34" s="1" t="s">
        <v>4</v>
      </c>
      <c r="B34" s="2">
        <v>44228</v>
      </c>
      <c r="C34" s="1" t="s">
        <v>19</v>
      </c>
      <c r="D34" s="5">
        <f>RANDBETWEEN(Budget!D2/19*0.9,Budget!D2/19*1.1)</f>
      </c>
    </row>
    <row x14ac:dyDescent="0.25" r="35" customHeight="1" ht="19.5">
      <c r="A35" s="1" t="s">
        <v>4</v>
      </c>
      <c r="B35" s="2">
        <v>44228</v>
      </c>
      <c r="C35" s="1" t="s">
        <v>20</v>
      </c>
      <c r="D35" s="5">
        <f>RANDBETWEEN(Budget!D2/19*0.9,Budget!D2/19*1.1)</f>
      </c>
    </row>
    <row x14ac:dyDescent="0.25" r="36" customHeight="1" ht="19.5">
      <c r="A36" s="1" t="s">
        <v>4</v>
      </c>
      <c r="B36" s="2">
        <v>44228</v>
      </c>
      <c r="C36" s="1" t="s">
        <v>12</v>
      </c>
      <c r="D36" s="5">
        <f>RANDBETWEEN(Budget!D2/19*0.9,Budget!D2/19*1.1)</f>
      </c>
    </row>
    <row x14ac:dyDescent="0.25" r="37" customHeight="1" ht="19.5">
      <c r="A37" s="1" t="s">
        <v>4</v>
      </c>
      <c r="B37" s="2">
        <v>44228</v>
      </c>
      <c r="C37" s="1" t="s">
        <v>21</v>
      </c>
      <c r="D37" s="5">
        <f>RANDBETWEEN(Budget!D2/19*0.9,Budget!D2/19*1.1)</f>
      </c>
    </row>
    <row x14ac:dyDescent="0.25" r="38" customHeight="1" ht="19.5">
      <c r="A38" s="1" t="s">
        <v>4</v>
      </c>
      <c r="B38" s="2">
        <v>44228</v>
      </c>
      <c r="C38" s="1" t="s">
        <v>22</v>
      </c>
      <c r="D38" s="5">
        <f>RANDBETWEEN(Budget!D2/19*0.9,Budget!D2/19*1.1)</f>
      </c>
    </row>
    <row x14ac:dyDescent="0.25" r="39" customHeight="1" ht="19.5">
      <c r="A39" s="1" t="s">
        <v>4</v>
      </c>
      <c r="B39" s="2">
        <v>44228</v>
      </c>
      <c r="C39" s="1" t="s">
        <v>23</v>
      </c>
      <c r="D39" s="5">
        <f>RANDBETWEEN(Budget!D2/19*0.9,Budget!D2/19*1.1)</f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8" width="15.719285714285713" customWidth="1" bestFit="1"/>
    <col min="2" max="2" style="9" width="12.147857142857141" customWidth="1" bestFit="1"/>
    <col min="3" max="3" style="10" width="31.862142857142857" customWidth="1" bestFit="1"/>
    <col min="4" max="4" style="11" width="16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9.5">
      <c r="A2" s="1" t="s">
        <v>4</v>
      </c>
      <c r="B2" s="2">
        <v>44197</v>
      </c>
      <c r="C2" s="1" t="s">
        <v>5</v>
      </c>
      <c r="D2" s="5">
        <f>Budget!F2*0.2</f>
      </c>
    </row>
    <row x14ac:dyDescent="0.25" r="3" customHeight="1" ht="19.5">
      <c r="A3" s="1" t="s">
        <v>4</v>
      </c>
      <c r="B3" s="2">
        <v>44256</v>
      </c>
      <c r="C3" s="1" t="s">
        <v>5</v>
      </c>
      <c r="D3" s="5">
        <f>Budget!F2*0.2</f>
      </c>
    </row>
    <row x14ac:dyDescent="0.25" r="4" customHeight="1" ht="19.5">
      <c r="A4" s="1" t="s">
        <v>4</v>
      </c>
      <c r="B4" s="2">
        <v>44348</v>
      </c>
      <c r="C4" s="1" t="s">
        <v>5</v>
      </c>
      <c r="D4" s="5">
        <f>Budget!F2*0.2</f>
      </c>
    </row>
    <row x14ac:dyDescent="0.25" r="5" customHeight="1" ht="19.5">
      <c r="A5" s="1" t="s">
        <v>4</v>
      </c>
      <c r="B5" s="2">
        <v>44470</v>
      </c>
      <c r="C5" s="1" t="s">
        <v>5</v>
      </c>
      <c r="D5" s="5">
        <f>Budget!F2*0.2</f>
      </c>
    </row>
    <row x14ac:dyDescent="0.25" r="6" customHeight="1" ht="19.5">
      <c r="A6" s="1" t="s">
        <v>4</v>
      </c>
      <c r="B6" s="2">
        <v>44531</v>
      </c>
      <c r="C6" s="1" t="s">
        <v>5</v>
      </c>
      <c r="D6" s="5">
        <f>Budget!F2*0.2</f>
      </c>
    </row>
    <row x14ac:dyDescent="0.25" r="7" customHeight="1" ht="19.5">
      <c r="A7" s="6"/>
      <c r="B7" s="7"/>
      <c r="C7" s="1"/>
      <c r="D7" s="4"/>
    </row>
    <row x14ac:dyDescent="0.25" r="8" customHeight="1" ht="19.5">
      <c r="A8" s="6"/>
      <c r="B8" s="7"/>
      <c r="C8" s="1"/>
      <c r="D8" s="4"/>
    </row>
    <row x14ac:dyDescent="0.25" r="9" customHeight="1" ht="19.5">
      <c r="A9" s="6"/>
      <c r="B9" s="7"/>
      <c r="C9" s="1"/>
      <c r="D9" s="4"/>
    </row>
    <row x14ac:dyDescent="0.25" r="10" customHeight="1" ht="19.5">
      <c r="A10" s="6"/>
      <c r="B10" s="7"/>
      <c r="C10" s="1"/>
      <c r="D10" s="4"/>
    </row>
    <row x14ac:dyDescent="0.25" r="11" customHeight="1" ht="19.5">
      <c r="A11" s="6"/>
      <c r="B11" s="7"/>
      <c r="C11" s="1"/>
      <c r="D11" s="4"/>
    </row>
    <row x14ac:dyDescent="0.25" r="12" customHeight="1" ht="19.5">
      <c r="A12" s="6"/>
      <c r="B12" s="7"/>
      <c r="C12" s="1"/>
      <c r="D12" s="4"/>
    </row>
    <row x14ac:dyDescent="0.25" r="13" customHeight="1" ht="19.5">
      <c r="A13" s="6"/>
      <c r="B13" s="7"/>
      <c r="C13" s="1"/>
      <c r="D1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Project Details</vt:lpstr>
      <vt:lpstr>Budget</vt:lpstr>
      <vt:lpstr>Categories</vt:lpstr>
      <vt:lpstr>Reports</vt:lpstr>
      <vt:lpstr>Cash Outflow</vt:lpstr>
      <vt:lpstr>Cash Inflow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2022-07-01T07:56:53.114Z</dcterms:created>
  <dcterms:modified xsi:type="dcterms:W3CDTF">2022-07-01T07:56:53.114Z</dcterms:modified>
</cp:coreProperties>
</file>