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ar" sheetId="1" r:id="rId4"/>
    <sheet state="visible" name="Lithology" sheetId="2" r:id="rId5"/>
    <sheet state="visible" name="Mineralization" sheetId="3" r:id="rId6"/>
    <sheet state="visible" name="Alteration" sheetId="4" r:id="rId7"/>
    <sheet state="visible" name="Structure" sheetId="5" r:id="rId8"/>
    <sheet state="visible" name="Foliation" sheetId="6" r:id="rId9"/>
    <sheet state="visible" name="Recovery" sheetId="7" r:id="rId10"/>
    <sheet state="visible" name="XRF" sheetId="8" r:id="rId11"/>
    <sheet state="visible" name="Terraspec" sheetId="9" r:id="rId12"/>
    <sheet state="visible" name="Samples" sheetId="10" r:id="rId13"/>
    <sheet state="visible" name="HYP-PKG Samples" sheetId="11" r:id="rId14"/>
    <sheet state="visible" name="_Legend" sheetId="12" r:id="rId15"/>
    <sheet state="visible" name="_Lookups" sheetId="13" r:id="rId16"/>
  </sheets>
  <definedNames/>
  <calcPr/>
  <extLst>
    <ext uri="GoogleSheetsCustomDataVersion1">
      <go:sheetsCustomData xmlns:go="http://customooxmlschemas.google.com/" r:id="rId17" roundtripDataSignature="AMtx7misswjZctzzqxgYppndZn0Y60+6lg=="/>
    </ext>
  </extLst>
</workbook>
</file>

<file path=xl/sharedStrings.xml><?xml version="1.0" encoding="utf-8"?>
<sst xmlns="http://schemas.openxmlformats.org/spreadsheetml/2006/main" count="919" uniqueCount="367">
  <si>
    <t>Hole_ID</t>
  </si>
  <si>
    <t>KM-23-103</t>
  </si>
  <si>
    <t>Geo</t>
  </si>
  <si>
    <t>Data Completion</t>
  </si>
  <si>
    <t>Drill Pad</t>
  </si>
  <si>
    <t>Pad 1</t>
  </si>
  <si>
    <t>Core Photos</t>
  </si>
  <si>
    <t>Zone</t>
  </si>
  <si>
    <t>North</t>
  </si>
  <si>
    <t>TAB: Lithology</t>
  </si>
  <si>
    <t>Collar UTM E</t>
  </si>
  <si>
    <t>TAB: Mineralization</t>
  </si>
  <si>
    <t>Collar UTM N</t>
  </si>
  <si>
    <t>TAB: Alteration</t>
  </si>
  <si>
    <t>Elev (m)</t>
  </si>
  <si>
    <t>TAB: Structure</t>
  </si>
  <si>
    <t>Az</t>
  </si>
  <si>
    <t>TAB: Foliation</t>
  </si>
  <si>
    <t>Dip</t>
  </si>
  <si>
    <t>TAB: Recovery</t>
  </si>
  <si>
    <t>Depth (ft)</t>
  </si>
  <si>
    <t>TAB: XRF</t>
  </si>
  <si>
    <t>Depth (m)</t>
  </si>
  <si>
    <t>XRF Data Upload (.xlsx)</t>
  </si>
  <si>
    <t>Core Size</t>
  </si>
  <si>
    <t>HQ</t>
  </si>
  <si>
    <t>TAB: Terraspec</t>
  </si>
  <si>
    <t>Date Start</t>
  </si>
  <si>
    <t>Terraspec Data Uploaded (.xlsx)</t>
  </si>
  <si>
    <t>Date Stop</t>
  </si>
  <si>
    <t>TAB: Samples</t>
  </si>
  <si>
    <t>Assay Tag &amp; Bag</t>
  </si>
  <si>
    <t xml:space="preserve">Assay Sample Tracking </t>
  </si>
  <si>
    <t>TAB: HYP-PKG Samples</t>
  </si>
  <si>
    <t>Hyperspectral Tag &amp; Bag</t>
  </si>
  <si>
    <t>Hyperspectral Sample Tracking</t>
  </si>
  <si>
    <t>Review</t>
  </si>
  <si>
    <t>Back-up (External Hard Drive)</t>
  </si>
  <si>
    <t>From_ft</t>
  </si>
  <si>
    <t>To_ft</t>
  </si>
  <si>
    <t>From_m</t>
  </si>
  <si>
    <t>To_m</t>
  </si>
  <si>
    <t>Lithology</t>
  </si>
  <si>
    <t>Texture</t>
  </si>
  <si>
    <t>Description</t>
  </si>
  <si>
    <t>JL</t>
  </si>
  <si>
    <t>mvc</t>
  </si>
  <si>
    <t>mas</t>
  </si>
  <si>
    <t xml:space="preserve"> medium green to orange-brown Fe-ox; mostly massive; alternating intervals of mafic intrusives and crushed rock; common calcite-quartz veins and veinlets</t>
  </si>
  <si>
    <t>mvsch</t>
  </si>
  <si>
    <t>fol</t>
  </si>
  <si>
    <t>sericite-carbonate-chlorite schist; slight Fe-ox, grey-green; moderate-weak foliation; variable volcaniclastic texture; common calcite veinlets, common tiny white phenocrysts</t>
  </si>
  <si>
    <t>mafic intrusive/flows; medium to dark green; mostly massive to very weak foliation; medium grained; moderate to common calcite veinlets</t>
  </si>
  <si>
    <t>sericite-carbonate-chlorite schist;  grey-green; weak foliation; variable volcaniclastic texture; common calcite veinlets and laminations, strong silicification</t>
  </si>
  <si>
    <t>volcaniclastic/pyroclastic, variable medium green; massive-weak foliation; strong silicification, common calcite veinlets.</t>
  </si>
  <si>
    <t>sericite-carbonate-chlorite schist;  grey-green; moderate foliation; variable volcaniclastic texture; common calcite veinlets and laminations, strong silicification</t>
  </si>
  <si>
    <t>md</t>
  </si>
  <si>
    <t>mafic dike, light gray, medium grained, tiny white phenocrysts, common cross cutting calcite veinlets</t>
  </si>
  <si>
    <t>vn</t>
  </si>
  <si>
    <t>quartz vein</t>
  </si>
  <si>
    <t>mafic intrusive; medium to dark green; massive; medium coarse grained; common calcite veinlets</t>
  </si>
  <si>
    <t>mafic dike, dark gray, fine grained, tiny white phenocrysts, common cross cutting calcite veinlets</t>
  </si>
  <si>
    <t>JR</t>
  </si>
  <si>
    <t>mafic dike; medium to light gray; phaneritic to aphanitic texture; common quartz-calcite veinlets; small dark gray clasts(phenocrysts?) ~ 1mm; upper contact margine appears faulted</t>
  </si>
  <si>
    <t>mafic dike; dark to medium gray gray; phaneritic to aphanitic texture; common quartz-calcite veinlets; small white calcite phenocrysts ~ 3mm</t>
  </si>
  <si>
    <t>sericite-carbonate-chlorite schist; mafic to intermediate composition; grey-green; moderate foliation; variable volcaniclastic texture; common calcite veinlets and laminations, moderate silicification</t>
  </si>
  <si>
    <t>hwfs</t>
  </si>
  <si>
    <t>quartz-sericite-chlorite schist; light gray; weak foliation to nearly massive; strong psuedogranular texture</t>
  </si>
  <si>
    <t>sericite-chlorite-quartz schist; medium to dark gray; strong foliation; variable moderate silicification; sericite occurs as yellow-green wisps;  scattered stringer to disseminated sulfides (detailed in mineralization tab)</t>
  </si>
  <si>
    <t>fgs</t>
  </si>
  <si>
    <t>sericite-chlorite-graphite schist; medium to dark gray; strong to moderate foliation; alternating intervals of weak to moderate graphite occuring as laminations and wisps; variable moderate silicification; sericite occurs as yellow-green/tan wisps;  scattered disseminated sulfides (detailed in mineralization tab)</t>
  </si>
  <si>
    <t>flt</t>
  </si>
  <si>
    <t>bx</t>
  </si>
  <si>
    <t>substantial fault zone; alternating intervals crushed rock, fault gouge and more consolidated schist; strong graphite occuring as consolidated schist and fualt gouge @ 1209'-1221'; scattered disseminated sulphides (detailed in mineralization tab)</t>
  </si>
  <si>
    <t>sericite-chlorite-quartz schist; medium to dark gray; strong foliation; variable moderate silicification; variable weak graphite occuring as laminations; sericite occurs as yellow-green wisps;  scattered disseminated sulfides (detailed in mineralization tab)</t>
  </si>
  <si>
    <t>sm-ms</t>
  </si>
  <si>
    <t>massive to semi-massive sulfides; mostly massive to weak foliation; detailed in mineralization tab</t>
  </si>
  <si>
    <t>Min_Type</t>
  </si>
  <si>
    <t>sulf%</t>
  </si>
  <si>
    <t>cp%</t>
  </si>
  <si>
    <t>py%</t>
  </si>
  <si>
    <t>gn%</t>
  </si>
  <si>
    <t>sl%</t>
  </si>
  <si>
    <t>other</t>
  </si>
  <si>
    <t>unmin</t>
  </si>
  <si>
    <t>medium gray felsic schist; moderate sericite; moderate silicification; no mineralization</t>
  </si>
  <si>
    <t>medium gray felsic schist; strong sericite, moderate black chlorite; moderate silicification; no mineralization</t>
  </si>
  <si>
    <t>st</t>
  </si>
  <si>
    <t>stringers in medium gray felsic schist; moderate sericite and black chlorite; moderate silicification; 10% pyrite, 0.25% chalcopyrite</t>
  </si>
  <si>
    <t>medium gray felsic schist; moderate sericite and black chlorite; moderate silicification; no mineralization</t>
  </si>
  <si>
    <t>stringers in medium gray felsic schist; moderate sericite and black chlorite; moderate silicification; 3% pyrite, trace chalcopyrite(?)</t>
  </si>
  <si>
    <t>stringers in medium gray felsic schist; moderate sericite and black chlorite; moderate to strong silicification; 5% pyrite</t>
  </si>
  <si>
    <t>stringers in medium gray felsic schist; small mafic dike ~1133'; moderate silicification; 2% pyrite</t>
  </si>
  <si>
    <t>weak stringers in medium gray felsic schist; moderate sericite and black chlorite; weak silicification; 1% pyrite</t>
  </si>
  <si>
    <t>diss</t>
  </si>
  <si>
    <t>medium gray felsic schist; strong sericite and black chlorite; strong silicification; 0.25% pyrite</t>
  </si>
  <si>
    <t>medium gray felsic schist; moderate sericite and black chlorite; moderate silicification; 0.1% pyrite</t>
  </si>
  <si>
    <t>medium gray felsic schist; moderate sericite and black chlorite; strong silicification; trace pyrite</t>
  </si>
  <si>
    <t>medium gray felsic schist; moderate sericite and black chlorite; moderate to strong silicification; 0.1% pyrite</t>
  </si>
  <si>
    <t>medium gray felsic schist;  moderate sericite and black chlorite; strong silicification; 0.25% pyrite</t>
  </si>
  <si>
    <t>moderate graphite in medium gray felsic schist; moderate silicification; 0.25% pyrite</t>
  </si>
  <si>
    <t>medium gray felsic schist;  moderate sericite and black chlorite; moderate silicification; 0.25% pyrite</t>
  </si>
  <si>
    <t>medium gray felsic schist;  strong sericite and black chlorite; strong silicification; trace pyrite</t>
  </si>
  <si>
    <t>medium gray felsic schist; strong sericite and black chlorite; very strong silicification; trace pyrite</t>
  </si>
  <si>
    <t>moderate graphite in medium gray felsic schist; strong sericite and black chlorite; very strong silicification; 0.1% pyrite</t>
  </si>
  <si>
    <t>strong to moderate graphite in medium gray felsic schist; strong sericite and black chlorite; strong silicification; 0.5% pyrite, 0.05% chalcopyrite(?)</t>
  </si>
  <si>
    <t>moderate graphite in medium gray felsic schist; strong sericite and black chlorite; moderate silicification; 1% pyrite</t>
  </si>
  <si>
    <t>moderate graphite in medium gray felsic schist; strong sericite and black chlorite; moderate silicification; trace pyrite</t>
  </si>
  <si>
    <t>moderate to strong graphite in medium gray felsic schist; strong sericite and black chlorite; moderate silicification; 0.5% pyrite</t>
  </si>
  <si>
    <t>POOR RECOVERY; graphite fault gouge; dark gray to black; crushed rock from 1211.5'-1215' with strong sericite and black chlorite; no mineralization</t>
  </si>
  <si>
    <t>strong to moderate graphite in medium gray felsic schist; moderate sericite and black chlorite; moderate silicification; 0.5% pyrite</t>
  </si>
  <si>
    <t>graphite fault gouge; dark gray to black; strong sericite and black chlorite; 0.05% pyrite</t>
  </si>
  <si>
    <t>medium gray felsic schist; mostly crushed rock; very strong sericite; no mineralization</t>
  </si>
  <si>
    <t>crushed rock; intense sericite, moderate black chlorite and quartz; no mineralization</t>
  </si>
  <si>
    <t>medium gray felsic schist; mostly crushed rock; moderate sericite and black chlorite; no mineralization</t>
  </si>
  <si>
    <t>felsic schist; mostly crushed rock; intense sericite; no mineralization</t>
  </si>
  <si>
    <t>crushed rock; strong graphite; small crushed quartz vein; trace pyrite</t>
  </si>
  <si>
    <t>moderate to weak graphite in medium gray felsic schist; quartz and dolomite; moderate to strong silicification; 0.1% pyrite</t>
  </si>
  <si>
    <t>medium gray felsic schist; moderate sericite and black chlorite; strong silicification; no mineralization</t>
  </si>
  <si>
    <t>medium gray felsic schist; strong sericite and black chlorite; strong silicification; 0.1% pyrite</t>
  </si>
  <si>
    <t>medium gray felsic schist; strong sericite and black chlorite; strong silicification; trace pyrite</t>
  </si>
  <si>
    <t>medium gray felsic schist; strong sericite and black chlorite; quartz and dolomite; strong silicification; 0.25% pyrite</t>
  </si>
  <si>
    <t>sm</t>
  </si>
  <si>
    <t>semi-massive sulfides in medium gray felsic schist; quartz and dolomite; 20% pyrite, 5% chalcopyrite</t>
  </si>
  <si>
    <t>quartz-dolomite veins in medium gray felsic schist; 8% galena, 3% sphalerite, 0.25% tetrahedrite, trace pyrite</t>
  </si>
  <si>
    <t>ms</t>
  </si>
  <si>
    <t>massive sulfides; sparce dolomite; 25% pyrite, 10% sphalerite, 5% chalcopyrite</t>
  </si>
  <si>
    <t>massive sulfides; moderate dolomite; 20% pyrite, 10% sphalerite, 2.5% chalcopyrite</t>
  </si>
  <si>
    <t>massive sulfides; sparce dolomite; 25% pyrite, 2.5% sphalerite, 2.5% chalcopyrite</t>
  </si>
  <si>
    <t>semi-massive sulfides in medium gray felsic schist; quartz and dolomite; 15% pyrite, 10% chalcopyrite</t>
  </si>
  <si>
    <t>Alt_Type</t>
  </si>
  <si>
    <t>qs</t>
  </si>
  <si>
    <t>qz</t>
  </si>
  <si>
    <t>chl</t>
  </si>
  <si>
    <t>bc</t>
  </si>
  <si>
    <t>cal</t>
  </si>
  <si>
    <t>dol</t>
  </si>
  <si>
    <t>psuedogranular felsic schist</t>
  </si>
  <si>
    <t>strong sericite occurring as yellow-green wisps</t>
  </si>
  <si>
    <t>Structure</t>
  </si>
  <si>
    <t>Angle</t>
  </si>
  <si>
    <t>fault zone, intense shearing, broken crumbled rock</t>
  </si>
  <si>
    <t>kf</t>
  </si>
  <si>
    <t>intense folding, multiple small kink folds</t>
  </si>
  <si>
    <t>fault zone, intense shearing, broken crumbled rock, fault gouge green clay, clasts sub rounded 2mm-6mm</t>
  </si>
  <si>
    <t>con</t>
  </si>
  <si>
    <t>upper dike contact, light gray, common tiny white phenocrysts, common cross cutting calcite veinlets</t>
  </si>
  <si>
    <t>lower dike contact, light gray, common tiny white phenocrysts, common cross cutting calcite veinlets</t>
  </si>
  <si>
    <t>upper dike contact, dark gray, common tiny white phenocrysts, common cross cutting calcite veinlets</t>
  </si>
  <si>
    <t>lower dike contact, dark gray, common tiny white phenocrysts, common cross cutting calcite veinlets</t>
  </si>
  <si>
    <t>calcite-quartz vein, white to light grey</t>
  </si>
  <si>
    <t>upper dike contact, dark gray, phaneritic texture, small calcite veinlets/fracture coatings</t>
  </si>
  <si>
    <t>lower dike contact, dark gray, phaneritic texture, small calcite veinlets/fracture coatings</t>
  </si>
  <si>
    <t>upper dike contact; detailed in lithology tab</t>
  </si>
  <si>
    <t>lower dike contact; detailed in lithology tab</t>
  </si>
  <si>
    <t>upper dike contact, dark gray, phaneritic texture, small calcite veinlets/fracture coatings, contact destroyed</t>
  </si>
  <si>
    <t>lower dike contact, dark gray, phaneritic texture, small calcite veinlets/fracture coatings, chilled margins</t>
  </si>
  <si>
    <t>quartz-dolomite vein, white to light gray</t>
  </si>
  <si>
    <t>upper dike contact, dark gray, aphanitic texture, variable colored phenocrysts (garnett?) ~1.5mm, quenched margins</t>
  </si>
  <si>
    <t>lower dike contact, dark gray, aphanitic texture, variable colored phenocrysts (garnett?) ~1.5mm, quenched margins</t>
  </si>
  <si>
    <t>fault zone; detailed in lithology tab</t>
  </si>
  <si>
    <t>Depth_ft</t>
  </si>
  <si>
    <t>Depth_m</t>
  </si>
  <si>
    <t>Angle_deg</t>
  </si>
  <si>
    <t>Notes</t>
  </si>
  <si>
    <t>massive to 69</t>
  </si>
  <si>
    <t>weak</t>
  </si>
  <si>
    <t>very weak</t>
  </si>
  <si>
    <t>massive to  277</t>
  </si>
  <si>
    <t>massive to  425</t>
  </si>
  <si>
    <t>massive to 820</t>
  </si>
  <si>
    <t>Drilled_ft</t>
  </si>
  <si>
    <t>Recovered</t>
  </si>
  <si>
    <t>Recovery_%</t>
  </si>
  <si>
    <t>User</t>
  </si>
  <si>
    <t>Date</t>
  </si>
  <si>
    <t>Internal_ID</t>
  </si>
  <si>
    <t>Sample_ID</t>
  </si>
  <si>
    <t>13-3</t>
  </si>
  <si>
    <t>103-001</t>
  </si>
  <si>
    <t>13-4</t>
  </si>
  <si>
    <t>103-002</t>
  </si>
  <si>
    <t>13-5</t>
  </si>
  <si>
    <t>103-003</t>
  </si>
  <si>
    <t>13-6</t>
  </si>
  <si>
    <t>103-004</t>
  </si>
  <si>
    <t>13-7</t>
  </si>
  <si>
    <t>103-005</t>
  </si>
  <si>
    <t>13-8</t>
  </si>
  <si>
    <t>103-006</t>
  </si>
  <si>
    <t>13-9</t>
  </si>
  <si>
    <t>103-007</t>
  </si>
  <si>
    <t>13-10</t>
  </si>
  <si>
    <t>103-008</t>
  </si>
  <si>
    <t>13-11</t>
  </si>
  <si>
    <t>103-009</t>
  </si>
  <si>
    <t>13-12</t>
  </si>
  <si>
    <t>103-010</t>
  </si>
  <si>
    <t>13-13</t>
  </si>
  <si>
    <t>103-011</t>
  </si>
  <si>
    <t>13-14</t>
  </si>
  <si>
    <t>103-012</t>
  </si>
  <si>
    <t>14-3</t>
  </si>
  <si>
    <t>103-013</t>
  </si>
  <si>
    <t>14-4</t>
  </si>
  <si>
    <t>103-014</t>
  </si>
  <si>
    <t>14-5</t>
  </si>
  <si>
    <t>103-015</t>
  </si>
  <si>
    <t>14-6</t>
  </si>
  <si>
    <t>103-016</t>
  </si>
  <si>
    <t>14-7</t>
  </si>
  <si>
    <t>103-017</t>
  </si>
  <si>
    <t>14-8</t>
  </si>
  <si>
    <t>103-018</t>
  </si>
  <si>
    <t>14-9</t>
  </si>
  <si>
    <t>103-019</t>
  </si>
  <si>
    <t>14-10</t>
  </si>
  <si>
    <t>103-019D</t>
  </si>
  <si>
    <t>14-11</t>
  </si>
  <si>
    <t>103-020</t>
  </si>
  <si>
    <t>CDN-BL-10</t>
  </si>
  <si>
    <t>14-12</t>
  </si>
  <si>
    <t>103-021</t>
  </si>
  <si>
    <t>14-13</t>
  </si>
  <si>
    <t>103-022</t>
  </si>
  <si>
    <t>14-14</t>
  </si>
  <si>
    <t>103-023</t>
  </si>
  <si>
    <t>14-15</t>
  </si>
  <si>
    <t>103-024</t>
  </si>
  <si>
    <t>14-16</t>
  </si>
  <si>
    <t>103-025</t>
  </si>
  <si>
    <t>File_Name</t>
  </si>
  <si>
    <t>T103-001</t>
  </si>
  <si>
    <t>T103-002</t>
  </si>
  <si>
    <t>T103-003</t>
  </si>
  <si>
    <t>T103-004</t>
  </si>
  <si>
    <t>T103-005</t>
  </si>
  <si>
    <t>T103-006</t>
  </si>
  <si>
    <t>T103-007</t>
  </si>
  <si>
    <t>T103-008</t>
  </si>
  <si>
    <t>T103-009</t>
  </si>
  <si>
    <t>T103-010</t>
  </si>
  <si>
    <t>T103-011</t>
  </si>
  <si>
    <t>T103-012</t>
  </si>
  <si>
    <t>T103-013</t>
  </si>
  <si>
    <t>T103-014</t>
  </si>
  <si>
    <t>T103-015</t>
  </si>
  <si>
    <t>T103-016</t>
  </si>
  <si>
    <t>T103-017</t>
  </si>
  <si>
    <t>T103-018</t>
  </si>
  <si>
    <t>T103-019</t>
  </si>
  <si>
    <t>T103-020</t>
  </si>
  <si>
    <t>T103-021</t>
  </si>
  <si>
    <t>T103-022</t>
  </si>
  <si>
    <t>T103-023</t>
  </si>
  <si>
    <t>T103-024</t>
  </si>
  <si>
    <t>To_Ft</t>
  </si>
  <si>
    <t>*DELETE*</t>
  </si>
  <si>
    <t>QAQC</t>
  </si>
  <si>
    <t>medium gray felsic schist; strong sericite; strong silicification; trace pyrite</t>
  </si>
  <si>
    <t>medium gray felsic schist;  strong sericite and black chlorite; strong silicification; trace pyrit</t>
  </si>
  <si>
    <t>quartz-dolomite veins in medium gray felsic schist; 8%, 3% sphalerite, 0.25% tetrahedrite, trace pyrite</t>
  </si>
  <si>
    <t>GAP TO ***</t>
  </si>
  <si>
    <t>LEGEND (UNLINKED LISTS)</t>
  </si>
  <si>
    <t>Sulfides</t>
  </si>
  <si>
    <t>X</t>
  </si>
  <si>
    <t>Alteration Intensity</t>
  </si>
  <si>
    <t>overall sulfide %</t>
  </si>
  <si>
    <t>trace</t>
  </si>
  <si>
    <t>chalcopyrite %</t>
  </si>
  <si>
    <t>pyrite %</t>
  </si>
  <si>
    <t>moderate, primary texture preserved</t>
  </si>
  <si>
    <t>galena %</t>
  </si>
  <si>
    <t>strong, primary texture preserved</t>
  </si>
  <si>
    <t>sphalerite %</t>
  </si>
  <si>
    <t>intense, primary texture destroyed</t>
  </si>
  <si>
    <t>LOOKUPS (LINKED LISTS)</t>
  </si>
  <si>
    <r>
      <rPr>
        <rFont val="Tahoma"/>
        <b/>
        <color theme="1"/>
        <sz val="10.0"/>
      </rPr>
      <t xml:space="preserve">Geo </t>
    </r>
    <r>
      <rPr>
        <rFont val="Tahoma"/>
        <b/>
        <i/>
        <color theme="1"/>
        <sz val="10.0"/>
      </rPr>
      <t>(TAB: various)</t>
    </r>
  </si>
  <si>
    <r>
      <rPr>
        <rFont val="Tahoma"/>
        <b/>
        <color theme="1"/>
        <sz val="10.0"/>
      </rPr>
      <t xml:space="preserve">Lithology </t>
    </r>
    <r>
      <rPr>
        <rFont val="Tahoma"/>
        <b/>
        <i/>
        <color theme="1"/>
        <sz val="10.0"/>
      </rPr>
      <t>(TAB: Lithology)</t>
    </r>
  </si>
  <si>
    <r>
      <rPr>
        <rFont val="Tahoma"/>
        <b/>
        <color theme="1"/>
        <sz val="10.0"/>
      </rPr>
      <t xml:space="preserve">Texture </t>
    </r>
    <r>
      <rPr>
        <rFont val="Tahoma"/>
        <b/>
        <i/>
        <color theme="1"/>
        <sz val="10.0"/>
      </rPr>
      <t>(TAB: Lithology)</t>
    </r>
  </si>
  <si>
    <r>
      <rPr>
        <rFont val="Tahoma"/>
        <b/>
        <color theme="1"/>
        <sz val="10.0"/>
      </rPr>
      <t xml:space="preserve">Min_Type </t>
    </r>
    <r>
      <rPr>
        <rFont val="Tahoma"/>
        <b/>
        <i/>
        <color theme="1"/>
        <sz val="10.0"/>
      </rPr>
      <t>(TAB: Mineralization)</t>
    </r>
  </si>
  <si>
    <r>
      <rPr>
        <rFont val="Tahoma"/>
        <b/>
        <color theme="1"/>
        <sz val="10.0"/>
      </rPr>
      <t xml:space="preserve">Alt_Type </t>
    </r>
    <r>
      <rPr>
        <rFont val="Tahoma"/>
        <b/>
        <i/>
        <color theme="1"/>
        <sz val="10.0"/>
      </rPr>
      <t>(TAB: Alteration)</t>
    </r>
  </si>
  <si>
    <r>
      <rPr>
        <rFont val="Tahoma"/>
        <b/>
        <color theme="1"/>
        <sz val="10.0"/>
      </rPr>
      <t xml:space="preserve">Structure </t>
    </r>
    <r>
      <rPr>
        <rFont val="Tahoma"/>
        <b/>
        <i/>
        <color theme="1"/>
        <sz val="10.0"/>
      </rPr>
      <t>(TAB: Structure)</t>
    </r>
  </si>
  <si>
    <t>QAQC (TAB: Samples)</t>
  </si>
  <si>
    <t>Au g/t</t>
  </si>
  <si>
    <t>Cu %</t>
  </si>
  <si>
    <t>RH</t>
  </si>
  <si>
    <t>Ray Harris</t>
  </si>
  <si>
    <t>mafic volcanic sequence-schist, fine volcaniclastics, coarse volcaniclastics</t>
  </si>
  <si>
    <t>foliated</t>
  </si>
  <si>
    <t>breccia</t>
  </si>
  <si>
    <t>quartz-sericite</t>
  </si>
  <si>
    <t>f</t>
  </si>
  <si>
    <t>foliation</t>
  </si>
  <si>
    <t>STD CDN-ME-1410</t>
  </si>
  <si>
    <t>Standard</t>
  </si>
  <si>
    <t>DL</t>
  </si>
  <si>
    <t>Dave Lajack</t>
  </si>
  <si>
    <t>mafic volcanic sequence-coherent (intrusives, flows)</t>
  </si>
  <si>
    <t>massive</t>
  </si>
  <si>
    <t>disseminated</t>
  </si>
  <si>
    <t>silicification</t>
  </si>
  <si>
    <t>vein</t>
  </si>
  <si>
    <t>STD CDN-ME-1404</t>
  </si>
  <si>
    <t>BS</t>
  </si>
  <si>
    <t>Ben Somps</t>
  </si>
  <si>
    <t>int</t>
  </si>
  <si>
    <t>intermediate intrusive</t>
  </si>
  <si>
    <t>brecciated</t>
  </si>
  <si>
    <t>massive sulfide</t>
  </si>
  <si>
    <t>chlorite</t>
  </si>
  <si>
    <t>fault</t>
  </si>
  <si>
    <t>BLANK CDN-BL-9</t>
  </si>
  <si>
    <t>Blank</t>
  </si>
  <si>
    <t>EK</t>
  </si>
  <si>
    <t>Emma Kerins</t>
  </si>
  <si>
    <t>hangingwall felsic schist</t>
  </si>
  <si>
    <t>semi-massive sulfide</t>
  </si>
  <si>
    <t>black chlorite</t>
  </si>
  <si>
    <t>frac</t>
  </si>
  <si>
    <t>fracture</t>
  </si>
  <si>
    <t>STD CDN-ME-1902</t>
  </si>
  <si>
    <t>AA</t>
  </si>
  <si>
    <t>Aaron Adsit</t>
  </si>
  <si>
    <t>mgs</t>
  </si>
  <si>
    <t>mafic graphite schist</t>
  </si>
  <si>
    <t>semi-massive to massive sulfide</t>
  </si>
  <si>
    <t>dolomite</t>
  </si>
  <si>
    <t>contact</t>
  </si>
  <si>
    <t>BLANK CDN-BL-10</t>
  </si>
  <si>
    <t>DS</t>
  </si>
  <si>
    <t>David Smith</t>
  </si>
  <si>
    <t>felsic graphite schist</t>
  </si>
  <si>
    <t>stringer sulfide</t>
  </si>
  <si>
    <t>calcite</t>
  </si>
  <si>
    <t>STD CDN-ME-1707</t>
  </si>
  <si>
    <t>Josh Lundin</t>
  </si>
  <si>
    <t>rhy</t>
  </si>
  <si>
    <t>felsic coherent; massive rhyolite</t>
  </si>
  <si>
    <t>kink fold</t>
  </si>
  <si>
    <t>John Ross</t>
  </si>
  <si>
    <t>exh</t>
  </si>
  <si>
    <t>chert "exhalite"</t>
  </si>
  <si>
    <t>unmineralized</t>
  </si>
  <si>
    <t>if</t>
  </si>
  <si>
    <t>isoclinal fold</t>
  </si>
  <si>
    <t>JV</t>
  </si>
  <si>
    <t>Joss Voorhis</t>
  </si>
  <si>
    <t>cr</t>
  </si>
  <si>
    <t>crushed</t>
  </si>
  <si>
    <t>MH</t>
  </si>
  <si>
    <t>Martin Horiya</t>
  </si>
  <si>
    <t>AS</t>
  </si>
  <si>
    <t>Aiden Sherman</t>
  </si>
  <si>
    <t>mineralization: massive sulfide</t>
  </si>
  <si>
    <t>mineralization: semi-massive sulfide</t>
  </si>
  <si>
    <t>mineralization: semi-massive to massive sulfide</t>
  </si>
  <si>
    <t>mineralization: stringer sulfide</t>
  </si>
  <si>
    <t>mineralization: vein</t>
  </si>
  <si>
    <t>fwfs</t>
  </si>
  <si>
    <t>footwall felsic schist</t>
  </si>
  <si>
    <t>qv</t>
  </si>
  <si>
    <t>fd</t>
  </si>
  <si>
    <t>felsic dike</t>
  </si>
  <si>
    <t>mafic dike</t>
  </si>
  <si>
    <t>nr</t>
  </si>
  <si>
    <t>no recovery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</si>
</sst>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-d"/>
  </numFmts>
  <fonts count="20">
    <font>
      <sz val="10.0"/>
      <color theme="1"/>
      <name val="Tahoma"/>
      <scheme val="minor"/>
    </font>
    <font>
      <b/>
      <sz val="10.0"/>
      <color theme="1"/>
      <name val="Tahoma"/>
    </font>
    <font>
      <b/>
      <color theme="1"/>
      <name val="Tahoma"/>
    </font>
    <font>
      <color theme="1"/>
      <name val="Tahoma"/>
    </font>
    <font>
      <sz val="10.0"/>
      <color rgb="FF000000"/>
      <name val="Tahoma"/>
    </font>
    <font>
      <color rgb="FF000000"/>
      <name val="Tahoma"/>
    </font>
    <font>
      <sz val="10.0"/>
      <color theme="1"/>
      <name val="Tahoma"/>
    </font>
    <font>
      <b/>
      <sz val="10.0"/>
      <color rgb="FF000000"/>
      <name val="Tahoma"/>
    </font>
    <font>
      <sz val="11.0"/>
      <color rgb="FF000000"/>
      <name val="Tahoma"/>
    </font>
    <font>
      <b/>
      <color rgb="FF000000"/>
      <name val="Tahoma"/>
    </font>
    <font>
      <color theme="1"/>
      <name val="Tahoma"/>
      <scheme val="minor"/>
    </font>
    <font>
      <b/>
      <color theme="1"/>
      <name val="Arial"/>
    </font>
    <font>
      <sz val="11.0"/>
      <color theme="1"/>
      <name val="Tahoma"/>
    </font>
    <font>
      <b/>
      <color rgb="FFFF0000"/>
      <name val="Tahoma"/>
    </font>
    <font>
      <b/>
      <sz val="10.0"/>
      <color rgb="FFFF0000"/>
      <name val="Tahoma"/>
    </font>
    <font/>
    <font>
      <b/>
      <i/>
      <sz val="10.0"/>
      <color theme="1"/>
      <name val="Tahoma"/>
    </font>
    <font>
      <sz val="10.0"/>
      <color rgb="FFCCCCCC"/>
      <name val="Tahoma"/>
    </font>
    <font>
      <color rgb="FFCCCCCC"/>
      <name val="Tahoma"/>
    </font>
    <font>
      <i/>
      <sz val="10.0"/>
      <color theme="1"/>
      <name val="Tahoma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</border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3" fontId="4" numFmtId="0" xfId="0" applyAlignment="1" applyFill="1" applyFont="1">
      <alignment readingOrder="0" shrinkToFit="0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1" fillId="3" fontId="6" numFmtId="0" xfId="0" applyAlignment="1" applyBorder="1" applyFont="1">
      <alignment horizontal="left" readingOrder="0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/>
    </xf>
    <xf borderId="0" fillId="0" fontId="6" numFmtId="1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6" numFmtId="1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readingOrder="0"/>
    </xf>
    <xf borderId="0" fillId="4" fontId="6" numFmtId="4" xfId="0" applyFill="1" applyFont="1" applyNumberFormat="1"/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4" fontId="8" numFmtId="0" xfId="0" applyFont="1"/>
    <xf borderId="0" fillId="3" fontId="4" numFmtId="0" xfId="0" applyAlignment="1" applyFont="1">
      <alignment readingOrder="0"/>
    </xf>
    <xf borderId="0" fillId="0" fontId="6" numFmtId="4" xfId="0" applyFont="1" applyNumberFormat="1"/>
    <xf borderId="0" fillId="4" fontId="5" numFmtId="0" xfId="0" applyAlignment="1" applyFont="1">
      <alignment horizontal="left" readingOrder="0"/>
    </xf>
    <xf borderId="0" fillId="0" fontId="7" numFmtId="0" xfId="0" applyAlignment="1" applyFont="1">
      <alignment horizontal="center" shrinkToFit="0" wrapText="1"/>
    </xf>
    <xf borderId="0" fillId="0" fontId="4" numFmtId="0" xfId="0" applyAlignment="1" applyFont="1">
      <alignment readingOrder="0"/>
    </xf>
    <xf borderId="0" fillId="4" fontId="4" numFmtId="4" xfId="0" applyFont="1" applyNumberFormat="1"/>
    <xf borderId="0" fillId="0" fontId="4" numFmtId="0" xfId="0" applyFont="1"/>
    <xf borderId="0" fillId="0" fontId="5" numFmtId="0" xfId="0" applyFont="1"/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4" fontId="5" numFmtId="2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0" fillId="0" fontId="1" numFmtId="164" xfId="0" applyAlignment="1" applyFont="1" applyNumberFormat="1">
      <alignment horizontal="center" shrinkToFit="0" wrapText="1"/>
    </xf>
    <xf borderId="0" fillId="0" fontId="3" numFmtId="2" xfId="0" applyFont="1" applyNumberFormat="1"/>
    <xf borderId="0" fillId="0" fontId="9" numFmtId="165" xfId="0" applyAlignment="1" applyFont="1" applyNumberFormat="1">
      <alignment horizontal="center" vertical="bottom"/>
    </xf>
    <xf borderId="0" fillId="0" fontId="9" numFmtId="49" xfId="0" applyAlignment="1" applyFont="1" applyNumberFormat="1">
      <alignment horizontal="center" vertical="bottom"/>
    </xf>
    <xf borderId="0" fillId="0" fontId="5" numFmtId="166" xfId="0" applyAlignment="1" applyFont="1" applyNumberFormat="1">
      <alignment readingOrder="0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right" readingOrder="0" vertical="bottom"/>
    </xf>
    <xf borderId="0" fillId="0" fontId="11" numFmtId="165" xfId="0" applyAlignment="1" applyFont="1" applyNumberFormat="1">
      <alignment vertical="bottom"/>
    </xf>
    <xf borderId="0" fillId="0" fontId="11" numFmtId="49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4" fontId="4" numFmtId="0" xfId="0" applyFont="1"/>
    <xf borderId="0" fillId="5" fontId="7" numFmtId="0" xfId="0" applyAlignment="1" applyFill="1" applyFont="1">
      <alignment horizontal="center" readingOrder="0"/>
    </xf>
    <xf borderId="0" fillId="3" fontId="4" numFmtId="0" xfId="0" applyAlignment="1" applyFont="1">
      <alignment horizontal="center"/>
    </xf>
    <xf borderId="0" fillId="5" fontId="3" numFmtId="4" xfId="0" applyAlignment="1" applyFont="1" applyNumberFormat="1">
      <alignment horizontal="right" vertical="bottom"/>
    </xf>
    <xf borderId="0" fillId="4" fontId="3" numFmtId="4" xfId="0" applyAlignment="1" applyFont="1" applyNumberFormat="1">
      <alignment horizontal="right" vertical="bottom"/>
    </xf>
    <xf borderId="0" fillId="3" fontId="4" numFmtId="0" xfId="0" applyFont="1"/>
    <xf borderId="0" fillId="3" fontId="4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4" fontId="12" numFmtId="0" xfId="0" applyAlignment="1" applyFont="1">
      <alignment horizontal="right" readingOrder="0" vertical="bottom"/>
    </xf>
    <xf borderId="0" fillId="0" fontId="3" numFmtId="2" xfId="0" applyAlignment="1" applyFont="1" applyNumberFormat="1">
      <alignment horizontal="right" vertical="bottom"/>
    </xf>
    <xf borderId="0" fillId="0" fontId="13" numFmtId="0" xfId="0" applyFont="1"/>
    <xf borderId="0" fillId="0" fontId="6" numFmtId="0" xfId="0" applyFont="1"/>
    <xf borderId="2" fillId="6" fontId="1" numFmtId="0" xfId="0" applyAlignment="1" applyBorder="1" applyFill="1" applyFont="1">
      <alignment horizontal="left"/>
    </xf>
    <xf borderId="2" fillId="6" fontId="6" numFmtId="0" xfId="0" applyBorder="1" applyFont="1"/>
    <xf borderId="2" fillId="6" fontId="1" numFmtId="0" xfId="0" applyBorder="1" applyFont="1"/>
    <xf borderId="0" fillId="0" fontId="14" numFmtId="0" xfId="0" applyFont="1"/>
    <xf borderId="0" fillId="0" fontId="1" numFmtId="0" xfId="0" applyFont="1"/>
    <xf borderId="3" fillId="6" fontId="1" numFmtId="0" xfId="0" applyBorder="1" applyFont="1"/>
    <xf borderId="4" fillId="0" fontId="15" numFmtId="0" xfId="0" applyBorder="1" applyFont="1"/>
    <xf borderId="3" fillId="6" fontId="1" numFmtId="0" xfId="0" applyAlignment="1" applyBorder="1" applyFont="1">
      <alignment horizontal="left"/>
    </xf>
    <xf borderId="0" fillId="7" fontId="1" numFmtId="0" xfId="0" applyAlignment="1" applyFill="1" applyFont="1">
      <alignment horizontal="left"/>
    </xf>
    <xf borderId="2" fillId="6" fontId="16" numFmtId="0" xfId="0" applyBorder="1" applyFont="1"/>
    <xf borderId="2" fillId="6" fontId="6" numFmtId="0" xfId="0" applyAlignment="1" applyBorder="1" applyFont="1">
      <alignment horizontal="center"/>
    </xf>
    <xf borderId="0" fillId="0" fontId="17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6" numFmtId="0" xfId="0" applyFont="1"/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vertical="bottom"/>
    </xf>
    <xf borderId="0" fillId="4" fontId="17" numFmtId="0" xfId="0" applyFont="1"/>
    <xf borderId="0" fillId="0" fontId="3" numFmtId="0" xfId="0" applyAlignment="1" applyFont="1">
      <alignment horizontal="right" vertical="bottom"/>
    </xf>
    <xf borderId="0" fillId="0" fontId="19" numFmtId="0" xfId="0" applyFont="1"/>
  </cellXfs>
  <cellStyles count="1">
    <cellStyle xfId="0" name="Normal" builtinId="0"/>
  </cellStyles>
  <dxfs count="14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68585"/>
          <bgColor rgb="FF868585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>
        <color rgb="FF000000"/>
      </font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19.71"/>
    <col customWidth="1" min="3" max="3" width="1.71"/>
    <col customWidth="1" min="4" max="4" width="5.14"/>
    <col customWidth="1" min="5" max="5" width="30.57"/>
  </cols>
  <sheetData>
    <row r="1" ht="12.75" customHeight="1">
      <c r="A1" s="1" t="s">
        <v>0</v>
      </c>
      <c r="B1" s="2" t="s">
        <v>1</v>
      </c>
      <c r="C1" s="3"/>
      <c r="D1" s="1" t="s">
        <v>2</v>
      </c>
      <c r="E1" s="4" t="s">
        <v>3</v>
      </c>
    </row>
    <row r="2" ht="12.75" customHeight="1">
      <c r="A2" s="5" t="s">
        <v>4</v>
      </c>
      <c r="B2" s="6" t="s">
        <v>5</v>
      </c>
      <c r="C2" s="3"/>
      <c r="D2" s="5"/>
      <c r="E2" s="7" t="s">
        <v>6</v>
      </c>
    </row>
    <row r="3" ht="12.75" customHeight="1">
      <c r="A3" s="5" t="s">
        <v>7</v>
      </c>
      <c r="B3" s="6" t="s">
        <v>8</v>
      </c>
      <c r="D3" s="8"/>
      <c r="E3" s="7" t="s">
        <v>9</v>
      </c>
    </row>
    <row r="4" ht="12.75" customHeight="1">
      <c r="A4" s="8" t="s">
        <v>10</v>
      </c>
      <c r="B4" s="9">
        <v>392684.0</v>
      </c>
      <c r="D4" s="8"/>
      <c r="E4" s="7" t="s">
        <v>11</v>
      </c>
    </row>
    <row r="5" ht="12.75" customHeight="1">
      <c r="A5" s="8" t="s">
        <v>12</v>
      </c>
      <c r="B5" s="10">
        <v>3769388.0</v>
      </c>
      <c r="D5" s="8"/>
      <c r="E5" s="7" t="s">
        <v>13</v>
      </c>
    </row>
    <row r="6" ht="12.75" customHeight="1">
      <c r="A6" s="8" t="s">
        <v>14</v>
      </c>
      <c r="B6" s="10">
        <v>643.0</v>
      </c>
      <c r="D6" s="8"/>
      <c r="E6" s="7" t="s">
        <v>15</v>
      </c>
    </row>
    <row r="7" ht="12.75" customHeight="1">
      <c r="A7" s="8" t="s">
        <v>16</v>
      </c>
      <c r="B7" s="9">
        <v>39.0</v>
      </c>
      <c r="D7" s="8"/>
      <c r="E7" s="7" t="s">
        <v>17</v>
      </c>
    </row>
    <row r="8" ht="12.75" customHeight="1">
      <c r="A8" s="8" t="s">
        <v>18</v>
      </c>
      <c r="B8" s="10">
        <v>-73.0</v>
      </c>
      <c r="D8" s="8"/>
      <c r="E8" s="7" t="s">
        <v>19</v>
      </c>
    </row>
    <row r="9" ht="12.75" customHeight="1">
      <c r="A9" s="8" t="s">
        <v>20</v>
      </c>
      <c r="B9" s="8"/>
      <c r="D9" s="8"/>
      <c r="E9" s="7" t="s">
        <v>21</v>
      </c>
    </row>
    <row r="10" ht="12.75" customHeight="1">
      <c r="A10" s="8" t="s">
        <v>22</v>
      </c>
      <c r="B10" s="8">
        <f>$B9*0.3048</f>
        <v>0</v>
      </c>
      <c r="D10" s="8"/>
      <c r="E10" s="11" t="s">
        <v>23</v>
      </c>
    </row>
    <row r="11" ht="12.75" customHeight="1">
      <c r="A11" s="8" t="s">
        <v>24</v>
      </c>
      <c r="B11" s="8" t="s">
        <v>25</v>
      </c>
      <c r="D11" s="12"/>
      <c r="E11" s="13" t="s">
        <v>26</v>
      </c>
    </row>
    <row r="12" ht="12.75" customHeight="1">
      <c r="A12" s="8" t="s">
        <v>27</v>
      </c>
      <c r="B12" s="14">
        <v>44966.0</v>
      </c>
      <c r="D12" s="8"/>
      <c r="E12" s="11" t="s">
        <v>28</v>
      </c>
    </row>
    <row r="13" ht="12.75" customHeight="1">
      <c r="A13" s="8" t="s">
        <v>29</v>
      </c>
      <c r="B13" s="8"/>
      <c r="D13" s="15"/>
      <c r="E13" s="13" t="s">
        <v>30</v>
      </c>
    </row>
    <row r="14" ht="12.75" customHeight="1">
      <c r="A14" s="13"/>
      <c r="B14" s="13"/>
      <c r="D14" s="15"/>
      <c r="E14" s="11" t="s">
        <v>31</v>
      </c>
    </row>
    <row r="15" ht="12.75" customHeight="1">
      <c r="A15" s="13"/>
      <c r="B15" s="13"/>
      <c r="D15" s="1"/>
      <c r="E15" s="11" t="s">
        <v>32</v>
      </c>
    </row>
    <row r="16" ht="12.75" customHeight="1">
      <c r="A16" s="13"/>
      <c r="B16" s="13"/>
      <c r="D16" s="1"/>
      <c r="E16" s="13" t="s">
        <v>33</v>
      </c>
    </row>
    <row r="17" ht="12.75" customHeight="1">
      <c r="A17" s="13"/>
      <c r="B17" s="13"/>
      <c r="D17" s="1"/>
      <c r="E17" s="11" t="s">
        <v>34</v>
      </c>
    </row>
    <row r="18" ht="12.75" customHeight="1">
      <c r="A18" s="13"/>
      <c r="B18" s="13"/>
      <c r="D18" s="4"/>
      <c r="E18" s="11" t="s">
        <v>35</v>
      </c>
    </row>
    <row r="19" ht="12.75" customHeight="1">
      <c r="A19" s="13"/>
      <c r="B19" s="13"/>
      <c r="D19" s="15"/>
      <c r="E19" s="7" t="s">
        <v>36</v>
      </c>
    </row>
    <row r="20" ht="12.75" customHeight="1">
      <c r="A20" s="13"/>
      <c r="B20" s="13"/>
      <c r="D20" s="15"/>
      <c r="E20" s="7" t="s">
        <v>37</v>
      </c>
    </row>
  </sheetData>
  <mergeCells count="1">
    <mergeCell ref="C2:C20"/>
  </mergeCells>
  <conditionalFormatting sqref="B1">
    <cfRule type="containsBlanks" dxfId="0" priority="1">
      <formula>LEN(TRIM(B1))=0</formula>
    </cfRule>
  </conditionalFormatting>
  <conditionalFormatting sqref="D2:D20">
    <cfRule type="containsBlanks" dxfId="0" priority="2">
      <formula>LEN(TRIM(D2))=0</formula>
    </cfRule>
  </conditionalFormatting>
  <dataValidations>
    <dataValidation type="list" allowBlank="1" sqref="D2:D20">
      <formula1>'_Lookups'!$A$9:$A$12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71"/>
    <col customWidth="1" min="2" max="2" width="10.29"/>
    <col customWidth="1" min="3" max="3" width="9.43"/>
    <col customWidth="1" min="4" max="4" width="7.29"/>
    <col customWidth="1" min="5" max="5" width="9.0"/>
    <col customWidth="1" min="6" max="6" width="6.57"/>
    <col customWidth="1" min="7" max="7" width="10.0"/>
    <col customWidth="1" min="8" max="8" width="8.57"/>
    <col customWidth="1" min="9" max="9" width="154.57"/>
  </cols>
  <sheetData>
    <row r="1" ht="12.75" customHeight="1">
      <c r="A1" s="16" t="s">
        <v>2</v>
      </c>
      <c r="B1" s="16" t="s">
        <v>0</v>
      </c>
      <c r="C1" s="17" t="s">
        <v>38</v>
      </c>
      <c r="D1" s="17" t="s">
        <v>39</v>
      </c>
      <c r="E1" s="16" t="s">
        <v>40</v>
      </c>
      <c r="F1" s="16" t="s">
        <v>41</v>
      </c>
      <c r="G1" s="16" t="s">
        <v>42</v>
      </c>
      <c r="H1" s="16" t="s">
        <v>43</v>
      </c>
      <c r="I1" s="16" t="s">
        <v>44</v>
      </c>
    </row>
    <row r="2" ht="12.75" customHeight="1">
      <c r="A2" s="18" t="s">
        <v>45</v>
      </c>
      <c r="B2" s="5" t="str">
        <f>Collar!$B$1</f>
        <v>KM-23-103</v>
      </c>
      <c r="C2" s="18">
        <v>0.0</v>
      </c>
      <c r="D2" s="18">
        <v>69.0</v>
      </c>
      <c r="E2" s="19">
        <f t="shared" ref="E2:E26" si="1">$C2*0.3048</f>
        <v>0</v>
      </c>
      <c r="F2" s="19">
        <f t="shared" ref="F2:F26" si="2">$D2*0.3048</f>
        <v>21.0312</v>
      </c>
      <c r="G2" s="20" t="s">
        <v>46</v>
      </c>
      <c r="H2" s="18" t="s">
        <v>47</v>
      </c>
      <c r="I2" s="21" t="s">
        <v>48</v>
      </c>
    </row>
    <row r="3" ht="12.75" customHeight="1">
      <c r="A3" s="18" t="s">
        <v>45</v>
      </c>
      <c r="B3" s="5" t="str">
        <f>Collar!$B$1</f>
        <v>KM-23-103</v>
      </c>
      <c r="C3" s="18">
        <v>69.0</v>
      </c>
      <c r="D3" s="18">
        <v>113.0</v>
      </c>
      <c r="E3" s="19">
        <f t="shared" si="1"/>
        <v>21.0312</v>
      </c>
      <c r="F3" s="19">
        <f t="shared" si="2"/>
        <v>34.4424</v>
      </c>
      <c r="G3" s="20" t="s">
        <v>49</v>
      </c>
      <c r="H3" s="18" t="s">
        <v>50</v>
      </c>
      <c r="I3" s="21" t="s">
        <v>51</v>
      </c>
    </row>
    <row r="4" ht="12.75" customHeight="1">
      <c r="A4" s="18" t="s">
        <v>45</v>
      </c>
      <c r="B4" s="5" t="str">
        <f>Collar!$B$1</f>
        <v>KM-23-103</v>
      </c>
      <c r="C4" s="18">
        <v>113.0</v>
      </c>
      <c r="D4" s="18">
        <v>275.0</v>
      </c>
      <c r="E4" s="19">
        <f t="shared" si="1"/>
        <v>34.4424</v>
      </c>
      <c r="F4" s="19">
        <f t="shared" si="2"/>
        <v>83.82</v>
      </c>
      <c r="G4" s="20" t="s">
        <v>46</v>
      </c>
      <c r="H4" s="18" t="s">
        <v>47</v>
      </c>
      <c r="I4" s="21" t="s">
        <v>52</v>
      </c>
    </row>
    <row r="5" ht="12.75" customHeight="1">
      <c r="A5" s="18" t="s">
        <v>45</v>
      </c>
      <c r="B5" s="5" t="str">
        <f>Collar!$B$1</f>
        <v>KM-23-103</v>
      </c>
      <c r="C5" s="18">
        <v>275.0</v>
      </c>
      <c r="D5" s="18">
        <v>348.0</v>
      </c>
      <c r="E5" s="19">
        <f t="shared" si="1"/>
        <v>83.82</v>
      </c>
      <c r="F5" s="19">
        <f t="shared" si="2"/>
        <v>106.0704</v>
      </c>
      <c r="G5" s="20" t="s">
        <v>49</v>
      </c>
      <c r="H5" s="18" t="s">
        <v>50</v>
      </c>
      <c r="I5" s="21" t="s">
        <v>53</v>
      </c>
    </row>
    <row r="6" ht="12.75" customHeight="1">
      <c r="A6" s="18" t="s">
        <v>45</v>
      </c>
      <c r="B6" s="5" t="str">
        <f>Collar!$B$1</f>
        <v>KM-23-103</v>
      </c>
      <c r="C6" s="18">
        <v>348.0</v>
      </c>
      <c r="D6" s="18">
        <v>419.0</v>
      </c>
      <c r="E6" s="19">
        <f t="shared" si="1"/>
        <v>106.0704</v>
      </c>
      <c r="F6" s="19">
        <f t="shared" si="2"/>
        <v>127.7112</v>
      </c>
      <c r="G6" s="20" t="s">
        <v>46</v>
      </c>
      <c r="H6" s="18" t="s">
        <v>47</v>
      </c>
      <c r="I6" s="22" t="s">
        <v>54</v>
      </c>
    </row>
    <row r="7" ht="12.75" customHeight="1">
      <c r="A7" s="18" t="s">
        <v>45</v>
      </c>
      <c r="B7" s="5" t="str">
        <f>Collar!$B$1</f>
        <v>KM-23-103</v>
      </c>
      <c r="C7" s="18">
        <v>419.0</v>
      </c>
      <c r="D7" s="18">
        <v>593.0</v>
      </c>
      <c r="E7" s="19">
        <f t="shared" si="1"/>
        <v>127.7112</v>
      </c>
      <c r="F7" s="19">
        <f t="shared" si="2"/>
        <v>180.7464</v>
      </c>
      <c r="G7" s="20" t="s">
        <v>49</v>
      </c>
      <c r="H7" s="18" t="s">
        <v>50</v>
      </c>
      <c r="I7" s="21" t="s">
        <v>55</v>
      </c>
    </row>
    <row r="8" ht="12.75" customHeight="1">
      <c r="A8" s="18" t="s">
        <v>45</v>
      </c>
      <c r="B8" s="5" t="str">
        <f>Collar!$B$1</f>
        <v>KM-23-103</v>
      </c>
      <c r="C8" s="18">
        <v>593.0</v>
      </c>
      <c r="D8" s="18">
        <v>598.5</v>
      </c>
      <c r="E8" s="19">
        <f t="shared" si="1"/>
        <v>180.7464</v>
      </c>
      <c r="F8" s="19">
        <f t="shared" si="2"/>
        <v>182.4228</v>
      </c>
      <c r="G8" s="20" t="s">
        <v>56</v>
      </c>
      <c r="H8" s="18" t="s">
        <v>47</v>
      </c>
      <c r="I8" s="21" t="s">
        <v>57</v>
      </c>
    </row>
    <row r="9" ht="12.75" customHeight="1">
      <c r="A9" s="18" t="s">
        <v>45</v>
      </c>
      <c r="B9" s="5" t="str">
        <f>Collar!$B$1</f>
        <v>KM-23-103</v>
      </c>
      <c r="C9" s="18">
        <v>598.5</v>
      </c>
      <c r="D9" s="18">
        <v>676.0</v>
      </c>
      <c r="E9" s="19">
        <f t="shared" si="1"/>
        <v>182.4228</v>
      </c>
      <c r="F9" s="19">
        <f t="shared" si="2"/>
        <v>206.0448</v>
      </c>
      <c r="G9" s="20" t="s">
        <v>49</v>
      </c>
      <c r="H9" s="18" t="s">
        <v>50</v>
      </c>
      <c r="I9" s="21" t="s">
        <v>55</v>
      </c>
    </row>
    <row r="10" ht="12.75" customHeight="1">
      <c r="A10" s="18" t="s">
        <v>45</v>
      </c>
      <c r="B10" s="5" t="str">
        <f>Collar!$B$1</f>
        <v>KM-23-103</v>
      </c>
      <c r="C10" s="18">
        <v>676.0</v>
      </c>
      <c r="D10" s="18">
        <v>680.0</v>
      </c>
      <c r="E10" s="19">
        <f t="shared" si="1"/>
        <v>206.0448</v>
      </c>
      <c r="F10" s="19">
        <f t="shared" si="2"/>
        <v>207.264</v>
      </c>
      <c r="G10" s="20" t="s">
        <v>58</v>
      </c>
      <c r="H10" s="18" t="s">
        <v>47</v>
      </c>
      <c r="I10" s="23" t="s">
        <v>59</v>
      </c>
    </row>
    <row r="11" ht="12.75" customHeight="1">
      <c r="A11" s="18" t="s">
        <v>45</v>
      </c>
      <c r="B11" s="5" t="str">
        <f>Collar!$B$1</f>
        <v>KM-23-103</v>
      </c>
      <c r="C11" s="18">
        <v>680.0</v>
      </c>
      <c r="D11" s="18">
        <v>693.0</v>
      </c>
      <c r="E11" s="19">
        <f t="shared" si="1"/>
        <v>207.264</v>
      </c>
      <c r="F11" s="19">
        <f t="shared" si="2"/>
        <v>211.2264</v>
      </c>
      <c r="G11" s="20" t="s">
        <v>46</v>
      </c>
      <c r="H11" s="18" t="s">
        <v>47</v>
      </c>
      <c r="I11" s="21" t="s">
        <v>60</v>
      </c>
    </row>
    <row r="12" ht="12.75" customHeight="1">
      <c r="A12" s="18" t="s">
        <v>45</v>
      </c>
      <c r="B12" s="5" t="str">
        <f>Collar!$B$1</f>
        <v>KM-23-103</v>
      </c>
      <c r="C12" s="18">
        <v>693.0</v>
      </c>
      <c r="D12" s="18">
        <v>697.0</v>
      </c>
      <c r="E12" s="19">
        <f t="shared" si="1"/>
        <v>211.2264</v>
      </c>
      <c r="F12" s="19">
        <f t="shared" si="2"/>
        <v>212.4456</v>
      </c>
      <c r="G12" s="20" t="s">
        <v>46</v>
      </c>
      <c r="H12" s="18" t="s">
        <v>47</v>
      </c>
      <c r="I12" s="22" t="s">
        <v>54</v>
      </c>
    </row>
    <row r="13" ht="12.75" customHeight="1">
      <c r="A13" s="18" t="s">
        <v>45</v>
      </c>
      <c r="B13" s="5" t="str">
        <f>Collar!$B$1</f>
        <v>KM-23-103</v>
      </c>
      <c r="C13" s="18">
        <v>697.0</v>
      </c>
      <c r="D13" s="18">
        <v>698.0</v>
      </c>
      <c r="E13" s="19">
        <f t="shared" si="1"/>
        <v>212.4456</v>
      </c>
      <c r="F13" s="19">
        <f t="shared" si="2"/>
        <v>212.7504</v>
      </c>
      <c r="G13" s="20" t="s">
        <v>56</v>
      </c>
      <c r="H13" s="18" t="s">
        <v>47</v>
      </c>
      <c r="I13" s="21" t="s">
        <v>61</v>
      </c>
    </row>
    <row r="14" ht="12.75" customHeight="1">
      <c r="A14" s="18" t="s">
        <v>45</v>
      </c>
      <c r="B14" s="5" t="str">
        <f>Collar!$B$1</f>
        <v>KM-23-103</v>
      </c>
      <c r="C14" s="18">
        <v>698.0</v>
      </c>
      <c r="D14" s="18">
        <v>705.5</v>
      </c>
      <c r="E14" s="19">
        <f t="shared" si="1"/>
        <v>212.7504</v>
      </c>
      <c r="F14" s="19">
        <f t="shared" si="2"/>
        <v>215.0364</v>
      </c>
      <c r="G14" s="20" t="s">
        <v>46</v>
      </c>
      <c r="H14" s="18" t="s">
        <v>47</v>
      </c>
      <c r="I14" s="22" t="s">
        <v>54</v>
      </c>
    </row>
    <row r="15" ht="12.75" customHeight="1">
      <c r="A15" s="18" t="s">
        <v>45</v>
      </c>
      <c r="B15" s="5" t="str">
        <f>Collar!$B$1</f>
        <v>KM-23-103</v>
      </c>
      <c r="C15" s="18">
        <v>705.5</v>
      </c>
      <c r="D15" s="18">
        <v>706.0</v>
      </c>
      <c r="E15" s="19">
        <f t="shared" si="1"/>
        <v>215.0364</v>
      </c>
      <c r="F15" s="19">
        <f t="shared" si="2"/>
        <v>215.1888</v>
      </c>
      <c r="G15" s="20" t="s">
        <v>56</v>
      </c>
      <c r="H15" s="18" t="s">
        <v>47</v>
      </c>
      <c r="I15" s="21" t="s">
        <v>61</v>
      </c>
    </row>
    <row r="16" ht="12.75" customHeight="1">
      <c r="A16" s="18" t="s">
        <v>45</v>
      </c>
      <c r="B16" s="5" t="str">
        <f>Collar!$B$1</f>
        <v>KM-23-103</v>
      </c>
      <c r="C16" s="18">
        <v>706.0</v>
      </c>
      <c r="D16" s="24">
        <v>980.0</v>
      </c>
      <c r="E16" s="19">
        <f t="shared" si="1"/>
        <v>215.1888</v>
      </c>
      <c r="F16" s="19">
        <f t="shared" si="2"/>
        <v>298.704</v>
      </c>
      <c r="G16" s="20" t="s">
        <v>46</v>
      </c>
      <c r="H16" s="18" t="s">
        <v>47</v>
      </c>
      <c r="I16" s="22" t="s">
        <v>54</v>
      </c>
    </row>
    <row r="17" ht="12.75" customHeight="1">
      <c r="A17" s="18" t="s">
        <v>62</v>
      </c>
      <c r="B17" s="5" t="str">
        <f>Collar!$B$1</f>
        <v>KM-23-103</v>
      </c>
      <c r="C17" s="24">
        <v>980.0</v>
      </c>
      <c r="D17" s="24">
        <v>982.5</v>
      </c>
      <c r="E17" s="19">
        <f t="shared" si="1"/>
        <v>298.704</v>
      </c>
      <c r="F17" s="19">
        <f t="shared" si="2"/>
        <v>299.466</v>
      </c>
      <c r="G17" s="20" t="s">
        <v>56</v>
      </c>
      <c r="H17" s="18" t="s">
        <v>47</v>
      </c>
      <c r="I17" s="23" t="s">
        <v>63</v>
      </c>
    </row>
    <row r="18" ht="12.75" customHeight="1">
      <c r="A18" s="18" t="s">
        <v>62</v>
      </c>
      <c r="B18" s="5" t="str">
        <f>Collar!$B$1</f>
        <v>KM-23-103</v>
      </c>
      <c r="C18" s="24">
        <v>982.5</v>
      </c>
      <c r="D18" s="24">
        <v>989.0</v>
      </c>
      <c r="E18" s="19">
        <f t="shared" si="1"/>
        <v>299.466</v>
      </c>
      <c r="F18" s="19">
        <f t="shared" si="2"/>
        <v>301.4472</v>
      </c>
      <c r="G18" s="20" t="s">
        <v>46</v>
      </c>
      <c r="H18" s="18" t="s">
        <v>47</v>
      </c>
      <c r="I18" s="22" t="s">
        <v>54</v>
      </c>
    </row>
    <row r="19" ht="12.75" customHeight="1">
      <c r="A19" s="18" t="s">
        <v>62</v>
      </c>
      <c r="B19" s="5" t="str">
        <f>Collar!$B$1</f>
        <v>KM-23-103</v>
      </c>
      <c r="C19" s="24">
        <v>989.0</v>
      </c>
      <c r="D19" s="24">
        <v>1002.0</v>
      </c>
      <c r="E19" s="19">
        <f t="shared" si="1"/>
        <v>301.4472</v>
      </c>
      <c r="F19" s="19">
        <f t="shared" si="2"/>
        <v>305.4096</v>
      </c>
      <c r="G19" s="20" t="s">
        <v>56</v>
      </c>
      <c r="H19" s="18" t="s">
        <v>47</v>
      </c>
      <c r="I19" s="23" t="s">
        <v>64</v>
      </c>
    </row>
    <row r="20" ht="12.75" customHeight="1">
      <c r="A20" s="18" t="s">
        <v>62</v>
      </c>
      <c r="B20" s="5" t="str">
        <f>Collar!$B$1</f>
        <v>KM-23-103</v>
      </c>
      <c r="C20" s="18">
        <v>1002.0</v>
      </c>
      <c r="D20" s="18">
        <v>1061.0</v>
      </c>
      <c r="E20" s="19">
        <f t="shared" si="1"/>
        <v>305.4096</v>
      </c>
      <c r="F20" s="19">
        <f t="shared" si="2"/>
        <v>323.3928</v>
      </c>
      <c r="G20" s="20" t="s">
        <v>49</v>
      </c>
      <c r="H20" s="18" t="s">
        <v>50</v>
      </c>
      <c r="I20" s="21" t="s">
        <v>65</v>
      </c>
    </row>
    <row r="21" ht="12.75" customHeight="1">
      <c r="A21" s="18" t="s">
        <v>62</v>
      </c>
      <c r="B21" s="5" t="str">
        <f>Collar!$B$1</f>
        <v>KM-23-103</v>
      </c>
      <c r="C21" s="18">
        <v>1061.0</v>
      </c>
      <c r="D21" s="18">
        <v>1096.0</v>
      </c>
      <c r="E21" s="19">
        <f t="shared" si="1"/>
        <v>323.3928</v>
      </c>
      <c r="F21" s="19">
        <f t="shared" si="2"/>
        <v>334.0608</v>
      </c>
      <c r="G21" s="20" t="s">
        <v>66</v>
      </c>
      <c r="H21" s="18" t="s">
        <v>50</v>
      </c>
      <c r="I21" s="21" t="s">
        <v>67</v>
      </c>
    </row>
    <row r="22" ht="12.75" customHeight="1">
      <c r="A22" s="18" t="s">
        <v>62</v>
      </c>
      <c r="B22" s="5" t="str">
        <f>Collar!$B$1</f>
        <v>KM-23-103</v>
      </c>
      <c r="C22" s="18">
        <v>1096.0</v>
      </c>
      <c r="D22" s="18">
        <v>1161.0</v>
      </c>
      <c r="E22" s="19">
        <f t="shared" si="1"/>
        <v>334.0608</v>
      </c>
      <c r="F22" s="19">
        <f t="shared" si="2"/>
        <v>353.8728</v>
      </c>
      <c r="G22" s="20" t="s">
        <v>66</v>
      </c>
      <c r="H22" s="18" t="s">
        <v>50</v>
      </c>
      <c r="I22" s="21" t="s">
        <v>68</v>
      </c>
    </row>
    <row r="23" ht="12.75" customHeight="1">
      <c r="A23" s="18" t="s">
        <v>62</v>
      </c>
      <c r="B23" s="5" t="str">
        <f>Collar!$B$1</f>
        <v>KM-23-103</v>
      </c>
      <c r="C23" s="18">
        <v>1161.0</v>
      </c>
      <c r="D23" s="24">
        <v>1207.0</v>
      </c>
      <c r="E23" s="19">
        <f t="shared" si="1"/>
        <v>353.8728</v>
      </c>
      <c r="F23" s="19">
        <f t="shared" si="2"/>
        <v>367.8936</v>
      </c>
      <c r="G23" s="20" t="s">
        <v>69</v>
      </c>
      <c r="H23" s="18" t="s">
        <v>50</v>
      </c>
      <c r="I23" s="21" t="s">
        <v>70</v>
      </c>
    </row>
    <row r="24" ht="12.75" customHeight="1">
      <c r="A24" s="18" t="s">
        <v>62</v>
      </c>
      <c r="B24" s="5" t="str">
        <f>Collar!$B$1</f>
        <v>KM-23-103</v>
      </c>
      <c r="C24" s="24">
        <v>1207.0</v>
      </c>
      <c r="D24" s="24">
        <v>1243.5</v>
      </c>
      <c r="E24" s="19">
        <f t="shared" si="1"/>
        <v>367.8936</v>
      </c>
      <c r="F24" s="19">
        <f t="shared" si="2"/>
        <v>379.0188</v>
      </c>
      <c r="G24" s="20" t="s">
        <v>71</v>
      </c>
      <c r="H24" s="18" t="s">
        <v>72</v>
      </c>
      <c r="I24" s="21" t="s">
        <v>73</v>
      </c>
    </row>
    <row r="25" ht="12.75" customHeight="1">
      <c r="A25" s="18" t="s">
        <v>62</v>
      </c>
      <c r="B25" s="5" t="str">
        <f>Collar!$B$1</f>
        <v>KM-23-103</v>
      </c>
      <c r="C25" s="24">
        <v>1243.5</v>
      </c>
      <c r="D25" s="18">
        <v>1267.5</v>
      </c>
      <c r="E25" s="19">
        <f t="shared" si="1"/>
        <v>379.0188</v>
      </c>
      <c r="F25" s="19">
        <f t="shared" si="2"/>
        <v>386.334</v>
      </c>
      <c r="G25" s="20" t="s">
        <v>66</v>
      </c>
      <c r="H25" s="18" t="s">
        <v>50</v>
      </c>
      <c r="I25" s="21" t="s">
        <v>74</v>
      </c>
    </row>
    <row r="26" ht="12.75" customHeight="1">
      <c r="A26" s="18" t="s">
        <v>62</v>
      </c>
      <c r="B26" s="5" t="str">
        <f>Collar!$B$1</f>
        <v>KM-23-103</v>
      </c>
      <c r="C26" s="18">
        <v>1267.5</v>
      </c>
      <c r="D26" s="18"/>
      <c r="E26" s="19">
        <f t="shared" si="1"/>
        <v>386.334</v>
      </c>
      <c r="F26" s="19">
        <f t="shared" si="2"/>
        <v>0</v>
      </c>
      <c r="G26" s="20" t="s">
        <v>75</v>
      </c>
      <c r="H26" s="18" t="s">
        <v>47</v>
      </c>
      <c r="I26" s="21" t="s">
        <v>76</v>
      </c>
    </row>
  </sheetData>
  <conditionalFormatting sqref="G2:G26">
    <cfRule type="containsText" dxfId="1" priority="1" operator="containsText" text="hwf">
      <formula>NOT(ISERROR(SEARCH(("hwf"),(G2))))</formula>
    </cfRule>
  </conditionalFormatting>
  <conditionalFormatting sqref="G2:G26">
    <cfRule type="containsText" dxfId="2" priority="2" operator="containsText" text="hwg">
      <formula>NOT(ISERROR(SEARCH(("hwg"),(G2))))</formula>
    </cfRule>
  </conditionalFormatting>
  <conditionalFormatting sqref="G2:G26">
    <cfRule type="containsText" dxfId="3" priority="3" operator="containsText" text="d">
      <formula>NOT(ISERROR(SEARCH(("d"),(G2))))</formula>
    </cfRule>
  </conditionalFormatting>
  <conditionalFormatting sqref="G2:G26">
    <cfRule type="containsText" dxfId="3" priority="4" operator="containsText" text="int">
      <formula>NOT(ISERROR(SEARCH(("int"),(G2))))</formula>
    </cfRule>
  </conditionalFormatting>
  <conditionalFormatting sqref="G2:G26">
    <cfRule type="containsText" dxfId="4" priority="5" operator="containsText" text="sm">
      <formula>NOT(ISERROR(SEARCH(("sm"),(G2))))</formula>
    </cfRule>
  </conditionalFormatting>
  <conditionalFormatting sqref="G2:G26">
    <cfRule type="containsText" dxfId="5" priority="6" operator="containsText" text="st">
      <formula>NOT(ISERROR(SEARCH(("st"),(G2))))</formula>
    </cfRule>
  </conditionalFormatting>
  <conditionalFormatting sqref="G2:G26">
    <cfRule type="containsText" dxfId="4" priority="7" operator="containsText" text="ms">
      <formula>NOT(ISERROR(SEARCH(("ms"),(G2))))</formula>
    </cfRule>
  </conditionalFormatting>
  <conditionalFormatting sqref="G2:G26">
    <cfRule type="containsText" dxfId="6" priority="8" operator="containsText" text="rhy">
      <formula>NOT(ISERROR(SEARCH(("rhy"),(G2))))</formula>
    </cfRule>
  </conditionalFormatting>
  <conditionalFormatting sqref="G2:G26">
    <cfRule type="containsText" dxfId="7" priority="9" operator="containsText" text="fw">
      <formula>NOT(ISERROR(SEARCH(("fw"),(G2))))</formula>
    </cfRule>
  </conditionalFormatting>
  <conditionalFormatting sqref="G2:G26">
    <cfRule type="containsText" dxfId="8" priority="10" operator="containsText" text="mv">
      <formula>NOT(ISERROR(SEARCH(("mv"),(G2))))</formula>
    </cfRule>
  </conditionalFormatting>
  <conditionalFormatting sqref="G1:G26">
    <cfRule type="containsText" dxfId="9" priority="11" operator="containsText" text="mgs">
      <formula>NOT(ISERROR(SEARCH(("mgs"),(G1))))</formula>
    </cfRule>
  </conditionalFormatting>
  <conditionalFormatting sqref="G1:G26">
    <cfRule type="containsText" dxfId="10" priority="12" operator="containsText" text="fgs">
      <formula>NOT(ISERROR(SEARCH(("fgs"),(G1))))</formula>
    </cfRule>
  </conditionalFormatting>
  <conditionalFormatting sqref="A1:A26">
    <cfRule type="containsBlanks" dxfId="0" priority="13">
      <formula>LEN(TRIM(A1))=0</formula>
    </cfRule>
  </conditionalFormatting>
  <conditionalFormatting sqref="B1:B26">
    <cfRule type="containsBlanks" dxfId="0" priority="14">
      <formula>LEN(TRIM(B1))=0</formula>
    </cfRule>
  </conditionalFormatting>
  <dataValidations>
    <dataValidation type="list" allowBlank="1" showErrorMessage="1" sqref="G2:G26">
      <formula1>'_Lookups'!$D$3:$D$22</formula1>
    </dataValidation>
    <dataValidation type="list" allowBlank="1" sqref="A2:A26">
      <formula1>'_Lookups'!$A$9:$A$12</formula1>
    </dataValidation>
    <dataValidation type="list" allowBlank="1" showErrorMessage="1" sqref="H2:H26">
      <formula1>'_Lookups'!$G$3:$G$5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71"/>
    <col customWidth="1" min="2" max="2" width="11.29"/>
    <col customWidth="1" min="3" max="3" width="8.86"/>
    <col customWidth="1" min="4" max="4" width="6.86"/>
    <col customWidth="1" min="5" max="5" width="9.14"/>
    <col customWidth="1" min="6" max="6" width="6.86"/>
    <col customWidth="1" min="7" max="7" width="10.43"/>
    <col customWidth="1" min="8" max="8" width="8.71"/>
    <col customWidth="1" min="9" max="9" width="5.57"/>
    <col customWidth="1" min="10" max="10" width="5.71"/>
    <col customWidth="1" min="11" max="11" width="5.86"/>
    <col customWidth="1" min="12" max="12" width="5.0"/>
    <col customWidth="1" min="13" max="13" width="6.29"/>
    <col customWidth="1" min="14" max="14" width="129.0"/>
  </cols>
  <sheetData>
    <row r="1" ht="12.75" customHeight="1">
      <c r="A1" s="16" t="s">
        <v>2</v>
      </c>
      <c r="B1" s="25" t="s">
        <v>0</v>
      </c>
      <c r="C1" s="17" t="s">
        <v>38</v>
      </c>
      <c r="D1" s="17" t="s">
        <v>39</v>
      </c>
      <c r="E1" s="16" t="s">
        <v>40</v>
      </c>
      <c r="F1" s="16" t="s">
        <v>41</v>
      </c>
      <c r="G1" s="16" t="s">
        <v>77</v>
      </c>
      <c r="H1" s="16" t="s">
        <v>78</v>
      </c>
      <c r="I1" s="16" t="s">
        <v>79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44</v>
      </c>
    </row>
    <row r="2" ht="12.75" customHeight="1">
      <c r="A2" s="18" t="s">
        <v>62</v>
      </c>
      <c r="B2" s="26" t="str">
        <f>Collar!$B$1</f>
        <v>KM-23-103</v>
      </c>
      <c r="C2" s="27">
        <v>1104.0</v>
      </c>
      <c r="D2" s="27">
        <v>1109.0</v>
      </c>
      <c r="E2" s="28">
        <f t="shared" ref="E2:E45" si="1">$C2*0.3048</f>
        <v>336.4992</v>
      </c>
      <c r="F2" s="28">
        <f t="shared" ref="F2:F45" si="2">$D2*0.3048</f>
        <v>338.0232</v>
      </c>
      <c r="G2" s="18" t="s">
        <v>84</v>
      </c>
      <c r="H2" s="5">
        <f t="shared" ref="H2:H45" si="3">sum($I2:$M2)</f>
        <v>0</v>
      </c>
      <c r="I2" s="5"/>
      <c r="J2" s="5"/>
      <c r="K2" s="5"/>
      <c r="L2" s="5"/>
      <c r="M2" s="5"/>
      <c r="N2" s="27" t="s">
        <v>85</v>
      </c>
    </row>
    <row r="3" ht="12.75" customHeight="1">
      <c r="A3" s="18" t="s">
        <v>62</v>
      </c>
      <c r="B3" s="26" t="str">
        <f>Collar!$B$1</f>
        <v>KM-23-103</v>
      </c>
      <c r="C3" s="27">
        <v>1109.0</v>
      </c>
      <c r="D3" s="27">
        <v>1114.0</v>
      </c>
      <c r="E3" s="28">
        <f t="shared" si="1"/>
        <v>338.0232</v>
      </c>
      <c r="F3" s="28">
        <f t="shared" si="2"/>
        <v>339.5472</v>
      </c>
      <c r="G3" s="18" t="s">
        <v>84</v>
      </c>
      <c r="H3" s="5">
        <f t="shared" si="3"/>
        <v>0</v>
      </c>
      <c r="I3" s="5"/>
      <c r="J3" s="5"/>
      <c r="K3" s="5"/>
      <c r="L3" s="5"/>
      <c r="M3" s="5"/>
      <c r="N3" s="27" t="s">
        <v>86</v>
      </c>
    </row>
    <row r="4" ht="12.75" customHeight="1">
      <c r="A4" s="18" t="s">
        <v>62</v>
      </c>
      <c r="B4" s="26" t="str">
        <f>Collar!$B$1</f>
        <v>KM-23-103</v>
      </c>
      <c r="C4" s="27">
        <v>1114.0</v>
      </c>
      <c r="D4" s="27">
        <v>1115.0</v>
      </c>
      <c r="E4" s="28">
        <f t="shared" si="1"/>
        <v>339.5472</v>
      </c>
      <c r="F4" s="28">
        <f t="shared" si="2"/>
        <v>339.852</v>
      </c>
      <c r="G4" s="18" t="s">
        <v>87</v>
      </c>
      <c r="H4" s="5">
        <f t="shared" si="3"/>
        <v>10.25</v>
      </c>
      <c r="I4" s="18">
        <v>0.25</v>
      </c>
      <c r="J4" s="18">
        <v>10.0</v>
      </c>
      <c r="K4" s="5"/>
      <c r="L4" s="5"/>
      <c r="M4" s="5"/>
      <c r="N4" s="27" t="s">
        <v>88</v>
      </c>
    </row>
    <row r="5" ht="12.75" customHeight="1">
      <c r="A5" s="18" t="s">
        <v>62</v>
      </c>
      <c r="B5" s="26" t="str">
        <f>Collar!$B$1</f>
        <v>KM-23-103</v>
      </c>
      <c r="C5" s="27">
        <v>1115.0</v>
      </c>
      <c r="D5" s="27">
        <v>1119.0</v>
      </c>
      <c r="E5" s="28">
        <f t="shared" si="1"/>
        <v>339.852</v>
      </c>
      <c r="F5" s="28">
        <f t="shared" si="2"/>
        <v>341.0712</v>
      </c>
      <c r="G5" s="18" t="s">
        <v>84</v>
      </c>
      <c r="H5" s="5">
        <f t="shared" si="3"/>
        <v>0</v>
      </c>
      <c r="I5" s="5"/>
      <c r="J5" s="5"/>
      <c r="K5" s="5"/>
      <c r="L5" s="5"/>
      <c r="M5" s="5"/>
      <c r="N5" s="27" t="s">
        <v>89</v>
      </c>
    </row>
    <row r="6" ht="12.75" customHeight="1">
      <c r="A6" s="18" t="s">
        <v>62</v>
      </c>
      <c r="B6" s="26" t="str">
        <f>Collar!$B$1</f>
        <v>KM-23-103</v>
      </c>
      <c r="C6" s="27">
        <v>1119.0</v>
      </c>
      <c r="D6" s="27">
        <v>1124.0</v>
      </c>
      <c r="E6" s="28">
        <f t="shared" si="1"/>
        <v>341.0712</v>
      </c>
      <c r="F6" s="28">
        <f t="shared" si="2"/>
        <v>342.5952</v>
      </c>
      <c r="G6" s="18" t="s">
        <v>84</v>
      </c>
      <c r="H6" s="5">
        <f t="shared" si="3"/>
        <v>0</v>
      </c>
      <c r="I6" s="5"/>
      <c r="J6" s="5"/>
      <c r="K6" s="5"/>
      <c r="L6" s="5"/>
      <c r="M6" s="5"/>
      <c r="N6" s="27" t="s">
        <v>89</v>
      </c>
    </row>
    <row r="7" ht="12.75" customHeight="1">
      <c r="A7" s="18" t="s">
        <v>62</v>
      </c>
      <c r="B7" s="26" t="str">
        <f>Collar!$B$1</f>
        <v>KM-23-103</v>
      </c>
      <c r="C7" s="27">
        <v>1124.0</v>
      </c>
      <c r="D7" s="27">
        <v>1127.0</v>
      </c>
      <c r="E7" s="28">
        <f t="shared" si="1"/>
        <v>342.5952</v>
      </c>
      <c r="F7" s="28">
        <f t="shared" si="2"/>
        <v>343.5096</v>
      </c>
      <c r="G7" s="18" t="s">
        <v>87</v>
      </c>
      <c r="H7" s="5">
        <f t="shared" si="3"/>
        <v>3.01</v>
      </c>
      <c r="I7" s="18">
        <v>0.01</v>
      </c>
      <c r="J7" s="18">
        <v>3.0</v>
      </c>
      <c r="K7" s="5"/>
      <c r="L7" s="5"/>
      <c r="M7" s="5"/>
      <c r="N7" s="27" t="s">
        <v>90</v>
      </c>
    </row>
    <row r="8" ht="12.75" customHeight="1">
      <c r="A8" s="18" t="s">
        <v>62</v>
      </c>
      <c r="B8" s="26" t="str">
        <f>Collar!$B$1</f>
        <v>KM-23-103</v>
      </c>
      <c r="C8" s="27">
        <v>1127.0</v>
      </c>
      <c r="D8" s="27">
        <v>1131.0</v>
      </c>
      <c r="E8" s="28">
        <f t="shared" si="1"/>
        <v>343.5096</v>
      </c>
      <c r="F8" s="28">
        <f t="shared" si="2"/>
        <v>344.7288</v>
      </c>
      <c r="G8" s="18" t="s">
        <v>87</v>
      </c>
      <c r="H8" s="5">
        <f t="shared" si="3"/>
        <v>5</v>
      </c>
      <c r="I8" s="5"/>
      <c r="J8" s="18">
        <v>5.0</v>
      </c>
      <c r="K8" s="5"/>
      <c r="L8" s="5"/>
      <c r="M8" s="5"/>
      <c r="N8" s="27" t="s">
        <v>91</v>
      </c>
    </row>
    <row r="9" ht="12.75" customHeight="1">
      <c r="A9" s="18" t="s">
        <v>62</v>
      </c>
      <c r="B9" s="26" t="str">
        <f>Collar!$B$1</f>
        <v>KM-23-103</v>
      </c>
      <c r="C9" s="27">
        <v>1131.0</v>
      </c>
      <c r="D9" s="27">
        <v>1136.0</v>
      </c>
      <c r="E9" s="28">
        <f t="shared" si="1"/>
        <v>344.7288</v>
      </c>
      <c r="F9" s="28">
        <f t="shared" si="2"/>
        <v>346.2528</v>
      </c>
      <c r="G9" s="18" t="s">
        <v>87</v>
      </c>
      <c r="H9" s="5">
        <f t="shared" si="3"/>
        <v>2</v>
      </c>
      <c r="I9" s="5"/>
      <c r="J9" s="18">
        <v>2.0</v>
      </c>
      <c r="K9" s="5"/>
      <c r="L9" s="5"/>
      <c r="M9" s="5"/>
      <c r="N9" s="27" t="s">
        <v>92</v>
      </c>
    </row>
    <row r="10" ht="12.0" customHeight="1">
      <c r="A10" s="18" t="s">
        <v>62</v>
      </c>
      <c r="B10" s="26" t="str">
        <f>Collar!$B$1</f>
        <v>KM-23-103</v>
      </c>
      <c r="C10" s="27">
        <v>1136.0</v>
      </c>
      <c r="D10" s="27">
        <v>1139.0</v>
      </c>
      <c r="E10" s="28">
        <f t="shared" si="1"/>
        <v>346.2528</v>
      </c>
      <c r="F10" s="28">
        <f t="shared" si="2"/>
        <v>347.1672</v>
      </c>
      <c r="G10" s="18" t="s">
        <v>87</v>
      </c>
      <c r="H10" s="5">
        <f t="shared" si="3"/>
        <v>1</v>
      </c>
      <c r="I10" s="5"/>
      <c r="J10" s="18">
        <v>1.0</v>
      </c>
      <c r="K10" s="5"/>
      <c r="L10" s="5"/>
      <c r="M10" s="5"/>
      <c r="N10" s="27" t="s">
        <v>93</v>
      </c>
    </row>
    <row r="11" ht="12.75" customHeight="1">
      <c r="A11" s="18" t="s">
        <v>62</v>
      </c>
      <c r="B11" s="26" t="str">
        <f>Collar!$B$1</f>
        <v>KM-23-103</v>
      </c>
      <c r="C11" s="27">
        <v>1139.0</v>
      </c>
      <c r="D11" s="27">
        <v>1144.0</v>
      </c>
      <c r="E11" s="28">
        <f t="shared" si="1"/>
        <v>347.1672</v>
      </c>
      <c r="F11" s="28">
        <f t="shared" si="2"/>
        <v>348.6912</v>
      </c>
      <c r="G11" s="18" t="s">
        <v>94</v>
      </c>
      <c r="H11" s="5">
        <f t="shared" si="3"/>
        <v>0.25</v>
      </c>
      <c r="I11" s="5"/>
      <c r="J11" s="18">
        <v>0.25</v>
      </c>
      <c r="K11" s="5"/>
      <c r="L11" s="5"/>
      <c r="M11" s="5"/>
      <c r="N11" s="27" t="s">
        <v>95</v>
      </c>
    </row>
    <row r="12" ht="12.75" customHeight="1">
      <c r="A12" s="18" t="s">
        <v>62</v>
      </c>
      <c r="B12" s="26" t="str">
        <f>Collar!$B$1</f>
        <v>KM-23-103</v>
      </c>
      <c r="C12" s="27">
        <v>1144.0</v>
      </c>
      <c r="D12" s="27">
        <v>1149.0</v>
      </c>
      <c r="E12" s="28">
        <f t="shared" si="1"/>
        <v>348.6912</v>
      </c>
      <c r="F12" s="28">
        <f t="shared" si="2"/>
        <v>350.2152</v>
      </c>
      <c r="G12" s="18" t="s">
        <v>94</v>
      </c>
      <c r="H12" s="5">
        <f t="shared" si="3"/>
        <v>0.1</v>
      </c>
      <c r="I12" s="5"/>
      <c r="J12" s="18">
        <v>0.1</v>
      </c>
      <c r="K12" s="5"/>
      <c r="L12" s="5"/>
      <c r="M12" s="5"/>
      <c r="N12" s="27" t="s">
        <v>96</v>
      </c>
    </row>
    <row r="13" ht="12.75" customHeight="1">
      <c r="A13" s="18" t="s">
        <v>62</v>
      </c>
      <c r="B13" s="26" t="str">
        <f>Collar!$B$1</f>
        <v>KM-23-103</v>
      </c>
      <c r="C13" s="27">
        <v>1149.0</v>
      </c>
      <c r="D13" s="27">
        <v>1154.0</v>
      </c>
      <c r="E13" s="28">
        <f t="shared" si="1"/>
        <v>350.2152</v>
      </c>
      <c r="F13" s="28">
        <f t="shared" si="2"/>
        <v>351.7392</v>
      </c>
      <c r="G13" s="18" t="s">
        <v>94</v>
      </c>
      <c r="H13" s="5">
        <f t="shared" si="3"/>
        <v>0.01</v>
      </c>
      <c r="I13" s="5"/>
      <c r="J13" s="18">
        <v>0.01</v>
      </c>
      <c r="K13" s="5"/>
      <c r="L13" s="5"/>
      <c r="M13" s="5"/>
      <c r="N13" s="27" t="s">
        <v>97</v>
      </c>
    </row>
    <row r="14" ht="12.75" customHeight="1">
      <c r="A14" s="18" t="s">
        <v>62</v>
      </c>
      <c r="B14" s="26" t="str">
        <f>Collar!$B$1</f>
        <v>KM-23-103</v>
      </c>
      <c r="C14" s="27">
        <v>1154.0</v>
      </c>
      <c r="D14" s="27">
        <v>1157.0</v>
      </c>
      <c r="E14" s="28">
        <f t="shared" si="1"/>
        <v>351.7392</v>
      </c>
      <c r="F14" s="28">
        <f t="shared" si="2"/>
        <v>352.6536</v>
      </c>
      <c r="G14" s="18" t="s">
        <v>94</v>
      </c>
      <c r="H14" s="5">
        <f t="shared" si="3"/>
        <v>0.1</v>
      </c>
      <c r="I14" s="5"/>
      <c r="J14" s="18">
        <v>0.1</v>
      </c>
      <c r="K14" s="5"/>
      <c r="L14" s="5"/>
      <c r="M14" s="5"/>
      <c r="N14" s="27" t="s">
        <v>98</v>
      </c>
    </row>
    <row r="15" ht="12.75" customHeight="1">
      <c r="A15" s="18" t="s">
        <v>62</v>
      </c>
      <c r="B15" s="26" t="str">
        <f>Collar!$B$1</f>
        <v>KM-23-103</v>
      </c>
      <c r="C15" s="27">
        <v>1157.0</v>
      </c>
      <c r="D15" s="27">
        <v>1160.0</v>
      </c>
      <c r="E15" s="28">
        <f t="shared" si="1"/>
        <v>352.6536</v>
      </c>
      <c r="F15" s="28">
        <f t="shared" si="2"/>
        <v>353.568</v>
      </c>
      <c r="G15" s="18" t="s">
        <v>94</v>
      </c>
      <c r="H15" s="5">
        <f t="shared" si="3"/>
        <v>0.25</v>
      </c>
      <c r="I15" s="5"/>
      <c r="J15" s="18">
        <v>0.25</v>
      </c>
      <c r="K15" s="5"/>
      <c r="L15" s="5"/>
      <c r="M15" s="5"/>
      <c r="N15" s="29" t="s">
        <v>99</v>
      </c>
    </row>
    <row r="16" ht="12.75" customHeight="1">
      <c r="A16" s="18" t="s">
        <v>62</v>
      </c>
      <c r="B16" s="26" t="str">
        <f>Collar!$B$1</f>
        <v>KM-23-103</v>
      </c>
      <c r="C16" s="27">
        <v>1160.0</v>
      </c>
      <c r="D16" s="27">
        <v>1164.0</v>
      </c>
      <c r="E16" s="28">
        <f t="shared" si="1"/>
        <v>353.568</v>
      </c>
      <c r="F16" s="28">
        <f t="shared" si="2"/>
        <v>354.7872</v>
      </c>
      <c r="G16" s="18" t="s">
        <v>94</v>
      </c>
      <c r="H16" s="5">
        <f t="shared" si="3"/>
        <v>0.25</v>
      </c>
      <c r="I16" s="5"/>
      <c r="J16" s="18">
        <v>0.25</v>
      </c>
      <c r="K16" s="5"/>
      <c r="L16" s="5"/>
      <c r="M16" s="5"/>
      <c r="N16" s="27" t="s">
        <v>100</v>
      </c>
    </row>
    <row r="17" ht="12.75" customHeight="1">
      <c r="A17" s="18" t="s">
        <v>62</v>
      </c>
      <c r="B17" s="26" t="str">
        <f>Collar!$B$1</f>
        <v>KM-23-103</v>
      </c>
      <c r="C17" s="27">
        <v>1164.0</v>
      </c>
      <c r="D17" s="27">
        <v>1166.0</v>
      </c>
      <c r="E17" s="28">
        <f t="shared" si="1"/>
        <v>354.7872</v>
      </c>
      <c r="F17" s="28">
        <f t="shared" si="2"/>
        <v>355.3968</v>
      </c>
      <c r="G17" s="18" t="s">
        <v>94</v>
      </c>
      <c r="H17" s="5">
        <f t="shared" si="3"/>
        <v>0.25</v>
      </c>
      <c r="I17" s="5"/>
      <c r="J17" s="18">
        <v>0.25</v>
      </c>
      <c r="K17" s="5"/>
      <c r="L17" s="5"/>
      <c r="M17" s="5"/>
      <c r="N17" s="29" t="s">
        <v>101</v>
      </c>
    </row>
    <row r="18" ht="12.75" customHeight="1">
      <c r="A18" s="18" t="s">
        <v>62</v>
      </c>
      <c r="B18" s="26" t="str">
        <f>Collar!$B$1</f>
        <v>KM-23-103</v>
      </c>
      <c r="C18" s="27">
        <v>1166.0</v>
      </c>
      <c r="D18" s="27">
        <v>1170.0</v>
      </c>
      <c r="E18" s="28">
        <f t="shared" si="1"/>
        <v>355.3968</v>
      </c>
      <c r="F18" s="28">
        <f t="shared" si="2"/>
        <v>356.616</v>
      </c>
      <c r="G18" s="18" t="s">
        <v>87</v>
      </c>
      <c r="H18" s="5">
        <f t="shared" si="3"/>
        <v>5</v>
      </c>
      <c r="I18" s="5"/>
      <c r="J18" s="18">
        <v>5.0</v>
      </c>
      <c r="K18" s="5"/>
      <c r="L18" s="5"/>
      <c r="M18" s="5"/>
      <c r="N18" s="27" t="s">
        <v>91</v>
      </c>
    </row>
    <row r="19" ht="12.75" customHeight="1">
      <c r="A19" s="18" t="s">
        <v>62</v>
      </c>
      <c r="B19" s="26" t="str">
        <f>Collar!$B$1</f>
        <v>KM-23-103</v>
      </c>
      <c r="C19" s="27">
        <v>1175.0</v>
      </c>
      <c r="D19" s="27">
        <v>1180.0</v>
      </c>
      <c r="E19" s="28">
        <f t="shared" si="1"/>
        <v>358.14</v>
      </c>
      <c r="F19" s="28">
        <f t="shared" si="2"/>
        <v>359.664</v>
      </c>
      <c r="G19" s="18" t="s">
        <v>94</v>
      </c>
      <c r="H19" s="5">
        <f t="shared" si="3"/>
        <v>0.01</v>
      </c>
      <c r="I19" s="5"/>
      <c r="J19" s="18">
        <v>0.01</v>
      </c>
      <c r="K19" s="5"/>
      <c r="L19" s="5"/>
      <c r="M19" s="5"/>
      <c r="N19" s="29" t="s">
        <v>102</v>
      </c>
    </row>
    <row r="20" ht="12.75" customHeight="1">
      <c r="A20" s="18" t="s">
        <v>62</v>
      </c>
      <c r="B20" s="26" t="str">
        <f>Collar!$B$1</f>
        <v>KM-23-103</v>
      </c>
      <c r="C20" s="27">
        <v>1180.0</v>
      </c>
      <c r="D20" s="27">
        <v>1185.0</v>
      </c>
      <c r="E20" s="28">
        <f t="shared" si="1"/>
        <v>359.664</v>
      </c>
      <c r="F20" s="28">
        <f t="shared" si="2"/>
        <v>361.188</v>
      </c>
      <c r="G20" s="18" t="s">
        <v>94</v>
      </c>
      <c r="H20" s="5">
        <f t="shared" si="3"/>
        <v>0.01</v>
      </c>
      <c r="I20" s="5"/>
      <c r="J20" s="18">
        <v>0.01</v>
      </c>
      <c r="K20" s="5"/>
      <c r="L20" s="5"/>
      <c r="M20" s="5"/>
      <c r="N20" s="29" t="s">
        <v>103</v>
      </c>
    </row>
    <row r="21" ht="12.75" customHeight="1">
      <c r="A21" s="18" t="s">
        <v>62</v>
      </c>
      <c r="B21" s="26" t="str">
        <f>Collar!$B$1</f>
        <v>KM-23-103</v>
      </c>
      <c r="C21" s="27">
        <v>1185.0</v>
      </c>
      <c r="D21" s="27">
        <v>1190.0</v>
      </c>
      <c r="E21" s="28">
        <f t="shared" si="1"/>
        <v>361.188</v>
      </c>
      <c r="F21" s="28">
        <f t="shared" si="2"/>
        <v>362.712</v>
      </c>
      <c r="G21" s="18" t="s">
        <v>94</v>
      </c>
      <c r="H21" s="5">
        <f t="shared" si="3"/>
        <v>0.1</v>
      </c>
      <c r="I21" s="5"/>
      <c r="J21" s="18">
        <v>0.1</v>
      </c>
      <c r="K21" s="5"/>
      <c r="L21" s="5"/>
      <c r="M21" s="5"/>
      <c r="N21" s="29" t="s">
        <v>104</v>
      </c>
    </row>
    <row r="22" ht="12.75" customHeight="1">
      <c r="A22" s="18" t="s">
        <v>62</v>
      </c>
      <c r="B22" s="26" t="str">
        <f>Collar!$B$1</f>
        <v>KM-23-103</v>
      </c>
      <c r="C22" s="27">
        <v>1190.0</v>
      </c>
      <c r="D22" s="27">
        <v>1195.0</v>
      </c>
      <c r="E22" s="28">
        <f t="shared" si="1"/>
        <v>362.712</v>
      </c>
      <c r="F22" s="28">
        <f t="shared" si="2"/>
        <v>364.236</v>
      </c>
      <c r="G22" s="18" t="s">
        <v>94</v>
      </c>
      <c r="H22" s="5">
        <f t="shared" si="3"/>
        <v>0.55</v>
      </c>
      <c r="I22" s="18">
        <v>0.05</v>
      </c>
      <c r="J22" s="18">
        <v>0.5</v>
      </c>
      <c r="K22" s="5"/>
      <c r="L22" s="5"/>
      <c r="M22" s="5"/>
      <c r="N22" s="29" t="s">
        <v>105</v>
      </c>
    </row>
    <row r="23" ht="12.75" customHeight="1">
      <c r="A23" s="18" t="s">
        <v>62</v>
      </c>
      <c r="B23" s="26" t="str">
        <f>Collar!$B$1</f>
        <v>KM-23-103</v>
      </c>
      <c r="C23" s="27">
        <v>1195.0</v>
      </c>
      <c r="D23" s="27">
        <v>1200.0</v>
      </c>
      <c r="E23" s="28">
        <f t="shared" si="1"/>
        <v>364.236</v>
      </c>
      <c r="F23" s="28">
        <f t="shared" si="2"/>
        <v>365.76</v>
      </c>
      <c r="G23" s="18" t="s">
        <v>94</v>
      </c>
      <c r="H23" s="5">
        <f t="shared" si="3"/>
        <v>1</v>
      </c>
      <c r="I23" s="5"/>
      <c r="J23" s="18">
        <v>1.0</v>
      </c>
      <c r="K23" s="5"/>
      <c r="L23" s="5"/>
      <c r="M23" s="5"/>
      <c r="N23" s="29" t="s">
        <v>106</v>
      </c>
    </row>
    <row r="24" ht="12.75" customHeight="1">
      <c r="A24" s="18" t="s">
        <v>62</v>
      </c>
      <c r="B24" s="26" t="str">
        <f>Collar!$B$1</f>
        <v>KM-23-103</v>
      </c>
      <c r="C24" s="27">
        <v>1200.0</v>
      </c>
      <c r="D24" s="27">
        <v>1205.0</v>
      </c>
      <c r="E24" s="28">
        <f t="shared" si="1"/>
        <v>365.76</v>
      </c>
      <c r="F24" s="28">
        <f t="shared" si="2"/>
        <v>367.284</v>
      </c>
      <c r="G24" s="18" t="s">
        <v>94</v>
      </c>
      <c r="H24" s="5">
        <f t="shared" si="3"/>
        <v>0.01</v>
      </c>
      <c r="I24" s="5"/>
      <c r="J24" s="18">
        <v>0.01</v>
      </c>
      <c r="K24" s="5"/>
      <c r="L24" s="5"/>
      <c r="M24" s="5"/>
      <c r="N24" s="29" t="s">
        <v>107</v>
      </c>
    </row>
    <row r="25" ht="12.75" customHeight="1">
      <c r="A25" s="18" t="s">
        <v>62</v>
      </c>
      <c r="B25" s="26" t="str">
        <f>Collar!$B$1</f>
        <v>KM-23-103</v>
      </c>
      <c r="C25" s="27">
        <v>1205.0</v>
      </c>
      <c r="D25" s="27">
        <v>1209.0</v>
      </c>
      <c r="E25" s="28">
        <f t="shared" si="1"/>
        <v>367.284</v>
      </c>
      <c r="F25" s="28">
        <f t="shared" si="2"/>
        <v>368.5032</v>
      </c>
      <c r="G25" s="18" t="s">
        <v>94</v>
      </c>
      <c r="H25" s="5">
        <f t="shared" si="3"/>
        <v>0.5</v>
      </c>
      <c r="I25" s="5"/>
      <c r="J25" s="18">
        <v>0.5</v>
      </c>
      <c r="K25" s="5"/>
      <c r="L25" s="5"/>
      <c r="M25" s="5"/>
      <c r="N25" s="29" t="s">
        <v>108</v>
      </c>
    </row>
    <row r="26" ht="12.75" customHeight="1">
      <c r="A26" s="18" t="s">
        <v>62</v>
      </c>
      <c r="B26" s="26" t="str">
        <f>Collar!$B$1</f>
        <v>KM-23-103</v>
      </c>
      <c r="C26" s="27">
        <v>1209.0</v>
      </c>
      <c r="D26" s="27">
        <v>1215.0</v>
      </c>
      <c r="E26" s="28">
        <f t="shared" si="1"/>
        <v>368.5032</v>
      </c>
      <c r="F26" s="28">
        <f t="shared" si="2"/>
        <v>370.332</v>
      </c>
      <c r="G26" s="18" t="s">
        <v>94</v>
      </c>
      <c r="H26" s="5">
        <f t="shared" si="3"/>
        <v>0</v>
      </c>
      <c r="I26" s="5"/>
      <c r="J26" s="18"/>
      <c r="K26" s="5"/>
      <c r="L26" s="5"/>
      <c r="M26" s="5"/>
      <c r="N26" s="27" t="s">
        <v>109</v>
      </c>
    </row>
    <row r="27" ht="12.75" customHeight="1">
      <c r="A27" s="18" t="s">
        <v>62</v>
      </c>
      <c r="B27" s="26" t="str">
        <f>Collar!$B$1</f>
        <v>KM-23-103</v>
      </c>
      <c r="C27" s="27">
        <v>1215.0</v>
      </c>
      <c r="D27" s="27">
        <v>1220.0</v>
      </c>
      <c r="E27" s="28">
        <f t="shared" si="1"/>
        <v>370.332</v>
      </c>
      <c r="F27" s="28">
        <f t="shared" si="2"/>
        <v>371.856</v>
      </c>
      <c r="G27" s="18" t="s">
        <v>94</v>
      </c>
      <c r="H27" s="5">
        <f t="shared" si="3"/>
        <v>0.5</v>
      </c>
      <c r="I27" s="5"/>
      <c r="J27" s="18">
        <v>0.5</v>
      </c>
      <c r="K27" s="5"/>
      <c r="L27" s="5"/>
      <c r="M27" s="5"/>
      <c r="N27" s="29" t="s">
        <v>110</v>
      </c>
    </row>
    <row r="28" ht="12.75" customHeight="1">
      <c r="A28" s="18" t="s">
        <v>62</v>
      </c>
      <c r="B28" s="26" t="str">
        <f>Collar!$B$1</f>
        <v>KM-23-103</v>
      </c>
      <c r="C28" s="27">
        <v>1220.0</v>
      </c>
      <c r="D28" s="27">
        <v>1223.0</v>
      </c>
      <c r="E28" s="28">
        <f t="shared" si="1"/>
        <v>371.856</v>
      </c>
      <c r="F28" s="28">
        <f t="shared" si="2"/>
        <v>372.7704</v>
      </c>
      <c r="G28" s="18" t="s">
        <v>94</v>
      </c>
      <c r="H28" s="5">
        <f t="shared" si="3"/>
        <v>0.05</v>
      </c>
      <c r="I28" s="5"/>
      <c r="J28" s="18">
        <v>0.05</v>
      </c>
      <c r="K28" s="5"/>
      <c r="L28" s="5"/>
      <c r="M28" s="5"/>
      <c r="N28" s="29" t="s">
        <v>111</v>
      </c>
    </row>
    <row r="29" ht="12.75" customHeight="1">
      <c r="A29" s="18" t="s">
        <v>62</v>
      </c>
      <c r="B29" s="26" t="str">
        <f>Collar!$B$1</f>
        <v>KM-23-103</v>
      </c>
      <c r="C29" s="27">
        <v>1223.0</v>
      </c>
      <c r="D29" s="27">
        <v>1228.0</v>
      </c>
      <c r="E29" s="28">
        <f t="shared" si="1"/>
        <v>372.7704</v>
      </c>
      <c r="F29" s="28">
        <f t="shared" si="2"/>
        <v>374.2944</v>
      </c>
      <c r="G29" s="18" t="s">
        <v>94</v>
      </c>
      <c r="H29" s="5">
        <f t="shared" si="3"/>
        <v>0</v>
      </c>
      <c r="I29" s="5"/>
      <c r="J29" s="18"/>
      <c r="K29" s="5"/>
      <c r="L29" s="5"/>
      <c r="M29" s="5"/>
      <c r="N29" s="27" t="s">
        <v>112</v>
      </c>
    </row>
    <row r="30" ht="12.75" customHeight="1">
      <c r="A30" s="18" t="s">
        <v>62</v>
      </c>
      <c r="B30" s="26" t="str">
        <f>Collar!$B$1</f>
        <v>KM-23-103</v>
      </c>
      <c r="C30" s="27">
        <v>1228.0</v>
      </c>
      <c r="D30" s="27">
        <v>1233.0</v>
      </c>
      <c r="E30" s="28">
        <f t="shared" si="1"/>
        <v>374.2944</v>
      </c>
      <c r="F30" s="28">
        <f t="shared" si="2"/>
        <v>375.8184</v>
      </c>
      <c r="G30" s="18" t="s">
        <v>94</v>
      </c>
      <c r="H30" s="5">
        <f t="shared" si="3"/>
        <v>0</v>
      </c>
      <c r="I30" s="5"/>
      <c r="J30" s="18"/>
      <c r="K30" s="5"/>
      <c r="L30" s="5"/>
      <c r="M30" s="5"/>
      <c r="N30" s="27" t="s">
        <v>113</v>
      </c>
    </row>
    <row r="31" ht="12.75" customHeight="1">
      <c r="A31" s="18" t="s">
        <v>62</v>
      </c>
      <c r="B31" s="26" t="str">
        <f>Collar!$B$1</f>
        <v>KM-23-103</v>
      </c>
      <c r="C31" s="27">
        <v>1233.0</v>
      </c>
      <c r="D31" s="27">
        <v>1238.0</v>
      </c>
      <c r="E31" s="28">
        <f t="shared" si="1"/>
        <v>375.8184</v>
      </c>
      <c r="F31" s="28">
        <f t="shared" si="2"/>
        <v>377.3424</v>
      </c>
      <c r="G31" s="18" t="s">
        <v>94</v>
      </c>
      <c r="H31" s="5">
        <f t="shared" si="3"/>
        <v>0</v>
      </c>
      <c r="I31" s="5"/>
      <c r="J31" s="18"/>
      <c r="K31" s="5"/>
      <c r="L31" s="5"/>
      <c r="M31" s="5"/>
      <c r="N31" s="27" t="s">
        <v>114</v>
      </c>
    </row>
    <row r="32" ht="12.75" customHeight="1">
      <c r="A32" s="18" t="s">
        <v>62</v>
      </c>
      <c r="B32" s="26" t="str">
        <f>Collar!$B$1</f>
        <v>KM-23-103</v>
      </c>
      <c r="C32" s="27">
        <v>1238.0</v>
      </c>
      <c r="D32" s="27">
        <v>1241.0</v>
      </c>
      <c r="E32" s="28">
        <f t="shared" si="1"/>
        <v>377.3424</v>
      </c>
      <c r="F32" s="28">
        <f t="shared" si="2"/>
        <v>378.2568</v>
      </c>
      <c r="G32" s="18" t="s">
        <v>94</v>
      </c>
      <c r="H32" s="5">
        <f t="shared" si="3"/>
        <v>0</v>
      </c>
      <c r="I32" s="5"/>
      <c r="J32" s="18"/>
      <c r="K32" s="5"/>
      <c r="L32" s="5"/>
      <c r="M32" s="5"/>
      <c r="N32" s="27" t="s">
        <v>115</v>
      </c>
    </row>
    <row r="33" ht="12.75" customHeight="1">
      <c r="A33" s="18" t="s">
        <v>62</v>
      </c>
      <c r="B33" s="26" t="str">
        <f>Collar!$B$1</f>
        <v>KM-23-103</v>
      </c>
      <c r="C33" s="27">
        <v>1241.0</v>
      </c>
      <c r="D33" s="27">
        <v>1243.5</v>
      </c>
      <c r="E33" s="28">
        <f t="shared" si="1"/>
        <v>378.2568</v>
      </c>
      <c r="F33" s="28">
        <f t="shared" si="2"/>
        <v>379.0188</v>
      </c>
      <c r="G33" s="18" t="s">
        <v>94</v>
      </c>
      <c r="H33" s="5">
        <f t="shared" si="3"/>
        <v>0.01</v>
      </c>
      <c r="I33" s="5"/>
      <c r="J33" s="18">
        <v>0.01</v>
      </c>
      <c r="K33" s="5"/>
      <c r="L33" s="5"/>
      <c r="M33" s="5"/>
      <c r="N33" s="27" t="s">
        <v>116</v>
      </c>
    </row>
    <row r="34" ht="12.75" customHeight="1">
      <c r="A34" s="18" t="s">
        <v>62</v>
      </c>
      <c r="B34" s="26" t="str">
        <f>Collar!$B$1</f>
        <v>KM-23-103</v>
      </c>
      <c r="C34" s="27">
        <v>1243.5</v>
      </c>
      <c r="D34" s="27">
        <v>1248.5</v>
      </c>
      <c r="E34" s="28">
        <f t="shared" si="1"/>
        <v>379.0188</v>
      </c>
      <c r="F34" s="28">
        <f t="shared" si="2"/>
        <v>380.5428</v>
      </c>
      <c r="G34" s="18" t="s">
        <v>94</v>
      </c>
      <c r="H34" s="5">
        <f t="shared" si="3"/>
        <v>0.1</v>
      </c>
      <c r="I34" s="5"/>
      <c r="J34" s="18">
        <v>0.1</v>
      </c>
      <c r="K34" s="5"/>
      <c r="L34" s="5"/>
      <c r="M34" s="5"/>
      <c r="N34" s="29" t="s">
        <v>117</v>
      </c>
    </row>
    <row r="35" ht="12.75" customHeight="1">
      <c r="A35" s="18" t="s">
        <v>62</v>
      </c>
      <c r="B35" s="26" t="str">
        <f>Collar!$B$1</f>
        <v>KM-23-103</v>
      </c>
      <c r="C35" s="27">
        <v>1248.5</v>
      </c>
      <c r="D35" s="27">
        <v>1253.5</v>
      </c>
      <c r="E35" s="28">
        <f t="shared" si="1"/>
        <v>380.5428</v>
      </c>
      <c r="F35" s="28">
        <f t="shared" si="2"/>
        <v>382.0668</v>
      </c>
      <c r="G35" s="18" t="s">
        <v>94</v>
      </c>
      <c r="H35" s="5">
        <f t="shared" si="3"/>
        <v>0</v>
      </c>
      <c r="I35" s="5"/>
      <c r="J35" s="18"/>
      <c r="K35" s="5"/>
      <c r="L35" s="5"/>
      <c r="M35" s="5"/>
      <c r="N35" s="29" t="s">
        <v>118</v>
      </c>
    </row>
    <row r="36" ht="12.75" customHeight="1">
      <c r="A36" s="18" t="s">
        <v>62</v>
      </c>
      <c r="B36" s="26" t="str">
        <f>Collar!$B$1</f>
        <v>KM-23-103</v>
      </c>
      <c r="C36" s="27">
        <v>1253.5</v>
      </c>
      <c r="D36" s="27">
        <v>1258.5</v>
      </c>
      <c r="E36" s="28">
        <f t="shared" si="1"/>
        <v>382.0668</v>
      </c>
      <c r="F36" s="28">
        <f t="shared" si="2"/>
        <v>383.5908</v>
      </c>
      <c r="G36" s="18" t="s">
        <v>94</v>
      </c>
      <c r="H36" s="5">
        <f t="shared" si="3"/>
        <v>0.1</v>
      </c>
      <c r="I36" s="5"/>
      <c r="J36" s="18">
        <v>0.1</v>
      </c>
      <c r="K36" s="5"/>
      <c r="L36" s="5"/>
      <c r="M36" s="5"/>
      <c r="N36" s="29" t="s">
        <v>119</v>
      </c>
    </row>
    <row r="37" ht="12.75" customHeight="1">
      <c r="A37" s="18" t="s">
        <v>62</v>
      </c>
      <c r="B37" s="26" t="str">
        <f>Collar!$B$1</f>
        <v>KM-23-103</v>
      </c>
      <c r="C37" s="27">
        <v>1258.5</v>
      </c>
      <c r="D37" s="27">
        <v>1263.5</v>
      </c>
      <c r="E37" s="28">
        <f t="shared" si="1"/>
        <v>383.5908</v>
      </c>
      <c r="F37" s="28">
        <f t="shared" si="2"/>
        <v>385.1148</v>
      </c>
      <c r="G37" s="18" t="s">
        <v>94</v>
      </c>
      <c r="H37" s="5">
        <f t="shared" si="3"/>
        <v>0.01</v>
      </c>
      <c r="I37" s="5"/>
      <c r="J37" s="18">
        <v>0.01</v>
      </c>
      <c r="K37" s="5"/>
      <c r="L37" s="5"/>
      <c r="M37" s="5"/>
      <c r="N37" s="29" t="s">
        <v>120</v>
      </c>
    </row>
    <row r="38" ht="12.75" customHeight="1">
      <c r="A38" s="18" t="s">
        <v>62</v>
      </c>
      <c r="B38" s="26" t="str">
        <f>Collar!$B$1</f>
        <v>KM-23-103</v>
      </c>
      <c r="C38" s="27">
        <v>1263.5</v>
      </c>
      <c r="D38" s="27">
        <v>1267.5</v>
      </c>
      <c r="E38" s="28">
        <f t="shared" si="1"/>
        <v>385.1148</v>
      </c>
      <c r="F38" s="28">
        <f t="shared" si="2"/>
        <v>386.334</v>
      </c>
      <c r="G38" s="18" t="s">
        <v>94</v>
      </c>
      <c r="H38" s="5">
        <f t="shared" si="3"/>
        <v>0.25</v>
      </c>
      <c r="I38" s="5"/>
      <c r="J38" s="18">
        <v>0.25</v>
      </c>
      <c r="K38" s="5"/>
      <c r="L38" s="5"/>
      <c r="M38" s="5"/>
      <c r="N38" s="29" t="s">
        <v>121</v>
      </c>
    </row>
    <row r="39" ht="12.75" customHeight="1">
      <c r="A39" s="18" t="s">
        <v>62</v>
      </c>
      <c r="B39" s="26" t="str">
        <f>Collar!$B$1</f>
        <v>KM-23-103</v>
      </c>
      <c r="C39" s="27">
        <v>1267.5</v>
      </c>
      <c r="D39" s="27">
        <v>1269.5</v>
      </c>
      <c r="E39" s="28">
        <f t="shared" si="1"/>
        <v>386.334</v>
      </c>
      <c r="F39" s="28">
        <f t="shared" si="2"/>
        <v>386.9436</v>
      </c>
      <c r="G39" s="18" t="s">
        <v>122</v>
      </c>
      <c r="H39" s="5">
        <f t="shared" si="3"/>
        <v>25</v>
      </c>
      <c r="I39" s="18">
        <v>5.0</v>
      </c>
      <c r="J39" s="18">
        <v>20.0</v>
      </c>
      <c r="K39" s="5"/>
      <c r="L39" s="5"/>
      <c r="M39" s="5"/>
      <c r="N39" s="27" t="s">
        <v>123</v>
      </c>
    </row>
    <row r="40" ht="12.75" customHeight="1">
      <c r="A40" s="18" t="s">
        <v>62</v>
      </c>
      <c r="B40" s="26" t="str">
        <f>Collar!$B$1</f>
        <v>KM-23-103</v>
      </c>
      <c r="C40" s="27">
        <v>1269.5</v>
      </c>
      <c r="D40" s="27">
        <v>1272.5</v>
      </c>
      <c r="E40" s="28">
        <f t="shared" si="1"/>
        <v>386.9436</v>
      </c>
      <c r="F40" s="28">
        <f t="shared" si="2"/>
        <v>387.858</v>
      </c>
      <c r="G40" s="18" t="s">
        <v>58</v>
      </c>
      <c r="H40" s="5">
        <f t="shared" si="3"/>
        <v>11.26</v>
      </c>
      <c r="I40" s="5"/>
      <c r="J40" s="18">
        <v>0.01</v>
      </c>
      <c r="K40" s="18">
        <v>8.0</v>
      </c>
      <c r="L40" s="18">
        <v>3.0</v>
      </c>
      <c r="M40" s="18">
        <v>0.25</v>
      </c>
      <c r="N40" s="27" t="s">
        <v>124</v>
      </c>
    </row>
    <row r="41" ht="12.75" customHeight="1">
      <c r="A41" s="18" t="s">
        <v>62</v>
      </c>
      <c r="B41" s="26" t="str">
        <f>Collar!$B$1</f>
        <v>KM-23-103</v>
      </c>
      <c r="C41" s="27">
        <v>1272.5</v>
      </c>
      <c r="D41" s="27">
        <v>1277.0</v>
      </c>
      <c r="E41" s="28">
        <f t="shared" si="1"/>
        <v>387.858</v>
      </c>
      <c r="F41" s="28">
        <f t="shared" si="2"/>
        <v>389.2296</v>
      </c>
      <c r="G41" s="18" t="s">
        <v>125</v>
      </c>
      <c r="H41" s="5">
        <f t="shared" si="3"/>
        <v>40</v>
      </c>
      <c r="I41" s="18">
        <v>5.0</v>
      </c>
      <c r="J41" s="18">
        <v>25.0</v>
      </c>
      <c r="K41" s="5"/>
      <c r="L41" s="18">
        <v>10.0</v>
      </c>
      <c r="M41" s="5"/>
      <c r="N41" s="27" t="s">
        <v>126</v>
      </c>
    </row>
    <row r="42" ht="12.75" customHeight="1">
      <c r="A42" s="18" t="s">
        <v>62</v>
      </c>
      <c r="B42" s="26" t="str">
        <f>Collar!$B$1</f>
        <v>KM-23-103</v>
      </c>
      <c r="C42" s="27">
        <v>1277.0</v>
      </c>
      <c r="D42" s="27">
        <v>1281.5</v>
      </c>
      <c r="E42" s="28">
        <f t="shared" si="1"/>
        <v>389.2296</v>
      </c>
      <c r="F42" s="28">
        <f t="shared" si="2"/>
        <v>390.6012</v>
      </c>
      <c r="G42" s="18" t="s">
        <v>125</v>
      </c>
      <c r="H42" s="5">
        <f t="shared" si="3"/>
        <v>40</v>
      </c>
      <c r="I42" s="18">
        <v>5.0</v>
      </c>
      <c r="J42" s="18">
        <v>25.0</v>
      </c>
      <c r="K42" s="5"/>
      <c r="L42" s="18">
        <v>10.0</v>
      </c>
      <c r="M42" s="5"/>
      <c r="N42" s="27" t="s">
        <v>126</v>
      </c>
    </row>
    <row r="43" ht="12.75" customHeight="1">
      <c r="A43" s="18" t="s">
        <v>62</v>
      </c>
      <c r="B43" s="26" t="str">
        <f>Collar!$B$1</f>
        <v>KM-23-103</v>
      </c>
      <c r="C43" s="27">
        <v>1281.5</v>
      </c>
      <c r="D43" s="27">
        <v>1283.5</v>
      </c>
      <c r="E43" s="28">
        <f t="shared" si="1"/>
        <v>390.6012</v>
      </c>
      <c r="F43" s="28">
        <f t="shared" si="2"/>
        <v>391.2108</v>
      </c>
      <c r="G43" s="18" t="s">
        <v>125</v>
      </c>
      <c r="H43" s="5">
        <f t="shared" si="3"/>
        <v>32.5</v>
      </c>
      <c r="I43" s="18">
        <v>2.5</v>
      </c>
      <c r="J43" s="18">
        <v>20.0</v>
      </c>
      <c r="K43" s="5"/>
      <c r="L43" s="18">
        <v>10.0</v>
      </c>
      <c r="M43" s="5"/>
      <c r="N43" s="27" t="s">
        <v>127</v>
      </c>
    </row>
    <row r="44" ht="12.75" customHeight="1">
      <c r="A44" s="18" t="s">
        <v>62</v>
      </c>
      <c r="B44" s="26" t="str">
        <f>Collar!$B$1</f>
        <v>KM-23-103</v>
      </c>
      <c r="C44" s="27">
        <v>1283.5</v>
      </c>
      <c r="D44" s="27">
        <v>1285.5</v>
      </c>
      <c r="E44" s="28">
        <f t="shared" si="1"/>
        <v>391.2108</v>
      </c>
      <c r="F44" s="28">
        <f t="shared" si="2"/>
        <v>391.8204</v>
      </c>
      <c r="G44" s="18" t="s">
        <v>125</v>
      </c>
      <c r="H44" s="5">
        <f t="shared" si="3"/>
        <v>30</v>
      </c>
      <c r="I44" s="18">
        <v>2.5</v>
      </c>
      <c r="J44" s="18">
        <v>25.0</v>
      </c>
      <c r="K44" s="5"/>
      <c r="L44" s="18">
        <v>2.5</v>
      </c>
      <c r="M44" s="5"/>
      <c r="N44" s="27" t="s">
        <v>128</v>
      </c>
    </row>
    <row r="45" ht="12.75" customHeight="1">
      <c r="A45" s="18" t="s">
        <v>62</v>
      </c>
      <c r="B45" s="26" t="str">
        <f>Collar!$B$1</f>
        <v>KM-23-103</v>
      </c>
      <c r="C45" s="27">
        <v>1285.5</v>
      </c>
      <c r="D45" s="27">
        <v>1289.0</v>
      </c>
      <c r="E45" s="28">
        <f t="shared" si="1"/>
        <v>391.8204</v>
      </c>
      <c r="F45" s="28">
        <f t="shared" si="2"/>
        <v>392.8872</v>
      </c>
      <c r="G45" s="18" t="s">
        <v>122</v>
      </c>
      <c r="H45" s="5">
        <f t="shared" si="3"/>
        <v>25</v>
      </c>
      <c r="I45" s="18">
        <v>10.0</v>
      </c>
      <c r="J45" s="18">
        <v>15.0</v>
      </c>
      <c r="K45" s="5"/>
      <c r="L45" s="5"/>
      <c r="M45" s="5"/>
      <c r="N45" s="27" t="s">
        <v>129</v>
      </c>
    </row>
  </sheetData>
  <conditionalFormatting sqref="C2:D45 N2:N45">
    <cfRule type="expression" dxfId="7" priority="1">
      <formula>$I2&lt;&gt;""</formula>
    </cfRule>
  </conditionalFormatting>
  <conditionalFormatting sqref="G2:G45">
    <cfRule type="containsBlanks" dxfId="11" priority="2">
      <formula>LEN(TRIM(G2))=0</formula>
    </cfRule>
  </conditionalFormatting>
  <conditionalFormatting sqref="H2:H45">
    <cfRule type="containsBlanks" dxfId="12" priority="3">
      <formula>LEN(TRIM(H2))=0</formula>
    </cfRule>
  </conditionalFormatting>
  <conditionalFormatting sqref="A2:A45">
    <cfRule type="containsBlanks" dxfId="0" priority="4">
      <formula>LEN(TRIM(A2))=0</formula>
    </cfRule>
  </conditionalFormatting>
  <conditionalFormatting sqref="B2:B45">
    <cfRule type="containsBlanks" dxfId="0" priority="5">
      <formula>LEN(TRIM(B2))=0</formula>
    </cfRule>
  </conditionalFormatting>
  <dataValidations>
    <dataValidation type="list" allowBlank="1" sqref="A2:A45">
      <formula1>'_Lookups'!$A$9:$A$12</formula1>
    </dataValidation>
    <dataValidation type="list" allowBlank="1" sqref="G2:G45">
      <formula1>'_Lookups'!$J$3:$J$10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1.29"/>
    <col customWidth="1" min="3" max="3" width="8.86"/>
    <col customWidth="1" min="4" max="4" width="6.29"/>
    <col customWidth="1" min="5" max="5" width="9.14"/>
    <col customWidth="1" min="6" max="6" width="6.57"/>
    <col customWidth="1" min="7" max="7" width="10.14"/>
    <col customWidth="1" min="8" max="13" width="4.86"/>
    <col customWidth="1" min="14" max="14" width="42.14"/>
  </cols>
  <sheetData>
    <row r="1" ht="12.75" customHeight="1">
      <c r="A1" s="25" t="s">
        <v>2</v>
      </c>
      <c r="B1" s="25" t="s">
        <v>0</v>
      </c>
      <c r="C1" s="30" t="s">
        <v>38</v>
      </c>
      <c r="D1" s="30" t="s">
        <v>39</v>
      </c>
      <c r="E1" s="25" t="s">
        <v>40</v>
      </c>
      <c r="F1" s="25" t="s">
        <v>41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44</v>
      </c>
    </row>
    <row r="2" ht="12.75" customHeight="1">
      <c r="A2" s="31" t="s">
        <v>62</v>
      </c>
      <c r="B2" s="26" t="str">
        <f>Collar!$B$1</f>
        <v>KM-23-103</v>
      </c>
      <c r="C2" s="18">
        <v>1061.0</v>
      </c>
      <c r="D2" s="18">
        <v>1096.0</v>
      </c>
      <c r="E2" s="32">
        <f t="shared" ref="E2:E10" si="1">$C2*0.3048</f>
        <v>323.3928</v>
      </c>
      <c r="F2" s="32">
        <f t="shared" ref="F2:F10" si="2">$D2*0.3048</f>
        <v>334.0608</v>
      </c>
      <c r="G2" s="31" t="s">
        <v>132</v>
      </c>
      <c r="H2" s="31">
        <v>2.0</v>
      </c>
      <c r="I2" s="31">
        <v>5.0</v>
      </c>
      <c r="J2" s="31"/>
      <c r="K2" s="31">
        <v>1.0</v>
      </c>
      <c r="L2" s="33"/>
      <c r="M2" s="31">
        <v>1.0</v>
      </c>
      <c r="N2" s="24" t="s">
        <v>137</v>
      </c>
    </row>
    <row r="3" ht="12.75" customHeight="1">
      <c r="A3" s="31" t="s">
        <v>62</v>
      </c>
      <c r="B3" s="26" t="str">
        <f>Collar!$B$1</f>
        <v>KM-23-103</v>
      </c>
      <c r="C3" s="18">
        <v>1096.0</v>
      </c>
      <c r="D3" s="18">
        <v>1267.5</v>
      </c>
      <c r="E3" s="32">
        <f t="shared" si="1"/>
        <v>334.0608</v>
      </c>
      <c r="F3" s="32">
        <f t="shared" si="2"/>
        <v>386.334</v>
      </c>
      <c r="G3" s="33"/>
      <c r="H3" s="31">
        <v>4.0</v>
      </c>
      <c r="I3" s="31">
        <v>2.0</v>
      </c>
      <c r="J3" s="33"/>
      <c r="K3" s="31">
        <v>3.0</v>
      </c>
      <c r="L3" s="33"/>
      <c r="M3" s="31">
        <v>1.0</v>
      </c>
      <c r="N3" s="31" t="s">
        <v>138</v>
      </c>
    </row>
    <row r="4" ht="12.75" customHeight="1">
      <c r="A4" s="33"/>
      <c r="B4" s="26" t="str">
        <f>Collar!$B$1</f>
        <v>KM-23-103</v>
      </c>
      <c r="C4" s="33"/>
      <c r="D4" s="33"/>
      <c r="E4" s="32">
        <f t="shared" si="1"/>
        <v>0</v>
      </c>
      <c r="F4" s="32">
        <f t="shared" si="2"/>
        <v>0</v>
      </c>
      <c r="G4" s="33"/>
      <c r="H4" s="33"/>
      <c r="I4" s="33"/>
      <c r="J4" s="33"/>
      <c r="K4" s="33"/>
      <c r="L4" s="33"/>
      <c r="M4" s="33"/>
      <c r="N4" s="34"/>
    </row>
    <row r="5" ht="12.75" customHeight="1">
      <c r="A5" s="33"/>
      <c r="B5" s="26" t="str">
        <f>Collar!$B$1</f>
        <v>KM-23-103</v>
      </c>
      <c r="C5" s="33"/>
      <c r="D5" s="33"/>
      <c r="E5" s="32">
        <f t="shared" si="1"/>
        <v>0</v>
      </c>
      <c r="F5" s="32">
        <f t="shared" si="2"/>
        <v>0</v>
      </c>
      <c r="G5" s="33"/>
      <c r="H5" s="33"/>
      <c r="I5" s="33"/>
      <c r="J5" s="33"/>
      <c r="K5" s="33"/>
      <c r="L5" s="33"/>
      <c r="M5" s="33"/>
      <c r="N5" s="33"/>
    </row>
    <row r="6" ht="12.75" customHeight="1">
      <c r="A6" s="33"/>
      <c r="B6" s="26" t="str">
        <f>Collar!$B$1</f>
        <v>KM-23-103</v>
      </c>
      <c r="C6" s="33"/>
      <c r="D6" s="33"/>
      <c r="E6" s="32">
        <f t="shared" si="1"/>
        <v>0</v>
      </c>
      <c r="F6" s="32">
        <f t="shared" si="2"/>
        <v>0</v>
      </c>
      <c r="G6" s="33"/>
      <c r="H6" s="33"/>
      <c r="I6" s="33"/>
      <c r="J6" s="33"/>
      <c r="K6" s="33"/>
      <c r="L6" s="33"/>
      <c r="M6" s="33"/>
      <c r="N6" s="34"/>
    </row>
    <row r="7" ht="12.75" customHeight="1">
      <c r="A7" s="33"/>
      <c r="B7" s="26" t="str">
        <f>Collar!$B$1</f>
        <v>KM-23-103</v>
      </c>
      <c r="C7" s="33"/>
      <c r="D7" s="33"/>
      <c r="E7" s="32">
        <f t="shared" si="1"/>
        <v>0</v>
      </c>
      <c r="F7" s="32">
        <f t="shared" si="2"/>
        <v>0</v>
      </c>
      <c r="G7" s="33"/>
      <c r="H7" s="33"/>
      <c r="I7" s="33"/>
      <c r="J7" s="33"/>
      <c r="K7" s="33"/>
      <c r="L7" s="33"/>
      <c r="M7" s="33"/>
      <c r="N7" s="34"/>
    </row>
    <row r="8" ht="12.75" customHeight="1">
      <c r="A8" s="33"/>
      <c r="B8" s="26" t="str">
        <f>Collar!$B$1</f>
        <v>KM-23-103</v>
      </c>
      <c r="C8" s="33"/>
      <c r="D8" s="33"/>
      <c r="E8" s="32">
        <f t="shared" si="1"/>
        <v>0</v>
      </c>
      <c r="F8" s="32">
        <f t="shared" si="2"/>
        <v>0</v>
      </c>
      <c r="G8" s="33"/>
      <c r="H8" s="33"/>
      <c r="I8" s="33"/>
      <c r="J8" s="33"/>
      <c r="K8" s="33"/>
      <c r="L8" s="33"/>
      <c r="M8" s="33"/>
      <c r="N8" s="34"/>
    </row>
    <row r="9" ht="12.75" customHeight="1">
      <c r="A9" s="33"/>
      <c r="B9" s="26" t="str">
        <f>Collar!$B$1</f>
        <v>KM-23-103</v>
      </c>
      <c r="C9" s="33"/>
      <c r="D9" s="33"/>
      <c r="E9" s="32">
        <f t="shared" si="1"/>
        <v>0</v>
      </c>
      <c r="F9" s="32">
        <f t="shared" si="2"/>
        <v>0</v>
      </c>
      <c r="G9" s="33"/>
      <c r="H9" s="33"/>
      <c r="I9" s="33"/>
      <c r="J9" s="33"/>
      <c r="K9" s="33"/>
      <c r="L9" s="33"/>
      <c r="M9" s="33"/>
      <c r="N9" s="33"/>
    </row>
    <row r="10" ht="12.75" customHeight="1">
      <c r="A10" s="33"/>
      <c r="B10" s="26" t="str">
        <f>Collar!$B$1</f>
        <v>KM-23-103</v>
      </c>
      <c r="C10" s="33"/>
      <c r="D10" s="33"/>
      <c r="E10" s="32">
        <f t="shared" si="1"/>
        <v>0</v>
      </c>
      <c r="F10" s="32">
        <f t="shared" si="2"/>
        <v>0</v>
      </c>
      <c r="G10" s="33"/>
      <c r="H10" s="33"/>
      <c r="I10" s="33"/>
      <c r="J10" s="33"/>
      <c r="K10" s="33"/>
      <c r="L10" s="33"/>
      <c r="M10" s="33"/>
      <c r="N10" s="34"/>
    </row>
  </sheetData>
  <conditionalFormatting sqref="A2:A10">
    <cfRule type="containsBlanks" dxfId="0" priority="1">
      <formula>LEN(TRIM(A2))=0</formula>
    </cfRule>
  </conditionalFormatting>
  <conditionalFormatting sqref="B2:B10">
    <cfRule type="containsBlanks" dxfId="0" priority="2">
      <formula>LEN(TRIM(B2))=0</formula>
    </cfRule>
  </conditionalFormatting>
  <conditionalFormatting sqref="G2:G10">
    <cfRule type="containsBlanks" dxfId="0" priority="3">
      <formula>LEN(TRIM(G2))=0</formula>
    </cfRule>
  </conditionalFormatting>
  <conditionalFormatting sqref="H2:M10">
    <cfRule type="notContainsBlanks" dxfId="13" priority="4">
      <formula>LEN(TRIM(H2))&gt;0</formula>
    </cfRule>
  </conditionalFormatting>
  <dataValidations>
    <dataValidation type="list" allowBlank="1" showErrorMessage="1" sqref="G2:G10">
      <formula1>'_Lookups'!$M$3:$M$8</formula1>
    </dataValidation>
    <dataValidation type="list" allowBlank="1" sqref="A2:A10">
      <formula1>'_Lookups'!$A$9:$A$12</formula1>
    </dataValidation>
    <dataValidation type="list" allowBlank="1" sqref="H2:M10">
      <formula1>'_Legend'!$D$3:$D$7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1.29"/>
    <col customWidth="1" min="3" max="3" width="8.86"/>
    <col customWidth="1" min="4" max="4" width="6.29"/>
    <col customWidth="1" min="5" max="5" width="9.14"/>
    <col customWidth="1" min="6" max="6" width="6.57"/>
    <col customWidth="1" min="7" max="7" width="10.86"/>
    <col customWidth="1" min="8" max="8" width="7.0"/>
    <col customWidth="1" min="9" max="9" width="99.43"/>
  </cols>
  <sheetData>
    <row r="1" ht="12.75" customHeight="1">
      <c r="A1" s="25" t="s">
        <v>2</v>
      </c>
      <c r="B1" s="25" t="s">
        <v>0</v>
      </c>
      <c r="C1" s="30" t="s">
        <v>38</v>
      </c>
      <c r="D1" s="30" t="s">
        <v>39</v>
      </c>
      <c r="E1" s="25" t="s">
        <v>40</v>
      </c>
      <c r="F1" s="25" t="s">
        <v>41</v>
      </c>
      <c r="G1" s="25" t="s">
        <v>139</v>
      </c>
      <c r="H1" s="25" t="s">
        <v>140</v>
      </c>
      <c r="I1" s="25" t="s">
        <v>44</v>
      </c>
    </row>
    <row r="2" ht="12.75" customHeight="1">
      <c r="A2" s="24" t="s">
        <v>45</v>
      </c>
      <c r="B2" s="26" t="str">
        <f>Collar!$B$1</f>
        <v>KM-23-103</v>
      </c>
      <c r="C2" s="24">
        <v>419.0</v>
      </c>
      <c r="D2" s="24">
        <v>428.0</v>
      </c>
      <c r="E2" s="32">
        <f t="shared" ref="E2:E27" si="1">$C2*0.3048</f>
        <v>127.7112</v>
      </c>
      <c r="F2" s="32">
        <f t="shared" ref="F2:F27" si="2">$D2*0.3048</f>
        <v>130.4544</v>
      </c>
      <c r="G2" s="24" t="s">
        <v>71</v>
      </c>
      <c r="H2" s="34"/>
      <c r="I2" s="24" t="s">
        <v>141</v>
      </c>
    </row>
    <row r="3" ht="12.75" customHeight="1">
      <c r="A3" s="24" t="s">
        <v>45</v>
      </c>
      <c r="B3" s="26" t="str">
        <f>Collar!$B$1</f>
        <v>KM-23-103</v>
      </c>
      <c r="C3" s="24">
        <v>450.0</v>
      </c>
      <c r="D3" s="24">
        <v>460.0</v>
      </c>
      <c r="E3" s="32">
        <f t="shared" si="1"/>
        <v>137.16</v>
      </c>
      <c r="F3" s="32">
        <f t="shared" si="2"/>
        <v>140.208</v>
      </c>
      <c r="G3" s="24" t="s">
        <v>142</v>
      </c>
      <c r="H3" s="34"/>
      <c r="I3" s="24" t="s">
        <v>143</v>
      </c>
    </row>
    <row r="4" ht="12.75" customHeight="1">
      <c r="A4" s="24" t="s">
        <v>45</v>
      </c>
      <c r="B4" s="26" t="str">
        <f>Collar!$B$1</f>
        <v>KM-23-103</v>
      </c>
      <c r="C4" s="24">
        <v>544.0</v>
      </c>
      <c r="D4" s="24">
        <v>553.0</v>
      </c>
      <c r="E4" s="32">
        <f t="shared" si="1"/>
        <v>165.8112</v>
      </c>
      <c r="F4" s="32">
        <f t="shared" si="2"/>
        <v>168.5544</v>
      </c>
      <c r="G4" s="24" t="s">
        <v>71</v>
      </c>
      <c r="H4" s="34"/>
      <c r="I4" s="24" t="s">
        <v>144</v>
      </c>
    </row>
    <row r="5" ht="12.75" customHeight="1">
      <c r="A5" s="24" t="s">
        <v>45</v>
      </c>
      <c r="B5" s="26" t="str">
        <f>Collar!$B$1</f>
        <v>KM-23-103</v>
      </c>
      <c r="C5" s="24">
        <v>580.0</v>
      </c>
      <c r="D5" s="24">
        <v>589.0</v>
      </c>
      <c r="E5" s="32">
        <f t="shared" si="1"/>
        <v>176.784</v>
      </c>
      <c r="F5" s="32">
        <f t="shared" si="2"/>
        <v>179.5272</v>
      </c>
      <c r="G5" s="24" t="s">
        <v>71</v>
      </c>
      <c r="H5" s="34"/>
      <c r="I5" s="24" t="s">
        <v>141</v>
      </c>
    </row>
    <row r="6" ht="12.75" customHeight="1">
      <c r="A6" s="24" t="s">
        <v>45</v>
      </c>
      <c r="B6" s="26" t="str">
        <f>Collar!$B$1</f>
        <v>KM-23-103</v>
      </c>
      <c r="C6" s="24">
        <v>593.0</v>
      </c>
      <c r="D6" s="24"/>
      <c r="E6" s="32">
        <f t="shared" si="1"/>
        <v>180.7464</v>
      </c>
      <c r="F6" s="32">
        <f t="shared" si="2"/>
        <v>0</v>
      </c>
      <c r="G6" s="24" t="s">
        <v>145</v>
      </c>
      <c r="H6" s="24">
        <v>50.0</v>
      </c>
      <c r="I6" s="24" t="s">
        <v>146</v>
      </c>
    </row>
    <row r="7" ht="12.75" customHeight="1">
      <c r="A7" s="24" t="s">
        <v>45</v>
      </c>
      <c r="B7" s="26" t="str">
        <f>Collar!$B$1</f>
        <v>KM-23-103</v>
      </c>
      <c r="C7" s="24">
        <v>598.5</v>
      </c>
      <c r="D7" s="24"/>
      <c r="E7" s="32">
        <f t="shared" si="1"/>
        <v>182.4228</v>
      </c>
      <c r="F7" s="32">
        <f t="shared" si="2"/>
        <v>0</v>
      </c>
      <c r="G7" s="24" t="s">
        <v>145</v>
      </c>
      <c r="H7" s="24">
        <v>40.0</v>
      </c>
      <c r="I7" s="24" t="s">
        <v>147</v>
      </c>
    </row>
    <row r="8" ht="12.75" customHeight="1">
      <c r="A8" s="24" t="s">
        <v>45</v>
      </c>
      <c r="B8" s="26" t="str">
        <f>Collar!$B$1</f>
        <v>KM-23-103</v>
      </c>
      <c r="C8" s="24">
        <v>676.0</v>
      </c>
      <c r="D8" s="24">
        <v>680.0</v>
      </c>
      <c r="E8" s="32">
        <f t="shared" si="1"/>
        <v>206.0448</v>
      </c>
      <c r="F8" s="32">
        <f t="shared" si="2"/>
        <v>207.264</v>
      </c>
      <c r="G8" s="24" t="s">
        <v>58</v>
      </c>
      <c r="H8" s="24">
        <v>35.0</v>
      </c>
      <c r="I8" s="24" t="s">
        <v>59</v>
      </c>
    </row>
    <row r="9" ht="12.75" customHeight="1">
      <c r="A9" s="24" t="s">
        <v>45</v>
      </c>
      <c r="B9" s="26" t="str">
        <f>Collar!$B$1</f>
        <v>KM-23-103</v>
      </c>
      <c r="C9" s="24">
        <v>697.0</v>
      </c>
      <c r="D9" s="24"/>
      <c r="E9" s="32">
        <f t="shared" si="1"/>
        <v>212.4456</v>
      </c>
      <c r="F9" s="32">
        <f t="shared" si="2"/>
        <v>0</v>
      </c>
      <c r="G9" s="24" t="s">
        <v>145</v>
      </c>
      <c r="H9" s="24">
        <v>20.0</v>
      </c>
      <c r="I9" s="24" t="s">
        <v>148</v>
      </c>
    </row>
    <row r="10" ht="12.75" customHeight="1">
      <c r="A10" s="24" t="s">
        <v>45</v>
      </c>
      <c r="B10" s="26" t="str">
        <f>Collar!$B$1</f>
        <v>KM-23-103</v>
      </c>
      <c r="C10" s="24">
        <v>698.0</v>
      </c>
      <c r="D10" s="24"/>
      <c r="E10" s="32">
        <f t="shared" si="1"/>
        <v>212.7504</v>
      </c>
      <c r="F10" s="32">
        <f t="shared" si="2"/>
        <v>0</v>
      </c>
      <c r="G10" s="24" t="s">
        <v>145</v>
      </c>
      <c r="H10" s="24">
        <v>25.0</v>
      </c>
      <c r="I10" s="24" t="s">
        <v>149</v>
      </c>
    </row>
    <row r="11" ht="12.75" customHeight="1">
      <c r="A11" s="24" t="s">
        <v>45</v>
      </c>
      <c r="B11" s="26" t="str">
        <f>Collar!$B$1</f>
        <v>KM-23-103</v>
      </c>
      <c r="C11" s="24">
        <v>705.5</v>
      </c>
      <c r="D11" s="24"/>
      <c r="E11" s="32">
        <f t="shared" si="1"/>
        <v>215.0364</v>
      </c>
      <c r="F11" s="32">
        <f t="shared" si="2"/>
        <v>0</v>
      </c>
      <c r="G11" s="24" t="s">
        <v>145</v>
      </c>
      <c r="H11" s="24">
        <v>50.0</v>
      </c>
      <c r="I11" s="24" t="s">
        <v>148</v>
      </c>
    </row>
    <row r="12" ht="12.75" customHeight="1">
      <c r="A12" s="24" t="s">
        <v>45</v>
      </c>
      <c r="B12" s="26" t="str">
        <f>Collar!$B$1</f>
        <v>KM-23-103</v>
      </c>
      <c r="C12" s="24">
        <v>706.0</v>
      </c>
      <c r="D12" s="24"/>
      <c r="E12" s="32">
        <f t="shared" si="1"/>
        <v>215.1888</v>
      </c>
      <c r="F12" s="32">
        <f t="shared" si="2"/>
        <v>0</v>
      </c>
      <c r="G12" s="24" t="s">
        <v>145</v>
      </c>
      <c r="H12" s="24">
        <v>55.0</v>
      </c>
      <c r="I12" s="24" t="s">
        <v>149</v>
      </c>
    </row>
    <row r="13" ht="12.75" customHeight="1">
      <c r="A13" s="24" t="s">
        <v>62</v>
      </c>
      <c r="B13" s="26" t="str">
        <f>Collar!$B$1</f>
        <v>KM-23-103</v>
      </c>
      <c r="C13" s="24">
        <v>780.0</v>
      </c>
      <c r="D13" s="24">
        <v>781.0</v>
      </c>
      <c r="E13" s="32">
        <f t="shared" si="1"/>
        <v>237.744</v>
      </c>
      <c r="F13" s="32">
        <f t="shared" si="2"/>
        <v>238.0488</v>
      </c>
      <c r="G13" s="24" t="s">
        <v>58</v>
      </c>
      <c r="H13" s="24">
        <v>35.0</v>
      </c>
      <c r="I13" s="24" t="s">
        <v>150</v>
      </c>
    </row>
    <row r="14" ht="12.75" customHeight="1">
      <c r="A14" s="24" t="s">
        <v>62</v>
      </c>
      <c r="B14" s="26" t="str">
        <f>Collar!$B$1</f>
        <v>KM-23-103</v>
      </c>
      <c r="C14" s="24">
        <v>960.5</v>
      </c>
      <c r="D14" s="24"/>
      <c r="E14" s="32">
        <f t="shared" si="1"/>
        <v>292.7604</v>
      </c>
      <c r="F14" s="32">
        <f t="shared" si="2"/>
        <v>0</v>
      </c>
      <c r="G14" s="24" t="s">
        <v>145</v>
      </c>
      <c r="H14" s="24">
        <v>40.0</v>
      </c>
      <c r="I14" s="24" t="s">
        <v>151</v>
      </c>
    </row>
    <row r="15" ht="12.75" customHeight="1">
      <c r="A15" s="24" t="s">
        <v>62</v>
      </c>
      <c r="B15" s="26" t="str">
        <f>Collar!$B$1</f>
        <v>KM-23-103</v>
      </c>
      <c r="C15" s="24">
        <v>961.5</v>
      </c>
      <c r="D15" s="24"/>
      <c r="E15" s="32">
        <f t="shared" si="1"/>
        <v>293.0652</v>
      </c>
      <c r="F15" s="32">
        <f t="shared" si="2"/>
        <v>0</v>
      </c>
      <c r="G15" s="24" t="s">
        <v>145</v>
      </c>
      <c r="H15" s="24">
        <v>45.0</v>
      </c>
      <c r="I15" s="24" t="s">
        <v>152</v>
      </c>
    </row>
    <row r="16" ht="12.75" customHeight="1">
      <c r="A16" s="24" t="s">
        <v>62</v>
      </c>
      <c r="B16" s="26" t="str">
        <f>Collar!$B$1</f>
        <v>KM-23-103</v>
      </c>
      <c r="C16" s="24">
        <v>980.0</v>
      </c>
      <c r="D16" s="24"/>
      <c r="E16" s="32">
        <f t="shared" si="1"/>
        <v>298.704</v>
      </c>
      <c r="F16" s="32">
        <f t="shared" si="2"/>
        <v>0</v>
      </c>
      <c r="G16" s="24" t="s">
        <v>145</v>
      </c>
      <c r="H16" s="24">
        <v>50.0</v>
      </c>
      <c r="I16" s="24" t="s">
        <v>153</v>
      </c>
    </row>
    <row r="17" ht="12.75" customHeight="1">
      <c r="A17" s="24" t="s">
        <v>62</v>
      </c>
      <c r="B17" s="26" t="str">
        <f>Collar!$B$1</f>
        <v>KM-23-103</v>
      </c>
      <c r="C17" s="24">
        <v>982.5</v>
      </c>
      <c r="D17" s="24"/>
      <c r="E17" s="32">
        <f t="shared" si="1"/>
        <v>299.466</v>
      </c>
      <c r="F17" s="32">
        <f t="shared" si="2"/>
        <v>0</v>
      </c>
      <c r="G17" s="24" t="s">
        <v>145</v>
      </c>
      <c r="H17" s="24">
        <v>45.0</v>
      </c>
      <c r="I17" s="24" t="s">
        <v>154</v>
      </c>
    </row>
    <row r="18" ht="12.75" customHeight="1">
      <c r="A18" s="24" t="s">
        <v>62</v>
      </c>
      <c r="B18" s="26" t="str">
        <f>Collar!$B$1</f>
        <v>KM-23-103</v>
      </c>
      <c r="C18" s="24">
        <v>989.0</v>
      </c>
      <c r="D18" s="24"/>
      <c r="E18" s="32">
        <f t="shared" si="1"/>
        <v>301.4472</v>
      </c>
      <c r="F18" s="32">
        <f t="shared" si="2"/>
        <v>0</v>
      </c>
      <c r="G18" s="24" t="s">
        <v>145</v>
      </c>
      <c r="H18" s="24">
        <v>40.0</v>
      </c>
      <c r="I18" s="24" t="s">
        <v>153</v>
      </c>
    </row>
    <row r="19" ht="12.75" customHeight="1">
      <c r="A19" s="24" t="s">
        <v>62</v>
      </c>
      <c r="B19" s="26" t="str">
        <f>Collar!$B$1</f>
        <v>KM-23-103</v>
      </c>
      <c r="C19" s="24">
        <v>1002.0</v>
      </c>
      <c r="D19" s="24"/>
      <c r="E19" s="32">
        <f t="shared" si="1"/>
        <v>305.4096</v>
      </c>
      <c r="F19" s="32">
        <f t="shared" si="2"/>
        <v>0</v>
      </c>
      <c r="G19" s="24" t="s">
        <v>145</v>
      </c>
      <c r="H19" s="24">
        <v>45.0</v>
      </c>
      <c r="I19" s="24" t="s">
        <v>154</v>
      </c>
    </row>
    <row r="20" ht="12.75" customHeight="1">
      <c r="A20" s="24" t="s">
        <v>62</v>
      </c>
      <c r="B20" s="26" t="str">
        <f>Collar!$B$1</f>
        <v>KM-23-103</v>
      </c>
      <c r="C20" s="24">
        <v>1004.0</v>
      </c>
      <c r="D20" s="24"/>
      <c r="E20" s="32">
        <f t="shared" si="1"/>
        <v>306.0192</v>
      </c>
      <c r="F20" s="32">
        <f t="shared" si="2"/>
        <v>0</v>
      </c>
      <c r="G20" s="24" t="s">
        <v>145</v>
      </c>
      <c r="H20" s="34"/>
      <c r="I20" s="24" t="s">
        <v>155</v>
      </c>
    </row>
    <row r="21" ht="12.75" customHeight="1">
      <c r="A21" s="24" t="s">
        <v>62</v>
      </c>
      <c r="B21" s="26" t="str">
        <f>Collar!$B$1</f>
        <v>KM-23-103</v>
      </c>
      <c r="C21" s="24">
        <v>1005.5</v>
      </c>
      <c r="D21" s="24"/>
      <c r="E21" s="32">
        <f t="shared" si="1"/>
        <v>306.4764</v>
      </c>
      <c r="F21" s="32">
        <f t="shared" si="2"/>
        <v>0</v>
      </c>
      <c r="G21" s="24" t="s">
        <v>145</v>
      </c>
      <c r="H21" s="24">
        <v>45.0</v>
      </c>
      <c r="I21" s="24" t="s">
        <v>156</v>
      </c>
    </row>
    <row r="22" ht="12.75" customHeight="1">
      <c r="A22" s="24" t="s">
        <v>62</v>
      </c>
      <c r="B22" s="26" t="str">
        <f>Collar!$B$1</f>
        <v>KM-23-103</v>
      </c>
      <c r="C22" s="24">
        <v>1094.0</v>
      </c>
      <c r="D22" s="24">
        <v>1094.5</v>
      </c>
      <c r="E22" s="32">
        <f t="shared" si="1"/>
        <v>333.4512</v>
      </c>
      <c r="F22" s="32">
        <f t="shared" si="2"/>
        <v>333.6036</v>
      </c>
      <c r="G22" s="24" t="s">
        <v>58</v>
      </c>
      <c r="H22" s="24">
        <v>40.0</v>
      </c>
      <c r="I22" s="24" t="s">
        <v>157</v>
      </c>
    </row>
    <row r="23" ht="12.75" customHeight="1">
      <c r="A23" s="24" t="s">
        <v>62</v>
      </c>
      <c r="B23" s="26" t="str">
        <f>Collar!$B$1</f>
        <v>KM-23-103</v>
      </c>
      <c r="C23" s="24">
        <v>1132.5</v>
      </c>
      <c r="D23" s="24"/>
      <c r="E23" s="32">
        <f t="shared" si="1"/>
        <v>345.186</v>
      </c>
      <c r="F23" s="32">
        <f t="shared" si="2"/>
        <v>0</v>
      </c>
      <c r="G23" s="24" t="s">
        <v>145</v>
      </c>
      <c r="H23" s="24">
        <v>40.0</v>
      </c>
      <c r="I23" s="24" t="s">
        <v>158</v>
      </c>
    </row>
    <row r="24" ht="12.75" customHeight="1">
      <c r="A24" s="24" t="s">
        <v>62</v>
      </c>
      <c r="B24" s="26" t="str">
        <f>Collar!$B$1</f>
        <v>KM-23-103</v>
      </c>
      <c r="C24" s="24">
        <v>1133.0</v>
      </c>
      <c r="D24" s="24"/>
      <c r="E24" s="32">
        <f t="shared" si="1"/>
        <v>345.3384</v>
      </c>
      <c r="F24" s="32">
        <f t="shared" si="2"/>
        <v>0</v>
      </c>
      <c r="G24" s="24" t="s">
        <v>145</v>
      </c>
      <c r="H24" s="24">
        <v>40.0</v>
      </c>
      <c r="I24" s="24" t="s">
        <v>159</v>
      </c>
    </row>
    <row r="25" ht="12.75" customHeight="1">
      <c r="A25" s="24" t="s">
        <v>62</v>
      </c>
      <c r="B25" s="26" t="str">
        <f>Collar!$B$1</f>
        <v>KM-23-103</v>
      </c>
      <c r="C25" s="24">
        <v>1207.0</v>
      </c>
      <c r="D25" s="24">
        <v>1243.5</v>
      </c>
      <c r="E25" s="32">
        <f t="shared" si="1"/>
        <v>367.8936</v>
      </c>
      <c r="F25" s="32">
        <f t="shared" si="2"/>
        <v>379.0188</v>
      </c>
      <c r="G25" s="24" t="s">
        <v>71</v>
      </c>
      <c r="H25" s="24"/>
      <c r="I25" s="24" t="s">
        <v>160</v>
      </c>
    </row>
    <row r="26" ht="12.75" customHeight="1">
      <c r="A26" s="24" t="s">
        <v>62</v>
      </c>
      <c r="B26" s="26" t="str">
        <f>Collar!$B$1</f>
        <v>KM-23-103</v>
      </c>
      <c r="C26" s="24">
        <v>1270.0</v>
      </c>
      <c r="D26" s="24">
        <v>1270.5</v>
      </c>
      <c r="E26" s="32">
        <f t="shared" si="1"/>
        <v>387.096</v>
      </c>
      <c r="F26" s="32">
        <f t="shared" si="2"/>
        <v>387.2484</v>
      </c>
      <c r="G26" s="24" t="s">
        <v>58</v>
      </c>
      <c r="H26" s="24"/>
      <c r="I26" s="24" t="s">
        <v>157</v>
      </c>
    </row>
    <row r="27" ht="12.75" customHeight="1">
      <c r="A27" s="24" t="s">
        <v>62</v>
      </c>
      <c r="B27" s="26" t="str">
        <f>Collar!$B$1</f>
        <v>KM-23-103</v>
      </c>
      <c r="C27" s="24">
        <v>1271.0</v>
      </c>
      <c r="D27" s="24">
        <v>1272.0</v>
      </c>
      <c r="E27" s="32">
        <f t="shared" si="1"/>
        <v>387.4008</v>
      </c>
      <c r="F27" s="32">
        <f t="shared" si="2"/>
        <v>387.7056</v>
      </c>
      <c r="G27" s="24" t="s">
        <v>58</v>
      </c>
      <c r="H27" s="24"/>
      <c r="I27" s="24" t="s">
        <v>157</v>
      </c>
    </row>
  </sheetData>
  <conditionalFormatting sqref="B2:B27">
    <cfRule type="containsBlanks" dxfId="12" priority="1">
      <formula>LEN(TRIM(B2))=0</formula>
    </cfRule>
  </conditionalFormatting>
  <conditionalFormatting sqref="A2:A27">
    <cfRule type="containsBlanks" dxfId="0" priority="2">
      <formula>LEN(TRIM(A2))=0</formula>
    </cfRule>
  </conditionalFormatting>
  <conditionalFormatting sqref="G2:G27">
    <cfRule type="containsBlanks" dxfId="0" priority="3">
      <formula>LEN(TRIM(G2))=0</formula>
    </cfRule>
  </conditionalFormatting>
  <dataValidations>
    <dataValidation type="list" allowBlank="1" sqref="A2:A27">
      <formula1>'_Lookups'!$A$9:$A$12</formula1>
    </dataValidation>
    <dataValidation type="list" allowBlank="1" showErrorMessage="1" sqref="G2:G27">
      <formula1>'_Lookups'!$P$3:$P$11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11.29"/>
    <col customWidth="1" min="3" max="3" width="9.71"/>
    <col customWidth="1" min="4" max="4" width="10.0"/>
    <col customWidth="1" min="5" max="5" width="11.29"/>
    <col customWidth="1" min="6" max="6" width="15.43"/>
  </cols>
  <sheetData>
    <row r="1">
      <c r="A1" s="35" t="s">
        <v>2</v>
      </c>
      <c r="B1" s="35" t="s">
        <v>0</v>
      </c>
      <c r="C1" s="35" t="s">
        <v>161</v>
      </c>
      <c r="D1" s="35" t="s">
        <v>162</v>
      </c>
      <c r="E1" s="35" t="s">
        <v>163</v>
      </c>
      <c r="F1" s="35" t="s">
        <v>164</v>
      </c>
    </row>
    <row r="2">
      <c r="A2" s="36" t="s">
        <v>45</v>
      </c>
      <c r="B2" s="26" t="str">
        <f>Collar!$B$1</f>
        <v>KM-23-103</v>
      </c>
      <c r="C2" s="24">
        <v>70.0</v>
      </c>
      <c r="D2" s="37">
        <f t="shared" ref="D2:D52" si="1">$C2*0.3048</f>
        <v>21.336</v>
      </c>
      <c r="E2" s="24">
        <v>25.0</v>
      </c>
      <c r="F2" s="24" t="s">
        <v>165</v>
      </c>
    </row>
    <row r="3">
      <c r="A3" s="36" t="s">
        <v>45</v>
      </c>
      <c r="B3" s="26" t="str">
        <f>Collar!$B$1</f>
        <v>KM-23-103</v>
      </c>
      <c r="C3" s="24">
        <v>85.0</v>
      </c>
      <c r="D3" s="37">
        <f t="shared" si="1"/>
        <v>25.908</v>
      </c>
      <c r="E3" s="24">
        <v>20.0</v>
      </c>
      <c r="F3" s="24" t="s">
        <v>166</v>
      </c>
    </row>
    <row r="4">
      <c r="A4" s="36" t="s">
        <v>45</v>
      </c>
      <c r="B4" s="26" t="str">
        <f>Collar!$B$1</f>
        <v>KM-23-103</v>
      </c>
      <c r="C4" s="24">
        <v>100.0</v>
      </c>
      <c r="D4" s="37">
        <f t="shared" si="1"/>
        <v>30.48</v>
      </c>
      <c r="E4" s="24">
        <v>25.0</v>
      </c>
      <c r="F4" s="24" t="s">
        <v>167</v>
      </c>
    </row>
    <row r="5">
      <c r="A5" s="36" t="s">
        <v>45</v>
      </c>
      <c r="B5" s="26" t="str">
        <f>Collar!$B$1</f>
        <v>KM-23-103</v>
      </c>
      <c r="C5" s="24">
        <v>110.0</v>
      </c>
      <c r="D5" s="37">
        <f t="shared" si="1"/>
        <v>33.528</v>
      </c>
      <c r="E5" s="24">
        <v>25.0</v>
      </c>
      <c r="F5" s="24" t="s">
        <v>167</v>
      </c>
    </row>
    <row r="6">
      <c r="A6" s="36" t="s">
        <v>45</v>
      </c>
      <c r="B6" s="26" t="str">
        <f>Collar!$B$1</f>
        <v>KM-23-103</v>
      </c>
      <c r="C6" s="24">
        <v>280.0</v>
      </c>
      <c r="D6" s="37">
        <f t="shared" si="1"/>
        <v>85.344</v>
      </c>
      <c r="E6" s="24">
        <v>40.0</v>
      </c>
      <c r="F6" s="24" t="s">
        <v>168</v>
      </c>
    </row>
    <row r="7">
      <c r="A7" s="36" t="s">
        <v>45</v>
      </c>
      <c r="B7" s="26" t="str">
        <f>Collar!$B$1</f>
        <v>KM-23-103</v>
      </c>
      <c r="C7" s="24">
        <v>295.0</v>
      </c>
      <c r="D7" s="37">
        <f t="shared" si="1"/>
        <v>89.916</v>
      </c>
      <c r="E7" s="24">
        <v>35.0</v>
      </c>
      <c r="F7" s="34"/>
    </row>
    <row r="8">
      <c r="A8" s="36" t="s">
        <v>45</v>
      </c>
      <c r="B8" s="26" t="str">
        <f>Collar!$B$1</f>
        <v>KM-23-103</v>
      </c>
      <c r="C8" s="24">
        <v>310.0</v>
      </c>
      <c r="D8" s="37">
        <f t="shared" si="1"/>
        <v>94.488</v>
      </c>
      <c r="E8" s="24">
        <v>40.0</v>
      </c>
      <c r="F8" s="34"/>
    </row>
    <row r="9">
      <c r="A9" s="36" t="s">
        <v>45</v>
      </c>
      <c r="B9" s="26" t="str">
        <f>Collar!$B$1</f>
        <v>KM-23-103</v>
      </c>
      <c r="C9" s="24">
        <v>325.0</v>
      </c>
      <c r="D9" s="37">
        <f t="shared" si="1"/>
        <v>99.06</v>
      </c>
      <c r="E9" s="24">
        <v>30.0</v>
      </c>
      <c r="F9" s="34"/>
    </row>
    <row r="10">
      <c r="A10" s="36" t="s">
        <v>45</v>
      </c>
      <c r="B10" s="26" t="str">
        <f>Collar!$B$1</f>
        <v>KM-23-103</v>
      </c>
      <c r="C10" s="24">
        <v>340.0</v>
      </c>
      <c r="D10" s="37">
        <f t="shared" si="1"/>
        <v>103.632</v>
      </c>
      <c r="E10" s="24">
        <v>35.0</v>
      </c>
      <c r="F10" s="24" t="s">
        <v>166</v>
      </c>
    </row>
    <row r="11">
      <c r="A11" s="36" t="s">
        <v>45</v>
      </c>
      <c r="B11" s="26" t="str">
        <f>Collar!$B$1</f>
        <v>KM-23-103</v>
      </c>
      <c r="C11" s="24">
        <v>355.0</v>
      </c>
      <c r="D11" s="37">
        <f t="shared" si="1"/>
        <v>108.204</v>
      </c>
      <c r="E11" s="24">
        <v>50.0</v>
      </c>
      <c r="F11" s="24" t="s">
        <v>166</v>
      </c>
    </row>
    <row r="12">
      <c r="A12" s="36" t="s">
        <v>45</v>
      </c>
      <c r="B12" s="26" t="str">
        <f>Collar!$B$1</f>
        <v>KM-23-103</v>
      </c>
      <c r="C12" s="24">
        <v>425.0</v>
      </c>
      <c r="D12" s="37">
        <f t="shared" si="1"/>
        <v>129.54</v>
      </c>
      <c r="E12" s="24">
        <v>30.0</v>
      </c>
      <c r="F12" s="24" t="s">
        <v>169</v>
      </c>
    </row>
    <row r="13">
      <c r="A13" s="36" t="s">
        <v>45</v>
      </c>
      <c r="B13" s="26" t="str">
        <f>Collar!$B$1</f>
        <v>KM-23-103</v>
      </c>
      <c r="C13" s="24">
        <v>440.0</v>
      </c>
      <c r="D13" s="37">
        <f t="shared" si="1"/>
        <v>134.112</v>
      </c>
      <c r="E13" s="24">
        <v>25.0</v>
      </c>
      <c r="F13" s="34"/>
    </row>
    <row r="14">
      <c r="A14" s="36" t="s">
        <v>45</v>
      </c>
      <c r="B14" s="26" t="str">
        <f>Collar!$B$1</f>
        <v>KM-23-103</v>
      </c>
      <c r="C14" s="24">
        <v>455.0</v>
      </c>
      <c r="D14" s="37">
        <f t="shared" si="1"/>
        <v>138.684</v>
      </c>
      <c r="E14" s="24">
        <v>35.0</v>
      </c>
      <c r="F14" s="34"/>
    </row>
    <row r="15">
      <c r="A15" s="36" t="s">
        <v>45</v>
      </c>
      <c r="B15" s="26" t="str">
        <f>Collar!$B$1</f>
        <v>KM-23-103</v>
      </c>
      <c r="C15" s="24">
        <v>470.0</v>
      </c>
      <c r="D15" s="37">
        <f t="shared" si="1"/>
        <v>143.256</v>
      </c>
      <c r="E15" s="24">
        <v>40.0</v>
      </c>
      <c r="F15" s="24" t="s">
        <v>166</v>
      </c>
    </row>
    <row r="16">
      <c r="A16" s="36" t="s">
        <v>45</v>
      </c>
      <c r="B16" s="26" t="str">
        <f>Collar!$B$1</f>
        <v>KM-23-103</v>
      </c>
      <c r="C16" s="24">
        <v>485.0</v>
      </c>
      <c r="D16" s="37">
        <f t="shared" si="1"/>
        <v>147.828</v>
      </c>
      <c r="E16" s="24">
        <v>40.0</v>
      </c>
      <c r="F16" s="34"/>
    </row>
    <row r="17">
      <c r="A17" s="36" t="s">
        <v>45</v>
      </c>
      <c r="B17" s="26" t="str">
        <f>Collar!$B$1</f>
        <v>KM-23-103</v>
      </c>
      <c r="C17" s="24">
        <v>500.0</v>
      </c>
      <c r="D17" s="37">
        <f t="shared" si="1"/>
        <v>152.4</v>
      </c>
      <c r="E17" s="24">
        <v>35.0</v>
      </c>
      <c r="F17" s="34"/>
    </row>
    <row r="18">
      <c r="A18" s="36" t="s">
        <v>45</v>
      </c>
      <c r="B18" s="26" t="str">
        <f>Collar!$B$1</f>
        <v>KM-23-103</v>
      </c>
      <c r="C18" s="24">
        <v>515.0</v>
      </c>
      <c r="D18" s="37">
        <f t="shared" si="1"/>
        <v>156.972</v>
      </c>
      <c r="E18" s="24">
        <v>30.0</v>
      </c>
      <c r="F18" s="34"/>
    </row>
    <row r="19">
      <c r="A19" s="36" t="s">
        <v>45</v>
      </c>
      <c r="B19" s="26" t="str">
        <f>Collar!$B$1</f>
        <v>KM-23-103</v>
      </c>
      <c r="C19" s="24">
        <v>530.0</v>
      </c>
      <c r="D19" s="37">
        <f t="shared" si="1"/>
        <v>161.544</v>
      </c>
      <c r="E19" s="24">
        <v>35.0</v>
      </c>
      <c r="F19" s="34"/>
    </row>
    <row r="20">
      <c r="A20" s="36" t="s">
        <v>45</v>
      </c>
      <c r="B20" s="26" t="str">
        <f>Collar!$B$1</f>
        <v>KM-23-103</v>
      </c>
      <c r="C20" s="24">
        <v>545.0</v>
      </c>
      <c r="D20" s="37">
        <f t="shared" si="1"/>
        <v>166.116</v>
      </c>
      <c r="E20" s="24">
        <v>35.0</v>
      </c>
      <c r="F20" s="34"/>
    </row>
    <row r="21">
      <c r="A21" s="36" t="s">
        <v>45</v>
      </c>
      <c r="B21" s="26" t="str">
        <f>Collar!$B$1</f>
        <v>KM-23-103</v>
      </c>
      <c r="C21" s="24">
        <v>560.0</v>
      </c>
      <c r="D21" s="37">
        <f t="shared" si="1"/>
        <v>170.688</v>
      </c>
      <c r="E21" s="24">
        <v>40.0</v>
      </c>
      <c r="F21" s="34"/>
    </row>
    <row r="22">
      <c r="A22" s="36" t="s">
        <v>45</v>
      </c>
      <c r="B22" s="26" t="str">
        <f>Collar!$B$1</f>
        <v>KM-23-103</v>
      </c>
      <c r="C22" s="24">
        <v>575.0</v>
      </c>
      <c r="D22" s="37">
        <f t="shared" si="1"/>
        <v>175.26</v>
      </c>
      <c r="E22" s="24">
        <v>35.0</v>
      </c>
      <c r="F22" s="34"/>
    </row>
    <row r="23">
      <c r="A23" s="36" t="s">
        <v>45</v>
      </c>
      <c r="B23" s="26" t="str">
        <f>Collar!$B$1</f>
        <v>KM-23-103</v>
      </c>
      <c r="C23" s="24">
        <v>590.0</v>
      </c>
      <c r="D23" s="37">
        <f t="shared" si="1"/>
        <v>179.832</v>
      </c>
      <c r="E23" s="24">
        <v>40.0</v>
      </c>
      <c r="F23" s="34"/>
    </row>
    <row r="24">
      <c r="A24" s="36" t="s">
        <v>45</v>
      </c>
      <c r="B24" s="26" t="str">
        <f>Collar!$B$1</f>
        <v>KM-23-103</v>
      </c>
      <c r="C24" s="24">
        <v>605.0</v>
      </c>
      <c r="D24" s="37">
        <f t="shared" si="1"/>
        <v>184.404</v>
      </c>
      <c r="E24" s="24">
        <v>35.0</v>
      </c>
      <c r="F24" s="34"/>
    </row>
    <row r="25">
      <c r="A25" s="36" t="s">
        <v>45</v>
      </c>
      <c r="B25" s="26" t="str">
        <f>Collar!$B$1</f>
        <v>KM-23-103</v>
      </c>
      <c r="C25" s="24">
        <v>620.0</v>
      </c>
      <c r="D25" s="37">
        <f t="shared" si="1"/>
        <v>188.976</v>
      </c>
      <c r="E25" s="24">
        <v>35.0</v>
      </c>
      <c r="F25" s="34"/>
    </row>
    <row r="26">
      <c r="A26" s="36" t="s">
        <v>45</v>
      </c>
      <c r="B26" s="26" t="str">
        <f>Collar!$B$1</f>
        <v>KM-23-103</v>
      </c>
      <c r="C26" s="24">
        <v>635.0</v>
      </c>
      <c r="D26" s="37">
        <f t="shared" si="1"/>
        <v>193.548</v>
      </c>
      <c r="E26" s="24">
        <v>40.0</v>
      </c>
      <c r="F26" s="34"/>
    </row>
    <row r="27">
      <c r="A27" s="36" t="s">
        <v>45</v>
      </c>
      <c r="B27" s="26" t="str">
        <f>Collar!$B$1</f>
        <v>KM-23-103</v>
      </c>
      <c r="C27" s="24">
        <v>650.0</v>
      </c>
      <c r="D27" s="37">
        <f t="shared" si="1"/>
        <v>198.12</v>
      </c>
      <c r="E27" s="24">
        <v>35.0</v>
      </c>
      <c r="F27" s="34"/>
    </row>
    <row r="28">
      <c r="A28" s="36" t="s">
        <v>45</v>
      </c>
      <c r="B28" s="26" t="str">
        <f>Collar!$B$1</f>
        <v>KM-23-103</v>
      </c>
      <c r="C28" s="24">
        <v>665.0</v>
      </c>
      <c r="D28" s="37">
        <f t="shared" si="1"/>
        <v>202.692</v>
      </c>
      <c r="E28" s="24">
        <v>35.0</v>
      </c>
      <c r="F28" s="24" t="s">
        <v>166</v>
      </c>
    </row>
    <row r="29">
      <c r="A29" s="36" t="s">
        <v>45</v>
      </c>
      <c r="B29" s="26" t="str">
        <f>Collar!$B$1</f>
        <v>KM-23-103</v>
      </c>
      <c r="C29" s="24">
        <v>820.0</v>
      </c>
      <c r="D29" s="37">
        <f t="shared" si="1"/>
        <v>249.936</v>
      </c>
      <c r="E29" s="38">
        <v>50.0</v>
      </c>
      <c r="F29" s="24" t="s">
        <v>170</v>
      </c>
    </row>
    <row r="30">
      <c r="A30" s="36" t="s">
        <v>62</v>
      </c>
      <c r="B30" s="26" t="str">
        <f>Collar!$B$1</f>
        <v>KM-23-103</v>
      </c>
      <c r="C30" s="24">
        <v>835.0</v>
      </c>
      <c r="D30" s="37">
        <f t="shared" si="1"/>
        <v>254.508</v>
      </c>
      <c r="E30" s="24">
        <v>40.0</v>
      </c>
      <c r="F30" s="34"/>
    </row>
    <row r="31">
      <c r="A31" s="36" t="s">
        <v>62</v>
      </c>
      <c r="B31" s="26" t="str">
        <f>Collar!$B$1</f>
        <v>KM-23-103</v>
      </c>
      <c r="C31" s="24">
        <v>850.0</v>
      </c>
      <c r="D31" s="37">
        <f t="shared" si="1"/>
        <v>259.08</v>
      </c>
      <c r="E31" s="24">
        <v>40.0</v>
      </c>
      <c r="F31" s="34"/>
    </row>
    <row r="32">
      <c r="A32" s="36" t="s">
        <v>62</v>
      </c>
      <c r="B32" s="26" t="str">
        <f>Collar!$B$1</f>
        <v>KM-23-103</v>
      </c>
      <c r="C32" s="24">
        <v>865.0</v>
      </c>
      <c r="D32" s="37">
        <f t="shared" si="1"/>
        <v>263.652</v>
      </c>
      <c r="E32" s="24">
        <v>45.0</v>
      </c>
      <c r="F32" s="34"/>
    </row>
    <row r="33">
      <c r="A33" s="36" t="s">
        <v>62</v>
      </c>
      <c r="B33" s="26" t="str">
        <f>Collar!$B$1</f>
        <v>KM-23-103</v>
      </c>
      <c r="C33" s="24">
        <v>880.0</v>
      </c>
      <c r="D33" s="37">
        <f t="shared" si="1"/>
        <v>268.224</v>
      </c>
      <c r="E33" s="24">
        <v>35.0</v>
      </c>
      <c r="F33" s="24" t="s">
        <v>166</v>
      </c>
    </row>
    <row r="34">
      <c r="A34" s="36" t="s">
        <v>62</v>
      </c>
      <c r="B34" s="26" t="str">
        <f>Collar!$B$1</f>
        <v>KM-23-103</v>
      </c>
      <c r="C34" s="24">
        <v>895.0</v>
      </c>
      <c r="D34" s="37">
        <f t="shared" si="1"/>
        <v>272.796</v>
      </c>
      <c r="E34" s="24">
        <v>45.0</v>
      </c>
      <c r="F34" s="34"/>
    </row>
    <row r="35">
      <c r="A35" s="36" t="s">
        <v>62</v>
      </c>
      <c r="B35" s="26" t="str">
        <f>Collar!$B$1</f>
        <v>KM-23-103</v>
      </c>
      <c r="C35" s="24">
        <v>910.0</v>
      </c>
      <c r="D35" s="37">
        <f t="shared" si="1"/>
        <v>277.368</v>
      </c>
      <c r="E35" s="24">
        <v>50.0</v>
      </c>
      <c r="F35" s="34"/>
    </row>
    <row r="36">
      <c r="A36" s="36" t="s">
        <v>62</v>
      </c>
      <c r="B36" s="26" t="str">
        <f>Collar!$B$1</f>
        <v>KM-23-103</v>
      </c>
      <c r="C36" s="24">
        <v>925.0</v>
      </c>
      <c r="D36" s="37">
        <f t="shared" si="1"/>
        <v>281.94</v>
      </c>
      <c r="E36" s="24">
        <v>40.0</v>
      </c>
      <c r="F36" s="24" t="s">
        <v>167</v>
      </c>
    </row>
    <row r="37">
      <c r="A37" s="36" t="s">
        <v>62</v>
      </c>
      <c r="B37" s="26" t="str">
        <f>Collar!$B$1</f>
        <v>KM-23-103</v>
      </c>
      <c r="C37" s="24">
        <v>940.0</v>
      </c>
      <c r="D37" s="37">
        <f t="shared" si="1"/>
        <v>286.512</v>
      </c>
      <c r="E37" s="24">
        <v>50.0</v>
      </c>
      <c r="F37" s="24" t="s">
        <v>167</v>
      </c>
    </row>
    <row r="38">
      <c r="A38" s="36" t="s">
        <v>62</v>
      </c>
      <c r="B38" s="26" t="str">
        <f>Collar!$B$1</f>
        <v>KM-23-103</v>
      </c>
      <c r="C38" s="24">
        <v>955.0</v>
      </c>
      <c r="D38" s="37">
        <f t="shared" si="1"/>
        <v>291.084</v>
      </c>
      <c r="E38" s="24">
        <v>50.0</v>
      </c>
      <c r="F38" s="34"/>
    </row>
    <row r="39">
      <c r="A39" s="36" t="s">
        <v>62</v>
      </c>
      <c r="B39" s="26" t="str">
        <f>Collar!$B$1</f>
        <v>KM-23-103</v>
      </c>
      <c r="C39" s="24">
        <v>970.0</v>
      </c>
      <c r="D39" s="37">
        <f t="shared" si="1"/>
        <v>295.656</v>
      </c>
      <c r="E39" s="24">
        <v>35.0</v>
      </c>
      <c r="F39" s="34"/>
    </row>
    <row r="40">
      <c r="A40" s="36" t="s">
        <v>62</v>
      </c>
      <c r="B40" s="26" t="str">
        <f>Collar!$B$1</f>
        <v>KM-23-103</v>
      </c>
      <c r="C40" s="24">
        <v>985.0</v>
      </c>
      <c r="D40" s="37">
        <f t="shared" si="1"/>
        <v>300.228</v>
      </c>
      <c r="E40" s="24">
        <v>30.0</v>
      </c>
      <c r="F40" s="34"/>
    </row>
    <row r="41">
      <c r="A41" s="36" t="s">
        <v>62</v>
      </c>
      <c r="B41" s="26" t="str">
        <f>Collar!$B$1</f>
        <v>KM-23-103</v>
      </c>
      <c r="C41" s="24">
        <v>1002.0</v>
      </c>
      <c r="D41" s="37">
        <f t="shared" si="1"/>
        <v>305.4096</v>
      </c>
      <c r="E41" s="24">
        <v>40.0</v>
      </c>
      <c r="F41" s="34"/>
    </row>
    <row r="42">
      <c r="A42" s="36" t="s">
        <v>62</v>
      </c>
      <c r="B42" s="26" t="str">
        <f>Collar!$B$1</f>
        <v>KM-23-103</v>
      </c>
      <c r="C42" s="24">
        <v>1015.0</v>
      </c>
      <c r="D42" s="37">
        <f t="shared" si="1"/>
        <v>309.372</v>
      </c>
      <c r="E42" s="24">
        <v>40.0</v>
      </c>
      <c r="F42" s="34"/>
    </row>
    <row r="43">
      <c r="A43" s="36" t="s">
        <v>62</v>
      </c>
      <c r="B43" s="26" t="str">
        <f>Collar!$B$1</f>
        <v>KM-23-103</v>
      </c>
      <c r="C43" s="24">
        <v>1030.0</v>
      </c>
      <c r="D43" s="37">
        <f t="shared" si="1"/>
        <v>313.944</v>
      </c>
      <c r="E43" s="24">
        <v>40.0</v>
      </c>
      <c r="F43" s="34"/>
    </row>
    <row r="44">
      <c r="A44" s="36" t="s">
        <v>62</v>
      </c>
      <c r="B44" s="26" t="str">
        <f>Collar!$B$1</f>
        <v>KM-23-103</v>
      </c>
      <c r="C44" s="24">
        <v>1045.0</v>
      </c>
      <c r="D44" s="37">
        <f t="shared" si="1"/>
        <v>318.516</v>
      </c>
      <c r="E44" s="24">
        <v>35.0</v>
      </c>
      <c r="F44" s="34"/>
    </row>
    <row r="45">
      <c r="A45" s="36" t="s">
        <v>62</v>
      </c>
      <c r="B45" s="26" t="str">
        <f>Collar!$B$1</f>
        <v>KM-23-103</v>
      </c>
      <c r="C45" s="24">
        <v>1060.0</v>
      </c>
      <c r="D45" s="37">
        <f t="shared" si="1"/>
        <v>323.088</v>
      </c>
      <c r="E45" s="24">
        <v>45.0</v>
      </c>
      <c r="F45" s="34"/>
    </row>
    <row r="46">
      <c r="A46" s="36" t="s">
        <v>62</v>
      </c>
      <c r="B46" s="26" t="str">
        <f>Collar!$B$1</f>
        <v>KM-23-103</v>
      </c>
      <c r="C46" s="24">
        <v>1075.0</v>
      </c>
      <c r="D46" s="37">
        <f t="shared" si="1"/>
        <v>327.66</v>
      </c>
      <c r="E46" s="24">
        <v>45.0</v>
      </c>
      <c r="F46" s="34"/>
    </row>
    <row r="47">
      <c r="A47" s="36" t="s">
        <v>62</v>
      </c>
      <c r="B47" s="26" t="str">
        <f>Collar!$B$1</f>
        <v>KM-23-103</v>
      </c>
      <c r="C47" s="24">
        <v>1090.0</v>
      </c>
      <c r="D47" s="37">
        <f t="shared" si="1"/>
        <v>332.232</v>
      </c>
      <c r="E47" s="24">
        <v>35.0</v>
      </c>
      <c r="F47" s="24" t="s">
        <v>167</v>
      </c>
    </row>
    <row r="48">
      <c r="A48" s="36" t="s">
        <v>62</v>
      </c>
      <c r="B48" s="26" t="str">
        <f>Collar!$B$1</f>
        <v>KM-23-103</v>
      </c>
      <c r="C48" s="24">
        <v>1105.0</v>
      </c>
      <c r="D48" s="37">
        <f t="shared" si="1"/>
        <v>336.804</v>
      </c>
      <c r="E48" s="24">
        <v>35.0</v>
      </c>
      <c r="F48" s="34"/>
    </row>
    <row r="49">
      <c r="A49" s="36" t="s">
        <v>62</v>
      </c>
      <c r="B49" s="26" t="str">
        <f>Collar!$B$1</f>
        <v>KM-23-103</v>
      </c>
      <c r="C49" s="24">
        <v>1120.0</v>
      </c>
      <c r="D49" s="37">
        <f t="shared" si="1"/>
        <v>341.376</v>
      </c>
      <c r="E49" s="24">
        <v>40.0</v>
      </c>
      <c r="F49" s="34"/>
    </row>
    <row r="50">
      <c r="A50" s="36" t="s">
        <v>62</v>
      </c>
      <c r="B50" s="26" t="str">
        <f>Collar!$B$1</f>
        <v>KM-23-103</v>
      </c>
      <c r="C50" s="24">
        <v>1135.0</v>
      </c>
      <c r="D50" s="37">
        <f t="shared" si="1"/>
        <v>345.948</v>
      </c>
      <c r="E50" s="24">
        <v>45.0</v>
      </c>
      <c r="F50" s="34"/>
    </row>
    <row r="51">
      <c r="A51" s="36" t="s">
        <v>62</v>
      </c>
      <c r="B51" s="26" t="str">
        <f>Collar!$B$1</f>
        <v>KM-23-103</v>
      </c>
      <c r="C51" s="24">
        <v>1150.0</v>
      </c>
      <c r="D51" s="37">
        <f t="shared" si="1"/>
        <v>350.52</v>
      </c>
      <c r="E51" s="24">
        <v>40.0</v>
      </c>
      <c r="F51" s="34"/>
    </row>
    <row r="52">
      <c r="A52" s="36" t="s">
        <v>62</v>
      </c>
      <c r="B52" s="26" t="str">
        <f>Collar!$B$1</f>
        <v>KM-23-103</v>
      </c>
      <c r="C52" s="24">
        <v>1165.0</v>
      </c>
      <c r="D52" s="37">
        <f t="shared" si="1"/>
        <v>355.092</v>
      </c>
      <c r="E52" s="24">
        <v>40.0</v>
      </c>
      <c r="F52" s="34"/>
    </row>
    <row r="53">
      <c r="A53" s="36" t="s">
        <v>62</v>
      </c>
      <c r="B53" s="26" t="str">
        <f>Collar!$B$1</f>
        <v>KM-23-103</v>
      </c>
      <c r="C53" s="24">
        <v>1180.0</v>
      </c>
      <c r="D53" s="37"/>
      <c r="E53" s="24">
        <v>45.0</v>
      </c>
      <c r="F53" s="34"/>
    </row>
    <row r="54">
      <c r="A54" s="36" t="s">
        <v>62</v>
      </c>
      <c r="B54" s="26" t="str">
        <f>Collar!$B$1</f>
        <v>KM-23-103</v>
      </c>
      <c r="C54" s="24">
        <v>1195.0</v>
      </c>
      <c r="D54" s="37"/>
      <c r="E54" s="24">
        <v>50.0</v>
      </c>
      <c r="F54" s="34"/>
    </row>
    <row r="55">
      <c r="A55" s="36" t="s">
        <v>62</v>
      </c>
      <c r="B55" s="26" t="str">
        <f>Collar!$B$1</f>
        <v>KM-23-103</v>
      </c>
      <c r="C55" s="24">
        <v>1208.0</v>
      </c>
      <c r="D55" s="37"/>
      <c r="E55" s="24">
        <v>50.0</v>
      </c>
      <c r="F55" s="34"/>
    </row>
    <row r="56">
      <c r="A56" s="36" t="s">
        <v>62</v>
      </c>
      <c r="B56" s="26" t="str">
        <f>Collar!$B$1</f>
        <v>KM-23-103</v>
      </c>
      <c r="C56" s="24">
        <v>1227.0</v>
      </c>
      <c r="D56" s="37"/>
      <c r="E56" s="24">
        <v>30.0</v>
      </c>
      <c r="F56" s="34"/>
    </row>
    <row r="57">
      <c r="A57" s="36" t="s">
        <v>62</v>
      </c>
      <c r="B57" s="26" t="str">
        <f>Collar!$B$1</f>
        <v>KM-23-103</v>
      </c>
      <c r="C57" s="24">
        <v>1245.0</v>
      </c>
      <c r="D57" s="37"/>
      <c r="E57" s="24">
        <v>45.0</v>
      </c>
      <c r="F57" s="34"/>
    </row>
    <row r="58">
      <c r="A58" s="36" t="s">
        <v>62</v>
      </c>
      <c r="B58" s="26" t="str">
        <f>Collar!$B$1</f>
        <v>KM-23-103</v>
      </c>
      <c r="C58" s="24">
        <v>1260.0</v>
      </c>
      <c r="D58" s="37"/>
      <c r="E58" s="24">
        <v>50.0</v>
      </c>
      <c r="F58" s="34"/>
    </row>
    <row r="59">
      <c r="A59" s="36" t="s">
        <v>62</v>
      </c>
      <c r="B59" s="26" t="str">
        <f>Collar!$B$1</f>
        <v>KM-23-103</v>
      </c>
      <c r="C59" s="24">
        <v>1269.0</v>
      </c>
      <c r="D59" s="37"/>
      <c r="E59" s="24">
        <v>30.0</v>
      </c>
      <c r="F59" s="34"/>
    </row>
    <row r="60">
      <c r="A60" s="36" t="s">
        <v>62</v>
      </c>
      <c r="B60" s="26" t="str">
        <f>Collar!$B$1</f>
        <v>KM-23-103</v>
      </c>
      <c r="C60" s="24">
        <v>1283.0</v>
      </c>
      <c r="D60" s="37"/>
      <c r="E60" s="24">
        <v>35.0</v>
      </c>
      <c r="F60" s="34"/>
    </row>
    <row r="61">
      <c r="A61" s="36" t="s">
        <v>62</v>
      </c>
      <c r="B61" s="26" t="str">
        <f>Collar!$B$1</f>
        <v>KM-23-103</v>
      </c>
      <c r="C61" s="24">
        <v>1295.0</v>
      </c>
      <c r="D61" s="37"/>
      <c r="E61" s="24">
        <v>45.0</v>
      </c>
      <c r="F61" s="34"/>
    </row>
  </sheetData>
  <conditionalFormatting sqref="A2:A61">
    <cfRule type="containsBlanks" dxfId="0" priority="1">
      <formula>LEN(TRIM(A2))=0</formula>
    </cfRule>
  </conditionalFormatting>
  <conditionalFormatting sqref="B2:B61">
    <cfRule type="containsBlanks" dxfId="0" priority="2">
      <formula>LEN(TRIM(B2))=0</formula>
    </cfRule>
  </conditionalFormatting>
  <dataValidations>
    <dataValidation type="list" allowBlank="1" sqref="A2:A61">
      <formula1>'_Lookups'!$A$9:$A$12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86"/>
    <col customWidth="1" min="2" max="2" width="11.29"/>
    <col customWidth="1" min="3" max="3" width="8.86"/>
    <col customWidth="1" min="4" max="4" width="6.29"/>
    <col customWidth="1" min="5" max="5" width="10.14"/>
    <col customWidth="1" min="6" max="6" width="11.29"/>
    <col customWidth="1" min="7" max="7" width="13.43"/>
  </cols>
  <sheetData>
    <row r="1" ht="12.75" customHeight="1">
      <c r="A1" s="16" t="s">
        <v>2</v>
      </c>
      <c r="B1" s="16" t="s">
        <v>0</v>
      </c>
      <c r="C1" s="17" t="s">
        <v>38</v>
      </c>
      <c r="D1" s="17" t="s">
        <v>39</v>
      </c>
      <c r="E1" s="17" t="s">
        <v>171</v>
      </c>
      <c r="F1" s="17" t="s">
        <v>172</v>
      </c>
      <c r="G1" s="39" t="s">
        <v>173</v>
      </c>
    </row>
    <row r="2" ht="12.75" customHeight="1">
      <c r="A2" s="18" t="s">
        <v>62</v>
      </c>
      <c r="B2" s="26" t="str">
        <f>Collar!$B$1</f>
        <v>KM-23-103</v>
      </c>
      <c r="C2" s="18">
        <v>1098.0</v>
      </c>
      <c r="D2" s="38">
        <v>1108.0</v>
      </c>
      <c r="E2" s="40">
        <f t="shared" ref="E2:E45" si="1">$D2-$C2</f>
        <v>10</v>
      </c>
      <c r="F2" s="38">
        <v>10.1</v>
      </c>
      <c r="G2" s="40">
        <f t="shared" ref="G2:G45" si="2">($F2/$E2)*100</f>
        <v>101</v>
      </c>
    </row>
    <row r="3" ht="12.75" customHeight="1">
      <c r="A3" s="18" t="s">
        <v>62</v>
      </c>
      <c r="B3" s="26" t="str">
        <f>Collar!$B$1</f>
        <v>KM-23-103</v>
      </c>
      <c r="C3" s="18">
        <v>1108.0</v>
      </c>
      <c r="D3" s="38">
        <v>1118.0</v>
      </c>
      <c r="E3" s="40">
        <f t="shared" si="1"/>
        <v>10</v>
      </c>
      <c r="F3" s="38">
        <v>10.2</v>
      </c>
      <c r="G3" s="40">
        <f t="shared" si="2"/>
        <v>102</v>
      </c>
    </row>
    <row r="4" ht="12.75" customHeight="1">
      <c r="A4" s="18" t="s">
        <v>62</v>
      </c>
      <c r="B4" s="26" t="str">
        <f>Collar!$B$1</f>
        <v>KM-23-103</v>
      </c>
      <c r="C4" s="18">
        <v>1118.0</v>
      </c>
      <c r="D4" s="38">
        <v>1124.0</v>
      </c>
      <c r="E4" s="40">
        <f t="shared" si="1"/>
        <v>6</v>
      </c>
      <c r="F4" s="38">
        <v>5.9</v>
      </c>
      <c r="G4" s="40">
        <f t="shared" si="2"/>
        <v>98.33333333</v>
      </c>
    </row>
    <row r="5" ht="12.75" customHeight="1">
      <c r="A5" s="18" t="s">
        <v>62</v>
      </c>
      <c r="B5" s="26" t="str">
        <f>Collar!$B$1</f>
        <v>KM-23-103</v>
      </c>
      <c r="C5" s="18">
        <v>1124.0</v>
      </c>
      <c r="D5" s="38">
        <v>1131.0</v>
      </c>
      <c r="E5" s="40">
        <f t="shared" si="1"/>
        <v>7</v>
      </c>
      <c r="F5" s="38">
        <v>6.7</v>
      </c>
      <c r="G5" s="40">
        <f t="shared" si="2"/>
        <v>95.71428571</v>
      </c>
    </row>
    <row r="6" ht="12.75" customHeight="1">
      <c r="A6" s="18" t="s">
        <v>62</v>
      </c>
      <c r="B6" s="26" t="str">
        <f>Collar!$B$1</f>
        <v>KM-23-103</v>
      </c>
      <c r="C6" s="18">
        <v>1131.0</v>
      </c>
      <c r="D6" s="38">
        <v>1139.0</v>
      </c>
      <c r="E6" s="40">
        <f t="shared" si="1"/>
        <v>8</v>
      </c>
      <c r="F6" s="38">
        <v>7.5</v>
      </c>
      <c r="G6" s="40">
        <f t="shared" si="2"/>
        <v>93.75</v>
      </c>
    </row>
    <row r="7" ht="12.75" customHeight="1">
      <c r="A7" s="18" t="s">
        <v>62</v>
      </c>
      <c r="B7" s="26" t="str">
        <f>Collar!$B$1</f>
        <v>KM-23-103</v>
      </c>
      <c r="C7" s="18">
        <v>1139.0</v>
      </c>
      <c r="D7" s="38">
        <v>1144.0</v>
      </c>
      <c r="E7" s="40">
        <f t="shared" si="1"/>
        <v>5</v>
      </c>
      <c r="F7" s="38">
        <v>6.0</v>
      </c>
      <c r="G7" s="40">
        <f t="shared" si="2"/>
        <v>120</v>
      </c>
    </row>
    <row r="8" ht="12.75" customHeight="1">
      <c r="A8" s="18" t="s">
        <v>62</v>
      </c>
      <c r="B8" s="26" t="str">
        <f>Collar!$B$1</f>
        <v>KM-23-103</v>
      </c>
      <c r="C8" s="18">
        <v>1144.0</v>
      </c>
      <c r="D8" s="38">
        <v>1147.0</v>
      </c>
      <c r="E8" s="40">
        <f t="shared" si="1"/>
        <v>3</v>
      </c>
      <c r="F8" s="38">
        <v>1.4</v>
      </c>
      <c r="G8" s="40">
        <f t="shared" si="2"/>
        <v>46.66666667</v>
      </c>
    </row>
    <row r="9" ht="12.75" customHeight="1">
      <c r="A9" s="18" t="s">
        <v>62</v>
      </c>
      <c r="B9" s="26" t="str">
        <f>Collar!$B$1</f>
        <v>KM-23-103</v>
      </c>
      <c r="C9" s="18">
        <v>1147.0</v>
      </c>
      <c r="D9" s="38">
        <v>1151.0</v>
      </c>
      <c r="E9" s="40">
        <f t="shared" si="1"/>
        <v>4</v>
      </c>
      <c r="F9" s="38">
        <v>3.3</v>
      </c>
      <c r="G9" s="40">
        <f t="shared" si="2"/>
        <v>82.5</v>
      </c>
    </row>
    <row r="10" ht="12.75" customHeight="1">
      <c r="A10" s="18" t="s">
        <v>62</v>
      </c>
      <c r="B10" s="26" t="str">
        <f>Collar!$B$1</f>
        <v>KM-23-103</v>
      </c>
      <c r="C10" s="18">
        <v>1151.0</v>
      </c>
      <c r="D10" s="38">
        <v>1156.0</v>
      </c>
      <c r="E10" s="40">
        <f t="shared" si="1"/>
        <v>5</v>
      </c>
      <c r="F10" s="38">
        <v>4.5</v>
      </c>
      <c r="G10" s="40">
        <f t="shared" si="2"/>
        <v>90</v>
      </c>
    </row>
    <row r="11" ht="12.75" customHeight="1">
      <c r="A11" s="18" t="s">
        <v>62</v>
      </c>
      <c r="B11" s="26" t="str">
        <f>Collar!$B$1</f>
        <v>KM-23-103</v>
      </c>
      <c r="C11" s="18">
        <v>1156.0</v>
      </c>
      <c r="D11" s="38">
        <v>1161.0</v>
      </c>
      <c r="E11" s="40">
        <f t="shared" si="1"/>
        <v>5</v>
      </c>
      <c r="F11" s="38">
        <v>5.0</v>
      </c>
      <c r="G11" s="40">
        <f t="shared" si="2"/>
        <v>100</v>
      </c>
    </row>
    <row r="12" ht="12.75" customHeight="1">
      <c r="A12" s="18" t="s">
        <v>62</v>
      </c>
      <c r="B12" s="26" t="str">
        <f>Collar!$B$1</f>
        <v>KM-23-103</v>
      </c>
      <c r="C12" s="18">
        <v>1161.0</v>
      </c>
      <c r="D12" s="38">
        <v>1164.5</v>
      </c>
      <c r="E12" s="40">
        <f t="shared" si="1"/>
        <v>3.5</v>
      </c>
      <c r="F12" s="38">
        <v>3.7</v>
      </c>
      <c r="G12" s="40">
        <f t="shared" si="2"/>
        <v>105.7142857</v>
      </c>
    </row>
    <row r="13" ht="12.75" customHeight="1">
      <c r="A13" s="18" t="s">
        <v>62</v>
      </c>
      <c r="B13" s="26" t="str">
        <f>Collar!$B$1</f>
        <v>KM-23-103</v>
      </c>
      <c r="C13" s="18">
        <v>1164.5</v>
      </c>
      <c r="D13" s="38">
        <v>1168.0</v>
      </c>
      <c r="E13" s="40">
        <f t="shared" si="1"/>
        <v>3.5</v>
      </c>
      <c r="F13" s="38">
        <v>3.5</v>
      </c>
      <c r="G13" s="40">
        <f t="shared" si="2"/>
        <v>100</v>
      </c>
    </row>
    <row r="14" ht="12.75" customHeight="1">
      <c r="A14" s="18" t="s">
        <v>62</v>
      </c>
      <c r="B14" s="26" t="str">
        <f>Collar!$B$1</f>
        <v>KM-23-103</v>
      </c>
      <c r="C14" s="18">
        <v>1168.0</v>
      </c>
      <c r="D14" s="38">
        <v>1173.0</v>
      </c>
      <c r="E14" s="40">
        <f t="shared" si="1"/>
        <v>5</v>
      </c>
      <c r="F14" s="38">
        <v>5.1</v>
      </c>
      <c r="G14" s="40">
        <f t="shared" si="2"/>
        <v>102</v>
      </c>
    </row>
    <row r="15" ht="12.75" customHeight="1">
      <c r="A15" s="18" t="s">
        <v>62</v>
      </c>
      <c r="B15" s="26" t="str">
        <f>Collar!$B$1</f>
        <v>KM-23-103</v>
      </c>
      <c r="C15" s="18">
        <v>1173.0</v>
      </c>
      <c r="D15" s="38">
        <v>1176.5</v>
      </c>
      <c r="E15" s="40">
        <f t="shared" si="1"/>
        <v>3.5</v>
      </c>
      <c r="F15" s="38">
        <v>3.1</v>
      </c>
      <c r="G15" s="40">
        <f t="shared" si="2"/>
        <v>88.57142857</v>
      </c>
    </row>
    <row r="16" ht="12.75" customHeight="1">
      <c r="A16" s="18" t="s">
        <v>62</v>
      </c>
      <c r="B16" s="26" t="str">
        <f>Collar!$B$1</f>
        <v>KM-23-103</v>
      </c>
      <c r="C16" s="18">
        <v>1176.5</v>
      </c>
      <c r="D16" s="38">
        <v>1178.5</v>
      </c>
      <c r="E16" s="40">
        <f t="shared" si="1"/>
        <v>2</v>
      </c>
      <c r="F16" s="38">
        <v>2.0</v>
      </c>
      <c r="G16" s="40">
        <f t="shared" si="2"/>
        <v>100</v>
      </c>
    </row>
    <row r="17" ht="12.75" customHeight="1">
      <c r="A17" s="18" t="s">
        <v>62</v>
      </c>
      <c r="B17" s="26" t="str">
        <f>Collar!$B$1</f>
        <v>KM-23-103</v>
      </c>
      <c r="C17" s="18">
        <v>1178.5</v>
      </c>
      <c r="D17" s="38">
        <v>1180.0</v>
      </c>
      <c r="E17" s="40">
        <f t="shared" si="1"/>
        <v>1.5</v>
      </c>
      <c r="F17" s="38">
        <v>0.9</v>
      </c>
      <c r="G17" s="40">
        <f t="shared" si="2"/>
        <v>60</v>
      </c>
    </row>
    <row r="18" ht="12.75" customHeight="1">
      <c r="A18" s="18" t="s">
        <v>62</v>
      </c>
      <c r="B18" s="26" t="str">
        <f>Collar!$B$1</f>
        <v>KM-23-103</v>
      </c>
      <c r="C18" s="18">
        <v>1180.0</v>
      </c>
      <c r="D18" s="38">
        <v>1190.0</v>
      </c>
      <c r="E18" s="40">
        <f t="shared" si="1"/>
        <v>10</v>
      </c>
      <c r="F18" s="38">
        <v>10.3</v>
      </c>
      <c r="G18" s="40">
        <f t="shared" si="2"/>
        <v>103</v>
      </c>
    </row>
    <row r="19" ht="12.75" customHeight="1">
      <c r="A19" s="18" t="s">
        <v>62</v>
      </c>
      <c r="B19" s="26" t="str">
        <f>Collar!$B$1</f>
        <v>KM-23-103</v>
      </c>
      <c r="C19" s="18">
        <v>1190.0</v>
      </c>
      <c r="D19" s="38">
        <v>1196.0</v>
      </c>
      <c r="E19" s="40">
        <f t="shared" si="1"/>
        <v>6</v>
      </c>
      <c r="F19" s="38">
        <v>6.0</v>
      </c>
      <c r="G19" s="40">
        <f t="shared" si="2"/>
        <v>100</v>
      </c>
    </row>
    <row r="20" ht="12.75" customHeight="1">
      <c r="A20" s="18" t="s">
        <v>62</v>
      </c>
      <c r="B20" s="26" t="str">
        <f>Collar!$B$1</f>
        <v>KM-23-103</v>
      </c>
      <c r="C20" s="18">
        <v>1196.0</v>
      </c>
      <c r="D20" s="38">
        <v>1199.0</v>
      </c>
      <c r="E20" s="40">
        <f t="shared" si="1"/>
        <v>3</v>
      </c>
      <c r="F20" s="38">
        <v>3.1</v>
      </c>
      <c r="G20" s="40">
        <f t="shared" si="2"/>
        <v>103.3333333</v>
      </c>
    </row>
    <row r="21" ht="12.75" customHeight="1">
      <c r="A21" s="18" t="s">
        <v>62</v>
      </c>
      <c r="B21" s="26" t="str">
        <f>Collar!$B$1</f>
        <v>KM-23-103</v>
      </c>
      <c r="C21" s="18">
        <v>1199.0</v>
      </c>
      <c r="D21" s="38">
        <v>1203.5</v>
      </c>
      <c r="E21" s="40">
        <f t="shared" si="1"/>
        <v>4.5</v>
      </c>
      <c r="F21" s="38">
        <v>4.0</v>
      </c>
      <c r="G21" s="40">
        <f t="shared" si="2"/>
        <v>88.88888889</v>
      </c>
    </row>
    <row r="22" ht="12.75" customHeight="1">
      <c r="A22" s="18" t="s">
        <v>62</v>
      </c>
      <c r="B22" s="26" t="str">
        <f>Collar!$B$1</f>
        <v>KM-23-103</v>
      </c>
      <c r="C22" s="18">
        <v>1203.5</v>
      </c>
      <c r="D22" s="38">
        <v>1208.0</v>
      </c>
      <c r="E22" s="40">
        <f t="shared" si="1"/>
        <v>4.5</v>
      </c>
      <c r="F22" s="38">
        <v>5.0</v>
      </c>
      <c r="G22" s="40">
        <f t="shared" si="2"/>
        <v>111.1111111</v>
      </c>
    </row>
    <row r="23" ht="12.75" customHeight="1">
      <c r="A23" s="18" t="s">
        <v>62</v>
      </c>
      <c r="B23" s="26" t="str">
        <f>Collar!$B$1</f>
        <v>KM-23-103</v>
      </c>
      <c r="C23" s="18">
        <v>1208.0</v>
      </c>
      <c r="D23" s="38">
        <v>1209.0</v>
      </c>
      <c r="E23" s="40">
        <f t="shared" si="1"/>
        <v>1</v>
      </c>
      <c r="F23" s="38">
        <v>0.0</v>
      </c>
      <c r="G23" s="40">
        <f t="shared" si="2"/>
        <v>0</v>
      </c>
    </row>
    <row r="24" ht="12.75" customHeight="1">
      <c r="A24" s="18" t="s">
        <v>62</v>
      </c>
      <c r="B24" s="26" t="str">
        <f>Collar!$B$1</f>
        <v>KM-23-103</v>
      </c>
      <c r="C24" s="18">
        <v>1209.0</v>
      </c>
      <c r="D24" s="38">
        <v>1211.5</v>
      </c>
      <c r="E24" s="40">
        <f t="shared" si="1"/>
        <v>2.5</v>
      </c>
      <c r="F24" s="38">
        <v>1.8</v>
      </c>
      <c r="G24" s="40">
        <f t="shared" si="2"/>
        <v>72</v>
      </c>
    </row>
    <row r="25" ht="12.75" customHeight="1">
      <c r="A25" s="18" t="s">
        <v>62</v>
      </c>
      <c r="B25" s="26" t="str">
        <f>Collar!$B$1</f>
        <v>KM-23-103</v>
      </c>
      <c r="C25" s="18">
        <v>1211.5</v>
      </c>
      <c r="D25" s="38">
        <v>1215.0</v>
      </c>
      <c r="E25" s="40">
        <f t="shared" si="1"/>
        <v>3.5</v>
      </c>
      <c r="F25" s="38">
        <v>0.5</v>
      </c>
      <c r="G25" s="40">
        <f t="shared" si="2"/>
        <v>14.28571429</v>
      </c>
    </row>
    <row r="26" ht="12.75" customHeight="1">
      <c r="A26" s="18" t="s">
        <v>62</v>
      </c>
      <c r="B26" s="26" t="str">
        <f>Collar!$B$1</f>
        <v>KM-23-103</v>
      </c>
      <c r="C26" s="18">
        <v>1215.0</v>
      </c>
      <c r="D26" s="38">
        <v>1218.0</v>
      </c>
      <c r="E26" s="40">
        <f t="shared" si="1"/>
        <v>3</v>
      </c>
      <c r="F26" s="38">
        <v>3.0</v>
      </c>
      <c r="G26" s="40">
        <f t="shared" si="2"/>
        <v>100</v>
      </c>
    </row>
    <row r="27" ht="12.75" customHeight="1">
      <c r="A27" s="18" t="s">
        <v>62</v>
      </c>
      <c r="B27" s="26" t="str">
        <f>Collar!$B$1</f>
        <v>KM-23-103</v>
      </c>
      <c r="C27" s="18">
        <v>1218.0</v>
      </c>
      <c r="D27" s="38">
        <v>1221.0</v>
      </c>
      <c r="E27" s="40">
        <f t="shared" si="1"/>
        <v>3</v>
      </c>
      <c r="F27" s="38">
        <v>2.9</v>
      </c>
      <c r="G27" s="40">
        <f t="shared" si="2"/>
        <v>96.66666667</v>
      </c>
    </row>
    <row r="28" ht="12.75" customHeight="1">
      <c r="A28" s="18" t="s">
        <v>62</v>
      </c>
      <c r="B28" s="26" t="str">
        <f>Collar!$B$1</f>
        <v>KM-23-103</v>
      </c>
      <c r="C28" s="18">
        <v>1221.0</v>
      </c>
      <c r="D28" s="38">
        <v>1223.0</v>
      </c>
      <c r="E28" s="40">
        <f t="shared" si="1"/>
        <v>2</v>
      </c>
      <c r="F28" s="38">
        <v>2.2</v>
      </c>
      <c r="G28" s="40">
        <f t="shared" si="2"/>
        <v>110</v>
      </c>
    </row>
    <row r="29" ht="12.75" customHeight="1">
      <c r="A29" s="18" t="s">
        <v>62</v>
      </c>
      <c r="B29" s="26" t="str">
        <f>Collar!$B$1</f>
        <v>KM-23-103</v>
      </c>
      <c r="C29" s="18">
        <v>1223.0</v>
      </c>
      <c r="D29" s="38">
        <v>1224.0</v>
      </c>
      <c r="E29" s="40">
        <f t="shared" si="1"/>
        <v>1</v>
      </c>
      <c r="F29" s="38">
        <v>0.5</v>
      </c>
      <c r="G29" s="40">
        <f t="shared" si="2"/>
        <v>50</v>
      </c>
    </row>
    <row r="30" ht="12.75" customHeight="1">
      <c r="A30" s="18" t="s">
        <v>62</v>
      </c>
      <c r="B30" s="26" t="str">
        <f>Collar!$B$1</f>
        <v>KM-23-103</v>
      </c>
      <c r="C30" s="18">
        <v>1224.0</v>
      </c>
      <c r="D30" s="38">
        <v>1226.0</v>
      </c>
      <c r="E30" s="40">
        <f t="shared" si="1"/>
        <v>2</v>
      </c>
      <c r="F30" s="38">
        <v>2.0</v>
      </c>
      <c r="G30" s="40">
        <f t="shared" si="2"/>
        <v>100</v>
      </c>
    </row>
    <row r="31" ht="12.75" customHeight="1">
      <c r="A31" s="18" t="s">
        <v>62</v>
      </c>
      <c r="B31" s="26" t="str">
        <f>Collar!$B$1</f>
        <v>KM-23-103</v>
      </c>
      <c r="C31" s="18">
        <v>1226.0</v>
      </c>
      <c r="D31" s="38">
        <v>1229.0</v>
      </c>
      <c r="E31" s="40">
        <f t="shared" si="1"/>
        <v>3</v>
      </c>
      <c r="F31" s="38">
        <v>3.0</v>
      </c>
      <c r="G31" s="40">
        <f t="shared" si="2"/>
        <v>100</v>
      </c>
    </row>
    <row r="32" ht="12.75" customHeight="1">
      <c r="A32" s="18" t="s">
        <v>62</v>
      </c>
      <c r="B32" s="26" t="str">
        <f>Collar!$B$1</f>
        <v>KM-23-103</v>
      </c>
      <c r="C32" s="18">
        <v>1229.0</v>
      </c>
      <c r="D32" s="38">
        <v>1233.0</v>
      </c>
      <c r="E32" s="40">
        <f t="shared" si="1"/>
        <v>4</v>
      </c>
      <c r="F32" s="38">
        <v>2.4</v>
      </c>
      <c r="G32" s="40">
        <f t="shared" si="2"/>
        <v>60</v>
      </c>
    </row>
    <row r="33" ht="12.75" customHeight="1">
      <c r="A33" s="18" t="s">
        <v>62</v>
      </c>
      <c r="B33" s="26" t="str">
        <f>Collar!$B$1</f>
        <v>KM-23-103</v>
      </c>
      <c r="C33" s="18">
        <v>1233.0</v>
      </c>
      <c r="D33" s="38">
        <v>1235.0</v>
      </c>
      <c r="E33" s="40">
        <f t="shared" si="1"/>
        <v>2</v>
      </c>
      <c r="F33" s="38">
        <v>2.0</v>
      </c>
      <c r="G33" s="40">
        <f t="shared" si="2"/>
        <v>100</v>
      </c>
    </row>
    <row r="34" ht="12.75" customHeight="1">
      <c r="A34" s="18" t="s">
        <v>62</v>
      </c>
      <c r="B34" s="26" t="str">
        <f>Collar!$B$1</f>
        <v>KM-23-103</v>
      </c>
      <c r="C34" s="18">
        <v>1235.0</v>
      </c>
      <c r="D34" s="38">
        <v>1238.0</v>
      </c>
      <c r="E34" s="40">
        <f t="shared" si="1"/>
        <v>3</v>
      </c>
      <c r="F34" s="38">
        <v>3.0</v>
      </c>
      <c r="G34" s="40">
        <f t="shared" si="2"/>
        <v>100</v>
      </c>
    </row>
    <row r="35" ht="12.75" customHeight="1">
      <c r="A35" s="18" t="s">
        <v>62</v>
      </c>
      <c r="B35" s="26" t="str">
        <f>Collar!$B$1</f>
        <v>KM-23-103</v>
      </c>
      <c r="C35" s="18">
        <v>1238.0</v>
      </c>
      <c r="D35" s="38">
        <v>1241.0</v>
      </c>
      <c r="E35" s="40">
        <f t="shared" si="1"/>
        <v>3</v>
      </c>
      <c r="F35" s="38">
        <v>2.8</v>
      </c>
      <c r="G35" s="40">
        <f t="shared" si="2"/>
        <v>93.33333333</v>
      </c>
    </row>
    <row r="36" ht="12.75" customHeight="1">
      <c r="A36" s="18" t="s">
        <v>62</v>
      </c>
      <c r="B36" s="26" t="str">
        <f>Collar!$B$1</f>
        <v>KM-23-103</v>
      </c>
      <c r="C36" s="18">
        <v>1241.0</v>
      </c>
      <c r="D36" s="38">
        <v>1243.5</v>
      </c>
      <c r="E36" s="40">
        <f t="shared" si="1"/>
        <v>2.5</v>
      </c>
      <c r="F36" s="38">
        <v>1.4</v>
      </c>
      <c r="G36" s="40">
        <f t="shared" si="2"/>
        <v>56</v>
      </c>
    </row>
    <row r="37" ht="12.75" customHeight="1">
      <c r="A37" s="18" t="s">
        <v>62</v>
      </c>
      <c r="B37" s="26" t="str">
        <f>Collar!$B$1</f>
        <v>KM-23-103</v>
      </c>
      <c r="C37" s="18">
        <v>1243.5</v>
      </c>
      <c r="D37" s="38">
        <v>1246.5</v>
      </c>
      <c r="E37" s="40">
        <f t="shared" si="1"/>
        <v>3</v>
      </c>
      <c r="F37" s="38">
        <v>2.3</v>
      </c>
      <c r="G37" s="40">
        <f t="shared" si="2"/>
        <v>76.66666667</v>
      </c>
    </row>
    <row r="38" ht="12.75" customHeight="1">
      <c r="A38" s="18" t="s">
        <v>62</v>
      </c>
      <c r="B38" s="26" t="str">
        <f>Collar!$B$1</f>
        <v>KM-23-103</v>
      </c>
      <c r="C38" s="18">
        <v>1246.0</v>
      </c>
      <c r="D38" s="38">
        <v>1251.0</v>
      </c>
      <c r="E38" s="40">
        <f t="shared" si="1"/>
        <v>5</v>
      </c>
      <c r="F38" s="38">
        <v>4.3</v>
      </c>
      <c r="G38" s="40">
        <f t="shared" si="2"/>
        <v>86</v>
      </c>
    </row>
    <row r="39" ht="12.75" customHeight="1">
      <c r="A39" s="18" t="s">
        <v>62</v>
      </c>
      <c r="B39" s="26" t="str">
        <f>Collar!$B$1</f>
        <v>KM-23-103</v>
      </c>
      <c r="C39" s="18">
        <v>1251.0</v>
      </c>
      <c r="D39" s="38">
        <v>1260.0</v>
      </c>
      <c r="E39" s="40">
        <f t="shared" si="1"/>
        <v>9</v>
      </c>
      <c r="F39" s="38">
        <v>8.7</v>
      </c>
      <c r="G39" s="40">
        <f t="shared" si="2"/>
        <v>96.66666667</v>
      </c>
    </row>
    <row r="40" ht="12.75" customHeight="1">
      <c r="A40" s="18" t="s">
        <v>62</v>
      </c>
      <c r="B40" s="26" t="str">
        <f>Collar!$B$1</f>
        <v>KM-23-103</v>
      </c>
      <c r="C40" s="18">
        <v>1260.0</v>
      </c>
      <c r="D40" s="38">
        <v>1265.0</v>
      </c>
      <c r="E40" s="40">
        <f t="shared" si="1"/>
        <v>5</v>
      </c>
      <c r="F40" s="38">
        <v>4.2</v>
      </c>
      <c r="G40" s="40">
        <f t="shared" si="2"/>
        <v>84</v>
      </c>
    </row>
    <row r="41" ht="12.75" customHeight="1">
      <c r="A41" s="18" t="s">
        <v>62</v>
      </c>
      <c r="B41" s="26" t="str">
        <f>Collar!$B$1</f>
        <v>KM-23-103</v>
      </c>
      <c r="C41" s="18">
        <v>1265.0</v>
      </c>
      <c r="D41" s="38">
        <v>1271.0</v>
      </c>
      <c r="E41" s="40">
        <f t="shared" si="1"/>
        <v>6</v>
      </c>
      <c r="F41" s="38">
        <v>5.8</v>
      </c>
      <c r="G41" s="40">
        <f t="shared" si="2"/>
        <v>96.66666667</v>
      </c>
    </row>
    <row r="42" ht="12.75" customHeight="1">
      <c r="A42" s="18" t="s">
        <v>62</v>
      </c>
      <c r="B42" s="26" t="str">
        <f>Collar!$B$1</f>
        <v>KM-23-103</v>
      </c>
      <c r="C42" s="18">
        <v>1271.0</v>
      </c>
      <c r="D42" s="38">
        <v>1279.0</v>
      </c>
      <c r="E42" s="40">
        <f t="shared" si="1"/>
        <v>8</v>
      </c>
      <c r="F42" s="38">
        <v>7.7</v>
      </c>
      <c r="G42" s="40">
        <f t="shared" si="2"/>
        <v>96.25</v>
      </c>
    </row>
    <row r="43" ht="12.75" customHeight="1">
      <c r="A43" s="18" t="s">
        <v>62</v>
      </c>
      <c r="B43" s="26" t="str">
        <f>Collar!$B$1</f>
        <v>KM-23-103</v>
      </c>
      <c r="C43" s="18">
        <v>1279.0</v>
      </c>
      <c r="D43" s="38">
        <v>1289.0</v>
      </c>
      <c r="E43" s="40">
        <f t="shared" si="1"/>
        <v>10</v>
      </c>
      <c r="F43" s="38">
        <v>10.2</v>
      </c>
      <c r="G43" s="40">
        <f t="shared" si="2"/>
        <v>102</v>
      </c>
    </row>
    <row r="44" ht="12.75" customHeight="1">
      <c r="A44" s="18" t="s">
        <v>62</v>
      </c>
      <c r="B44" s="26" t="str">
        <f>Collar!$B$1</f>
        <v>KM-23-103</v>
      </c>
      <c r="C44" s="18">
        <v>1289.0</v>
      </c>
      <c r="D44" s="38">
        <v>1291.5</v>
      </c>
      <c r="E44" s="40">
        <f t="shared" si="1"/>
        <v>2.5</v>
      </c>
      <c r="F44" s="38">
        <v>2.8</v>
      </c>
      <c r="G44" s="40">
        <f t="shared" si="2"/>
        <v>112</v>
      </c>
    </row>
    <row r="45" ht="12.75" customHeight="1">
      <c r="A45" s="18" t="s">
        <v>62</v>
      </c>
      <c r="B45" s="26" t="str">
        <f>Collar!$B$1</f>
        <v>KM-23-103</v>
      </c>
      <c r="C45" s="18">
        <v>1291.5</v>
      </c>
      <c r="D45" s="38">
        <v>1295.0</v>
      </c>
      <c r="E45" s="40">
        <f t="shared" si="1"/>
        <v>3.5</v>
      </c>
      <c r="F45" s="38">
        <v>3.3</v>
      </c>
      <c r="G45" s="40">
        <f t="shared" si="2"/>
        <v>94.28571429</v>
      </c>
    </row>
  </sheetData>
  <conditionalFormatting sqref="A2:A45">
    <cfRule type="containsBlanks" dxfId="0" priority="1">
      <formula>LEN(TRIM(A2))=0</formula>
    </cfRule>
  </conditionalFormatting>
  <conditionalFormatting sqref="B2:B45">
    <cfRule type="containsBlanks" dxfId="0" priority="2">
      <formula>LEN(TRIM(B2))=0</formula>
    </cfRule>
  </conditionalFormatting>
  <dataValidations>
    <dataValidation type="list" allowBlank="1" sqref="A2:A45">
      <formula1>'_Lookups'!$A$9:$A$12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5.29"/>
    <col customWidth="1" min="3" max="3" width="11.29"/>
    <col customWidth="1" min="4" max="4" width="11.86"/>
    <col customWidth="1" min="5" max="5" width="11.14"/>
    <col customWidth="1" min="6" max="6" width="9.71"/>
  </cols>
  <sheetData>
    <row r="1">
      <c r="A1" s="41" t="s">
        <v>174</v>
      </c>
      <c r="B1" s="41" t="s">
        <v>175</v>
      </c>
      <c r="C1" s="42" t="s">
        <v>0</v>
      </c>
      <c r="D1" s="35" t="s">
        <v>176</v>
      </c>
      <c r="E1" s="35" t="s">
        <v>177</v>
      </c>
      <c r="F1" s="35" t="s">
        <v>161</v>
      </c>
      <c r="G1" s="35" t="s">
        <v>164</v>
      </c>
    </row>
    <row r="2">
      <c r="A2" s="24" t="s">
        <v>62</v>
      </c>
      <c r="B2" s="43">
        <v>44970.0</v>
      </c>
      <c r="C2" s="26" t="str">
        <f>Collar!$B$1</f>
        <v>KM-23-103</v>
      </c>
      <c r="D2" s="44" t="s">
        <v>178</v>
      </c>
      <c r="E2" s="20" t="s">
        <v>179</v>
      </c>
      <c r="F2" s="45">
        <v>1060.0</v>
      </c>
      <c r="G2" s="34"/>
    </row>
    <row r="3">
      <c r="A3" s="24" t="s">
        <v>62</v>
      </c>
      <c r="B3" s="43">
        <v>44970.0</v>
      </c>
      <c r="C3" s="26" t="str">
        <f>Collar!$B$1</f>
        <v>KM-23-103</v>
      </c>
      <c r="D3" s="44" t="s">
        <v>180</v>
      </c>
      <c r="E3" s="20" t="s">
        <v>181</v>
      </c>
      <c r="F3" s="45">
        <v>1070.0</v>
      </c>
      <c r="G3" s="34"/>
    </row>
    <row r="4">
      <c r="A4" s="24" t="s">
        <v>62</v>
      </c>
      <c r="B4" s="43">
        <v>44970.0</v>
      </c>
      <c r="C4" s="26" t="str">
        <f>Collar!$B$1</f>
        <v>KM-23-103</v>
      </c>
      <c r="D4" s="44" t="s">
        <v>182</v>
      </c>
      <c r="E4" s="20" t="s">
        <v>183</v>
      </c>
      <c r="F4" s="45">
        <v>1080.0</v>
      </c>
      <c r="G4" s="34"/>
    </row>
    <row r="5">
      <c r="A5" s="24" t="s">
        <v>62</v>
      </c>
      <c r="B5" s="43">
        <v>44970.0</v>
      </c>
      <c r="C5" s="26" t="str">
        <f>Collar!$B$1</f>
        <v>KM-23-103</v>
      </c>
      <c r="D5" s="44" t="s">
        <v>184</v>
      </c>
      <c r="E5" s="20" t="s">
        <v>185</v>
      </c>
      <c r="F5" s="45">
        <v>1090.0</v>
      </c>
      <c r="G5" s="34"/>
    </row>
    <row r="6">
      <c r="A6" s="24" t="s">
        <v>62</v>
      </c>
      <c r="B6" s="43">
        <v>44970.0</v>
      </c>
      <c r="C6" s="26" t="str">
        <f>Collar!$B$1</f>
        <v>KM-23-103</v>
      </c>
      <c r="D6" s="44" t="s">
        <v>186</v>
      </c>
      <c r="E6" s="20" t="s">
        <v>187</v>
      </c>
      <c r="F6" s="45">
        <v>1100.0</v>
      </c>
      <c r="G6" s="34"/>
    </row>
    <row r="7">
      <c r="A7" s="24" t="s">
        <v>62</v>
      </c>
      <c r="B7" s="43">
        <v>44970.0</v>
      </c>
      <c r="C7" s="26" t="str">
        <f>Collar!$B$1</f>
        <v>KM-23-103</v>
      </c>
      <c r="D7" s="44" t="s">
        <v>188</v>
      </c>
      <c r="E7" s="20" t="s">
        <v>189</v>
      </c>
      <c r="F7" s="45">
        <v>1110.0</v>
      </c>
      <c r="G7" s="34"/>
    </row>
    <row r="8">
      <c r="A8" s="24" t="s">
        <v>62</v>
      </c>
      <c r="B8" s="43">
        <v>44970.0</v>
      </c>
      <c r="C8" s="26" t="str">
        <f>Collar!$B$1</f>
        <v>KM-23-103</v>
      </c>
      <c r="D8" s="44" t="s">
        <v>190</v>
      </c>
      <c r="E8" s="20" t="s">
        <v>191</v>
      </c>
      <c r="F8" s="45">
        <v>1120.0</v>
      </c>
      <c r="G8" s="34"/>
    </row>
    <row r="9">
      <c r="A9" s="24" t="s">
        <v>62</v>
      </c>
      <c r="B9" s="43">
        <v>44970.0</v>
      </c>
      <c r="C9" s="26" t="str">
        <f>Collar!$B$1</f>
        <v>KM-23-103</v>
      </c>
      <c r="D9" s="44" t="s">
        <v>192</v>
      </c>
      <c r="E9" s="20" t="s">
        <v>193</v>
      </c>
      <c r="F9" s="45">
        <v>1130.0</v>
      </c>
      <c r="G9" s="34"/>
    </row>
    <row r="10">
      <c r="A10" s="24" t="s">
        <v>62</v>
      </c>
      <c r="B10" s="43">
        <v>44970.0</v>
      </c>
      <c r="C10" s="26" t="str">
        <f>Collar!$B$1</f>
        <v>KM-23-103</v>
      </c>
      <c r="D10" s="44" t="s">
        <v>194</v>
      </c>
      <c r="E10" s="20" t="s">
        <v>195</v>
      </c>
      <c r="F10" s="45">
        <v>1140.0</v>
      </c>
      <c r="G10" s="34"/>
    </row>
    <row r="11">
      <c r="A11" s="24" t="s">
        <v>62</v>
      </c>
      <c r="B11" s="43">
        <v>44970.0</v>
      </c>
      <c r="C11" s="26" t="str">
        <f>Collar!$B$1</f>
        <v>KM-23-103</v>
      </c>
      <c r="D11" s="44" t="s">
        <v>196</v>
      </c>
      <c r="E11" s="20" t="s">
        <v>197</v>
      </c>
      <c r="F11" s="45">
        <v>1150.0</v>
      </c>
      <c r="G11" s="34"/>
    </row>
    <row r="12">
      <c r="A12" s="24" t="s">
        <v>62</v>
      </c>
      <c r="B12" s="43">
        <v>44970.0</v>
      </c>
      <c r="C12" s="26" t="str">
        <f>Collar!$B$1</f>
        <v>KM-23-103</v>
      </c>
      <c r="D12" s="44" t="s">
        <v>198</v>
      </c>
      <c r="E12" s="20" t="s">
        <v>199</v>
      </c>
      <c r="F12" s="45">
        <v>1160.0</v>
      </c>
      <c r="G12" s="34"/>
    </row>
    <row r="13">
      <c r="A13" s="24" t="s">
        <v>62</v>
      </c>
      <c r="B13" s="43">
        <v>44970.0</v>
      </c>
      <c r="C13" s="26" t="str">
        <f>Collar!$B$1</f>
        <v>KM-23-103</v>
      </c>
      <c r="D13" s="44" t="s">
        <v>200</v>
      </c>
      <c r="E13" s="20" t="s">
        <v>201</v>
      </c>
      <c r="F13" s="45">
        <v>1170.0</v>
      </c>
      <c r="G13" s="34"/>
    </row>
    <row r="14">
      <c r="A14" s="24" t="s">
        <v>62</v>
      </c>
      <c r="B14" s="43">
        <v>44971.0</v>
      </c>
      <c r="C14" s="26" t="str">
        <f>Collar!$B$1</f>
        <v>KM-23-103</v>
      </c>
      <c r="D14" s="44" t="s">
        <v>202</v>
      </c>
      <c r="E14" s="20" t="s">
        <v>203</v>
      </c>
      <c r="F14" s="45">
        <v>1180.0</v>
      </c>
      <c r="G14" s="34"/>
    </row>
    <row r="15">
      <c r="A15" s="24" t="s">
        <v>62</v>
      </c>
      <c r="B15" s="43">
        <v>44971.0</v>
      </c>
      <c r="C15" s="26" t="str">
        <f>Collar!$B$1</f>
        <v>KM-23-103</v>
      </c>
      <c r="D15" s="44" t="s">
        <v>204</v>
      </c>
      <c r="E15" s="20" t="s">
        <v>205</v>
      </c>
      <c r="F15" s="45">
        <v>1190.0</v>
      </c>
      <c r="G15" s="34"/>
    </row>
    <row r="16">
      <c r="A16" s="24" t="s">
        <v>62</v>
      </c>
      <c r="B16" s="43">
        <v>44971.0</v>
      </c>
      <c r="C16" s="26" t="str">
        <f>Collar!$B$1</f>
        <v>KM-23-103</v>
      </c>
      <c r="D16" s="44" t="s">
        <v>206</v>
      </c>
      <c r="E16" s="20" t="s">
        <v>207</v>
      </c>
      <c r="F16" s="45">
        <v>1200.0</v>
      </c>
      <c r="G16" s="34"/>
    </row>
    <row r="17">
      <c r="A17" s="24" t="s">
        <v>62</v>
      </c>
      <c r="B17" s="43">
        <v>44971.0</v>
      </c>
      <c r="C17" s="26" t="str">
        <f>Collar!$B$1</f>
        <v>KM-23-103</v>
      </c>
      <c r="D17" s="44" t="s">
        <v>208</v>
      </c>
      <c r="E17" s="20" t="s">
        <v>209</v>
      </c>
      <c r="F17" s="45">
        <v>1210.0</v>
      </c>
      <c r="G17" s="34"/>
    </row>
    <row r="18">
      <c r="A18" s="24" t="s">
        <v>62</v>
      </c>
      <c r="B18" s="43">
        <v>44971.0</v>
      </c>
      <c r="C18" s="26" t="str">
        <f>Collar!$B$1</f>
        <v>KM-23-103</v>
      </c>
      <c r="D18" s="44" t="s">
        <v>210</v>
      </c>
      <c r="E18" s="20" t="s">
        <v>211</v>
      </c>
      <c r="F18" s="45">
        <v>1220.0</v>
      </c>
      <c r="G18" s="34"/>
    </row>
    <row r="19">
      <c r="A19" s="24" t="s">
        <v>62</v>
      </c>
      <c r="B19" s="43">
        <v>44971.0</v>
      </c>
      <c r="C19" s="26" t="str">
        <f>Collar!$B$1</f>
        <v>KM-23-103</v>
      </c>
      <c r="D19" s="44" t="s">
        <v>212</v>
      </c>
      <c r="E19" s="20" t="s">
        <v>213</v>
      </c>
      <c r="F19" s="45">
        <v>1230.0</v>
      </c>
      <c r="G19" s="34"/>
    </row>
    <row r="20">
      <c r="A20" s="24" t="s">
        <v>62</v>
      </c>
      <c r="B20" s="43">
        <v>44971.0</v>
      </c>
      <c r="C20" s="26" t="str">
        <f>Collar!$B$1</f>
        <v>KM-23-103</v>
      </c>
      <c r="D20" s="44" t="s">
        <v>214</v>
      </c>
      <c r="E20" s="20" t="s">
        <v>215</v>
      </c>
      <c r="F20" s="45">
        <v>1240.0</v>
      </c>
      <c r="G20" s="34"/>
    </row>
    <row r="21">
      <c r="A21" s="24" t="s">
        <v>62</v>
      </c>
      <c r="B21" s="43">
        <v>44971.0</v>
      </c>
      <c r="C21" s="26" t="str">
        <f>Collar!$B$1</f>
        <v>KM-23-103</v>
      </c>
      <c r="D21" s="44" t="s">
        <v>216</v>
      </c>
      <c r="E21" s="20" t="s">
        <v>217</v>
      </c>
      <c r="F21" s="45">
        <v>1240.0</v>
      </c>
      <c r="G21" s="34"/>
    </row>
    <row r="22">
      <c r="A22" s="24" t="s">
        <v>62</v>
      </c>
      <c r="B22" s="43">
        <v>44971.0</v>
      </c>
      <c r="C22" s="26" t="str">
        <f>Collar!$B$1</f>
        <v>KM-23-103</v>
      </c>
      <c r="D22" s="44" t="s">
        <v>218</v>
      </c>
      <c r="E22" s="20" t="s">
        <v>219</v>
      </c>
      <c r="F22" s="45"/>
      <c r="G22" s="24" t="s">
        <v>220</v>
      </c>
    </row>
    <row r="23">
      <c r="A23" s="24" t="s">
        <v>62</v>
      </c>
      <c r="B23" s="43">
        <v>44971.0</v>
      </c>
      <c r="C23" s="26" t="str">
        <f>Collar!$B$1</f>
        <v>KM-23-103</v>
      </c>
      <c r="D23" s="44" t="s">
        <v>221</v>
      </c>
      <c r="E23" s="20" t="s">
        <v>222</v>
      </c>
      <c r="F23" s="45">
        <v>1250.0</v>
      </c>
      <c r="G23" s="34"/>
    </row>
    <row r="24">
      <c r="A24" s="24" t="s">
        <v>62</v>
      </c>
      <c r="B24" s="43">
        <v>44971.0</v>
      </c>
      <c r="C24" s="26" t="str">
        <f>Collar!$B$1</f>
        <v>KM-23-103</v>
      </c>
      <c r="D24" s="44" t="s">
        <v>223</v>
      </c>
      <c r="E24" s="20" t="s">
        <v>224</v>
      </c>
      <c r="F24" s="45">
        <v>1260.0</v>
      </c>
      <c r="G24" s="34"/>
    </row>
    <row r="25">
      <c r="A25" s="24" t="s">
        <v>62</v>
      </c>
      <c r="B25" s="43">
        <v>44971.0</v>
      </c>
      <c r="C25" s="26" t="str">
        <f>Collar!$B$1</f>
        <v>KM-23-103</v>
      </c>
      <c r="D25" s="44" t="s">
        <v>225</v>
      </c>
      <c r="E25" s="20" t="s">
        <v>226</v>
      </c>
      <c r="F25" s="45">
        <v>1270.0</v>
      </c>
      <c r="G25" s="34"/>
    </row>
    <row r="26">
      <c r="A26" s="24" t="s">
        <v>62</v>
      </c>
      <c r="B26" s="43">
        <v>44971.0</v>
      </c>
      <c r="C26" s="26" t="str">
        <f>Collar!$B$1</f>
        <v>KM-23-103</v>
      </c>
      <c r="D26" s="44" t="s">
        <v>227</v>
      </c>
      <c r="E26" s="20" t="s">
        <v>228</v>
      </c>
      <c r="F26" s="45">
        <v>1280.0</v>
      </c>
      <c r="G26" s="34"/>
    </row>
    <row r="27">
      <c r="A27" s="24" t="s">
        <v>62</v>
      </c>
      <c r="B27" s="43">
        <v>44971.0</v>
      </c>
      <c r="C27" s="26" t="str">
        <f>Collar!$B$1</f>
        <v>KM-23-103</v>
      </c>
      <c r="D27" s="44" t="s">
        <v>229</v>
      </c>
      <c r="E27" s="20" t="s">
        <v>230</v>
      </c>
      <c r="F27" s="45">
        <v>1290.0</v>
      </c>
      <c r="G27" s="34"/>
    </row>
  </sheetData>
  <conditionalFormatting sqref="A2:A27">
    <cfRule type="containsBlanks" dxfId="0" priority="1">
      <formula>LEN(TRIM(A2))=0</formula>
    </cfRule>
  </conditionalFormatting>
  <conditionalFormatting sqref="C2:C27">
    <cfRule type="containsBlanks" dxfId="0" priority="2">
      <formula>LEN(TRIM(C2))=0</formula>
    </cfRule>
  </conditionalFormatting>
  <dataValidations>
    <dataValidation type="list" allowBlank="1" sqref="A2:A27">
      <formula1>'_Lookups'!$A$9:$A$13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5.71"/>
    <col customWidth="1" min="3" max="3" width="10.14"/>
    <col customWidth="1" min="4" max="4" width="64.57"/>
    <col customWidth="1" min="5" max="5" width="11.71"/>
    <col customWidth="1" min="6" max="6" width="9.71"/>
  </cols>
  <sheetData>
    <row r="1">
      <c r="A1" s="46" t="s">
        <v>174</v>
      </c>
      <c r="B1" s="46" t="s">
        <v>175</v>
      </c>
      <c r="C1" s="47" t="s">
        <v>0</v>
      </c>
      <c r="D1" s="48" t="s">
        <v>231</v>
      </c>
      <c r="E1" s="48" t="s">
        <v>177</v>
      </c>
      <c r="F1" s="48" t="s">
        <v>161</v>
      </c>
      <c r="G1" s="48" t="s">
        <v>164</v>
      </c>
    </row>
    <row r="2">
      <c r="A2" s="24" t="s">
        <v>62</v>
      </c>
      <c r="B2" s="43">
        <v>44970.0</v>
      </c>
      <c r="C2" s="26" t="str">
        <f>Collar!$B$1</f>
        <v>KM-23-103</v>
      </c>
      <c r="D2" s="49" t="str">
        <f t="shared" ref="D2:D25" si="1">CONCATENATE("30184_AMC_KayMine_HaloStandard-",$C2,"-S_30184_","0",(right($E2,3)),".ASD")</f>
        <v>30184_AMC_KayMine_HaloStandard-KM-23-103-S_30184_0001.ASD</v>
      </c>
      <c r="E2" s="24" t="s">
        <v>232</v>
      </c>
      <c r="F2" s="45">
        <v>1060.0</v>
      </c>
      <c r="G2" s="34"/>
    </row>
    <row r="3">
      <c r="A3" s="24" t="s">
        <v>62</v>
      </c>
      <c r="B3" s="43">
        <v>44970.0</v>
      </c>
      <c r="C3" s="26" t="str">
        <f>Collar!$B$1</f>
        <v>KM-23-103</v>
      </c>
      <c r="D3" s="49" t="str">
        <f t="shared" si="1"/>
        <v>30184_AMC_KayMine_HaloStandard-KM-23-103-S_30184_0002.ASD</v>
      </c>
      <c r="E3" s="24" t="s">
        <v>233</v>
      </c>
      <c r="F3" s="45">
        <v>1070.0</v>
      </c>
      <c r="G3" s="34"/>
    </row>
    <row r="4">
      <c r="A4" s="24" t="s">
        <v>62</v>
      </c>
      <c r="B4" s="43">
        <v>44970.0</v>
      </c>
      <c r="C4" s="26" t="str">
        <f>Collar!$B$1</f>
        <v>KM-23-103</v>
      </c>
      <c r="D4" s="49" t="str">
        <f t="shared" si="1"/>
        <v>30184_AMC_KayMine_HaloStandard-KM-23-103-S_30184_0003.ASD</v>
      </c>
      <c r="E4" s="24" t="s">
        <v>234</v>
      </c>
      <c r="F4" s="45">
        <v>1080.0</v>
      </c>
      <c r="G4" s="34"/>
    </row>
    <row r="5">
      <c r="A5" s="24" t="s">
        <v>62</v>
      </c>
      <c r="B5" s="43">
        <v>44970.0</v>
      </c>
      <c r="C5" s="26" t="str">
        <f>Collar!$B$1</f>
        <v>KM-23-103</v>
      </c>
      <c r="D5" s="49" t="str">
        <f t="shared" si="1"/>
        <v>30184_AMC_KayMine_HaloStandard-KM-23-103-S_30184_0004.ASD</v>
      </c>
      <c r="E5" s="24" t="s">
        <v>235</v>
      </c>
      <c r="F5" s="45">
        <v>1090.0</v>
      </c>
      <c r="G5" s="34"/>
    </row>
    <row r="6">
      <c r="A6" s="24" t="s">
        <v>62</v>
      </c>
      <c r="B6" s="43">
        <v>44970.0</v>
      </c>
      <c r="C6" s="26" t="str">
        <f>Collar!$B$1</f>
        <v>KM-23-103</v>
      </c>
      <c r="D6" s="49" t="str">
        <f t="shared" si="1"/>
        <v>30184_AMC_KayMine_HaloStandard-KM-23-103-S_30184_0005.ASD</v>
      </c>
      <c r="E6" s="24" t="s">
        <v>236</v>
      </c>
      <c r="F6" s="45">
        <v>1100.0</v>
      </c>
      <c r="G6" s="34"/>
    </row>
    <row r="7">
      <c r="A7" s="24" t="s">
        <v>62</v>
      </c>
      <c r="B7" s="43">
        <v>44970.0</v>
      </c>
      <c r="C7" s="26" t="str">
        <f>Collar!$B$1</f>
        <v>KM-23-103</v>
      </c>
      <c r="D7" s="49" t="str">
        <f t="shared" si="1"/>
        <v>30184_AMC_KayMine_HaloStandard-KM-23-103-S_30184_0006.ASD</v>
      </c>
      <c r="E7" s="24" t="s">
        <v>237</v>
      </c>
      <c r="F7" s="45">
        <v>1110.0</v>
      </c>
      <c r="G7" s="34"/>
    </row>
    <row r="8">
      <c r="A8" s="24" t="s">
        <v>62</v>
      </c>
      <c r="B8" s="43">
        <v>44970.0</v>
      </c>
      <c r="C8" s="26" t="str">
        <f>Collar!$B$1</f>
        <v>KM-23-103</v>
      </c>
      <c r="D8" s="49" t="str">
        <f t="shared" si="1"/>
        <v>30184_AMC_KayMine_HaloStandard-KM-23-103-S_30184_0007.ASD</v>
      </c>
      <c r="E8" s="24" t="s">
        <v>238</v>
      </c>
      <c r="F8" s="45">
        <v>1120.0</v>
      </c>
      <c r="G8" s="34"/>
    </row>
    <row r="9">
      <c r="A9" s="24" t="s">
        <v>62</v>
      </c>
      <c r="B9" s="43">
        <v>44970.0</v>
      </c>
      <c r="C9" s="26" t="str">
        <f>Collar!$B$1</f>
        <v>KM-23-103</v>
      </c>
      <c r="D9" s="49" t="str">
        <f t="shared" si="1"/>
        <v>30184_AMC_KayMine_HaloStandard-KM-23-103-S_30184_0008.ASD</v>
      </c>
      <c r="E9" s="24" t="s">
        <v>239</v>
      </c>
      <c r="F9" s="45">
        <v>1130.0</v>
      </c>
      <c r="G9" s="34"/>
    </row>
    <row r="10">
      <c r="A10" s="24" t="s">
        <v>62</v>
      </c>
      <c r="B10" s="43">
        <v>44970.0</v>
      </c>
      <c r="C10" s="26" t="str">
        <f>Collar!$B$1</f>
        <v>KM-23-103</v>
      </c>
      <c r="D10" s="49" t="str">
        <f t="shared" si="1"/>
        <v>30184_AMC_KayMine_HaloStandard-KM-23-103-S_30184_0009.ASD</v>
      </c>
      <c r="E10" s="24" t="s">
        <v>240</v>
      </c>
      <c r="F10" s="45">
        <v>1140.0</v>
      </c>
      <c r="G10" s="34"/>
    </row>
    <row r="11">
      <c r="A11" s="24" t="s">
        <v>62</v>
      </c>
      <c r="B11" s="43">
        <v>44970.0</v>
      </c>
      <c r="C11" s="26" t="str">
        <f>Collar!$B$1</f>
        <v>KM-23-103</v>
      </c>
      <c r="D11" s="49" t="str">
        <f t="shared" si="1"/>
        <v>30184_AMC_KayMine_HaloStandard-KM-23-103-S_30184_0010.ASD</v>
      </c>
      <c r="E11" s="24" t="s">
        <v>241</v>
      </c>
      <c r="F11" s="45">
        <v>1150.0</v>
      </c>
      <c r="G11" s="34"/>
    </row>
    <row r="12">
      <c r="A12" s="24" t="s">
        <v>62</v>
      </c>
      <c r="B12" s="43">
        <v>44970.0</v>
      </c>
      <c r="C12" s="26" t="str">
        <f>Collar!$B$1</f>
        <v>KM-23-103</v>
      </c>
      <c r="D12" s="49" t="str">
        <f t="shared" si="1"/>
        <v>30184_AMC_KayMine_HaloStandard-KM-23-103-S_30184_0011.ASD</v>
      </c>
      <c r="E12" s="24" t="s">
        <v>242</v>
      </c>
      <c r="F12" s="45">
        <v>1160.0</v>
      </c>
      <c r="G12" s="34"/>
    </row>
    <row r="13">
      <c r="A13" s="24" t="s">
        <v>62</v>
      </c>
      <c r="B13" s="43">
        <v>44970.0</v>
      </c>
      <c r="C13" s="26" t="str">
        <f>Collar!$B$1</f>
        <v>KM-23-103</v>
      </c>
      <c r="D13" s="49" t="str">
        <f t="shared" si="1"/>
        <v>30184_AMC_KayMine_HaloStandard-KM-23-103-S_30184_0012.ASD</v>
      </c>
      <c r="E13" s="24" t="s">
        <v>243</v>
      </c>
      <c r="F13" s="45">
        <v>1170.0</v>
      </c>
      <c r="G13" s="34"/>
    </row>
    <row r="14">
      <c r="A14" s="24" t="s">
        <v>62</v>
      </c>
      <c r="B14" s="43">
        <v>44971.0</v>
      </c>
      <c r="C14" s="26" t="str">
        <f>Collar!$B$1</f>
        <v>KM-23-103</v>
      </c>
      <c r="D14" s="49" t="str">
        <f t="shared" si="1"/>
        <v>30184_AMC_KayMine_HaloStandard-KM-23-103-S_30184_0013.ASD</v>
      </c>
      <c r="E14" s="24" t="s">
        <v>244</v>
      </c>
      <c r="F14" s="45">
        <v>1180.0</v>
      </c>
      <c r="G14" s="34"/>
    </row>
    <row r="15">
      <c r="A15" s="24" t="s">
        <v>62</v>
      </c>
      <c r="B15" s="43">
        <v>44971.0</v>
      </c>
      <c r="C15" s="26" t="str">
        <f>Collar!$B$1</f>
        <v>KM-23-103</v>
      </c>
      <c r="D15" s="49" t="str">
        <f t="shared" si="1"/>
        <v>30184_AMC_KayMine_HaloStandard-KM-23-103-S_30184_0014.ASD</v>
      </c>
      <c r="E15" s="24" t="s">
        <v>245</v>
      </c>
      <c r="F15" s="45">
        <v>1190.0</v>
      </c>
      <c r="G15" s="34"/>
    </row>
    <row r="16">
      <c r="A16" s="24" t="s">
        <v>62</v>
      </c>
      <c r="B16" s="43">
        <v>44971.0</v>
      </c>
      <c r="C16" s="26" t="str">
        <f>Collar!$B$1</f>
        <v>KM-23-103</v>
      </c>
      <c r="D16" s="49" t="str">
        <f t="shared" si="1"/>
        <v>30184_AMC_KayMine_HaloStandard-KM-23-103-S_30184_0015.ASD</v>
      </c>
      <c r="E16" s="24" t="s">
        <v>246</v>
      </c>
      <c r="F16" s="45">
        <v>1200.0</v>
      </c>
      <c r="G16" s="34"/>
    </row>
    <row r="17">
      <c r="A17" s="24" t="s">
        <v>62</v>
      </c>
      <c r="B17" s="43">
        <v>44971.0</v>
      </c>
      <c r="C17" s="26" t="str">
        <f>Collar!$B$1</f>
        <v>KM-23-103</v>
      </c>
      <c r="D17" s="49" t="str">
        <f t="shared" si="1"/>
        <v>30184_AMC_KayMine_HaloStandard-KM-23-103-S_30184_0016.ASD</v>
      </c>
      <c r="E17" s="24" t="s">
        <v>247</v>
      </c>
      <c r="F17" s="45">
        <v>1210.0</v>
      </c>
      <c r="G17" s="34"/>
    </row>
    <row r="18">
      <c r="A18" s="24" t="s">
        <v>62</v>
      </c>
      <c r="B18" s="43">
        <v>44971.0</v>
      </c>
      <c r="C18" s="26" t="str">
        <f>Collar!$B$1</f>
        <v>KM-23-103</v>
      </c>
      <c r="D18" s="49" t="str">
        <f t="shared" si="1"/>
        <v>30184_AMC_KayMine_HaloStandard-KM-23-103-S_30184_0017.ASD</v>
      </c>
      <c r="E18" s="24" t="s">
        <v>248</v>
      </c>
      <c r="F18" s="45">
        <v>1220.0</v>
      </c>
      <c r="G18" s="34"/>
    </row>
    <row r="19">
      <c r="A19" s="24" t="s">
        <v>62</v>
      </c>
      <c r="B19" s="43">
        <v>44971.0</v>
      </c>
      <c r="C19" s="26" t="str">
        <f>Collar!$B$1</f>
        <v>KM-23-103</v>
      </c>
      <c r="D19" s="49" t="str">
        <f t="shared" si="1"/>
        <v>30184_AMC_KayMine_HaloStandard-KM-23-103-S_30184_0018.ASD</v>
      </c>
      <c r="E19" s="24" t="s">
        <v>249</v>
      </c>
      <c r="F19" s="45">
        <v>1230.0</v>
      </c>
      <c r="G19" s="34"/>
    </row>
    <row r="20">
      <c r="A20" s="24" t="s">
        <v>62</v>
      </c>
      <c r="B20" s="43">
        <v>44971.0</v>
      </c>
      <c r="C20" s="26" t="str">
        <f>Collar!$B$1</f>
        <v>KM-23-103</v>
      </c>
      <c r="D20" s="49" t="str">
        <f t="shared" si="1"/>
        <v>30184_AMC_KayMine_HaloStandard-KM-23-103-S_30184_0019.ASD</v>
      </c>
      <c r="E20" s="24" t="s">
        <v>250</v>
      </c>
      <c r="F20" s="45">
        <v>1240.0</v>
      </c>
      <c r="G20" s="34"/>
    </row>
    <row r="21">
      <c r="A21" s="24" t="s">
        <v>62</v>
      </c>
      <c r="B21" s="43">
        <v>44971.0</v>
      </c>
      <c r="C21" s="26" t="str">
        <f>Collar!$B$1</f>
        <v>KM-23-103</v>
      </c>
      <c r="D21" s="49" t="str">
        <f t="shared" si="1"/>
        <v>30184_AMC_KayMine_HaloStandard-KM-23-103-S_30184_0020.ASD</v>
      </c>
      <c r="E21" s="24" t="s">
        <v>251</v>
      </c>
      <c r="F21" s="45">
        <v>1250.0</v>
      </c>
      <c r="G21" s="34"/>
    </row>
    <row r="22">
      <c r="A22" s="24" t="s">
        <v>62</v>
      </c>
      <c r="B22" s="43">
        <v>44971.0</v>
      </c>
      <c r="C22" s="26" t="str">
        <f>Collar!$B$1</f>
        <v>KM-23-103</v>
      </c>
      <c r="D22" s="49" t="str">
        <f t="shared" si="1"/>
        <v>30184_AMC_KayMine_HaloStandard-KM-23-103-S_30184_0021.ASD</v>
      </c>
      <c r="E22" s="24" t="s">
        <v>252</v>
      </c>
      <c r="F22" s="45">
        <v>1260.0</v>
      </c>
      <c r="G22" s="34"/>
    </row>
    <row r="23">
      <c r="A23" s="24" t="s">
        <v>62</v>
      </c>
      <c r="B23" s="43">
        <v>44971.0</v>
      </c>
      <c r="C23" s="26" t="str">
        <f>Collar!$B$1</f>
        <v>KM-23-103</v>
      </c>
      <c r="D23" s="49" t="str">
        <f t="shared" si="1"/>
        <v>30184_AMC_KayMine_HaloStandard-KM-23-103-S_30184_0022.ASD</v>
      </c>
      <c r="E23" s="24" t="s">
        <v>253</v>
      </c>
      <c r="F23" s="45">
        <v>1270.0</v>
      </c>
      <c r="G23" s="34"/>
    </row>
    <row r="24">
      <c r="A24" s="24" t="s">
        <v>62</v>
      </c>
      <c r="B24" s="43">
        <v>44971.0</v>
      </c>
      <c r="C24" s="26" t="str">
        <f>Collar!$B$1</f>
        <v>KM-23-103</v>
      </c>
      <c r="D24" s="49" t="str">
        <f t="shared" si="1"/>
        <v>30184_AMC_KayMine_HaloStandard-KM-23-103-S_30184_0023.ASD</v>
      </c>
      <c r="E24" s="24" t="s">
        <v>254</v>
      </c>
      <c r="F24" s="45">
        <v>1280.0</v>
      </c>
      <c r="G24" s="34"/>
    </row>
    <row r="25">
      <c r="A25" s="24" t="s">
        <v>62</v>
      </c>
      <c r="B25" s="43">
        <v>44971.0</v>
      </c>
      <c r="C25" s="26" t="str">
        <f>Collar!$B$1</f>
        <v>KM-23-103</v>
      </c>
      <c r="D25" s="49" t="str">
        <f t="shared" si="1"/>
        <v>30184_AMC_KayMine_HaloStandard-KM-23-103-S_30184_0024.ASD</v>
      </c>
      <c r="E25" s="24" t="s">
        <v>255</v>
      </c>
      <c r="F25" s="45">
        <v>1290.0</v>
      </c>
      <c r="G25" s="34"/>
    </row>
  </sheetData>
  <conditionalFormatting sqref="A2:A25">
    <cfRule type="containsBlanks" dxfId="0" priority="1">
      <formula>LEN(TRIM(A2))=0</formula>
    </cfRule>
  </conditionalFormatting>
  <conditionalFormatting sqref="C2:C25">
    <cfRule type="containsBlanks" dxfId="0" priority="2">
      <formula>LEN(TRIM(C2))=0</formula>
    </cfRule>
  </conditionalFormatting>
  <dataValidations>
    <dataValidation type="list" allowBlank="1" sqref="A2:A25">
      <formula1>'_Lookups'!$A$9:$A$13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E1CD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86"/>
    <col customWidth="1" min="2" max="3" width="11.29"/>
    <col customWidth="1" min="4" max="4" width="8.14"/>
    <col customWidth="1" min="5" max="5" width="8.29"/>
    <col customWidth="1" min="6" max="6" width="10.71"/>
    <col customWidth="1" min="7" max="7" width="9.14"/>
    <col customWidth="1" min="8" max="8" width="6.71"/>
    <col customWidth="1" min="9" max="9" width="23.71"/>
    <col customWidth="1" min="10" max="10" width="113.43"/>
  </cols>
  <sheetData>
    <row r="1" ht="12.75" customHeight="1">
      <c r="A1" s="25" t="s">
        <v>2</v>
      </c>
      <c r="B1" s="25" t="s">
        <v>177</v>
      </c>
      <c r="C1" s="25" t="s">
        <v>0</v>
      </c>
      <c r="D1" s="25" t="s">
        <v>38</v>
      </c>
      <c r="E1" s="25" t="s">
        <v>256</v>
      </c>
      <c r="F1" s="50" t="s">
        <v>257</v>
      </c>
      <c r="G1" s="25" t="s">
        <v>40</v>
      </c>
      <c r="H1" s="25" t="s">
        <v>41</v>
      </c>
      <c r="I1" s="25" t="s">
        <v>258</v>
      </c>
      <c r="J1" s="25" t="s">
        <v>44</v>
      </c>
    </row>
    <row r="2" ht="12.75" customHeight="1">
      <c r="A2" s="27" t="s">
        <v>62</v>
      </c>
      <c r="B2" s="51"/>
      <c r="C2" s="26" t="str">
        <f>Collar!$B$1</f>
        <v>KM-23-103</v>
      </c>
      <c r="D2" s="27">
        <v>1104.0</v>
      </c>
      <c r="E2" s="27">
        <v>1109.0</v>
      </c>
      <c r="F2" s="52">
        <f t="shared" ref="F2:F46" si="2">E2-D2</f>
        <v>5</v>
      </c>
      <c r="G2" s="53">
        <f t="shared" ref="G2:H2" si="1">D2*0.3048</f>
        <v>336.4992</v>
      </c>
      <c r="H2" s="53">
        <f t="shared" si="1"/>
        <v>338.0232</v>
      </c>
      <c r="I2" s="54"/>
      <c r="J2" s="27" t="s">
        <v>85</v>
      </c>
    </row>
    <row r="3" ht="12.75" customHeight="1">
      <c r="A3" s="27" t="s">
        <v>62</v>
      </c>
      <c r="B3" s="51"/>
      <c r="C3" s="26" t="str">
        <f>Collar!$B$1</f>
        <v>KM-23-103</v>
      </c>
      <c r="D3" s="27">
        <v>1109.0</v>
      </c>
      <c r="E3" s="27">
        <v>1114.0</v>
      </c>
      <c r="F3" s="52">
        <f t="shared" si="2"/>
        <v>5</v>
      </c>
      <c r="G3" s="53">
        <f t="shared" ref="G3:H3" si="3">D3*0.3048</f>
        <v>338.0232</v>
      </c>
      <c r="H3" s="53">
        <f t="shared" si="3"/>
        <v>339.5472</v>
      </c>
      <c r="I3" s="54"/>
      <c r="J3" s="27" t="s">
        <v>86</v>
      </c>
    </row>
    <row r="4" ht="12.75" customHeight="1">
      <c r="A4" s="27" t="s">
        <v>62</v>
      </c>
      <c r="B4" s="51"/>
      <c r="C4" s="26" t="str">
        <f>Collar!$B$1</f>
        <v>KM-23-103</v>
      </c>
      <c r="D4" s="27">
        <v>1114.0</v>
      </c>
      <c r="E4" s="27">
        <v>1115.0</v>
      </c>
      <c r="F4" s="52">
        <f t="shared" si="2"/>
        <v>1</v>
      </c>
      <c r="G4" s="53">
        <f t="shared" ref="G4:H4" si="4">D4*0.3048</f>
        <v>339.5472</v>
      </c>
      <c r="H4" s="53">
        <f t="shared" si="4"/>
        <v>339.852</v>
      </c>
      <c r="I4" s="54"/>
      <c r="J4" s="27" t="s">
        <v>88</v>
      </c>
    </row>
    <row r="5" ht="12.75" customHeight="1">
      <c r="A5" s="27" t="s">
        <v>62</v>
      </c>
      <c r="B5" s="51"/>
      <c r="C5" s="26" t="str">
        <f>Collar!$B$1</f>
        <v>KM-23-103</v>
      </c>
      <c r="D5" s="27">
        <v>1115.0</v>
      </c>
      <c r="E5" s="27">
        <v>1119.0</v>
      </c>
      <c r="F5" s="52">
        <f t="shared" si="2"/>
        <v>4</v>
      </c>
      <c r="G5" s="53">
        <f t="shared" ref="G5:H5" si="5">D5*0.3048</f>
        <v>339.852</v>
      </c>
      <c r="H5" s="53">
        <f t="shared" si="5"/>
        <v>341.0712</v>
      </c>
      <c r="I5" s="54"/>
      <c r="J5" s="27" t="s">
        <v>89</v>
      </c>
    </row>
    <row r="6" ht="12.75" customHeight="1">
      <c r="A6" s="27" t="s">
        <v>62</v>
      </c>
      <c r="B6" s="51"/>
      <c r="C6" s="26" t="str">
        <f>Collar!$B$1</f>
        <v>KM-23-103</v>
      </c>
      <c r="D6" s="27">
        <v>1119.0</v>
      </c>
      <c r="E6" s="27">
        <v>1124.0</v>
      </c>
      <c r="F6" s="52">
        <f t="shared" si="2"/>
        <v>5</v>
      </c>
      <c r="G6" s="53">
        <f t="shared" ref="G6:H6" si="6">D6*0.3048</f>
        <v>341.0712</v>
      </c>
      <c r="H6" s="53">
        <f t="shared" si="6"/>
        <v>342.5952</v>
      </c>
      <c r="I6" s="54"/>
      <c r="J6" s="27" t="s">
        <v>89</v>
      </c>
    </row>
    <row r="7" ht="12.75" customHeight="1">
      <c r="A7" s="27" t="s">
        <v>62</v>
      </c>
      <c r="B7" s="51"/>
      <c r="C7" s="26" t="str">
        <f>Collar!$B$1</f>
        <v>KM-23-103</v>
      </c>
      <c r="D7" s="27">
        <v>1124.0</v>
      </c>
      <c r="E7" s="27">
        <v>1127.0</v>
      </c>
      <c r="F7" s="52">
        <f t="shared" si="2"/>
        <v>3</v>
      </c>
      <c r="G7" s="53">
        <f t="shared" ref="G7:H7" si="7">D7*0.3048</f>
        <v>342.5952</v>
      </c>
      <c r="H7" s="53">
        <f t="shared" si="7"/>
        <v>343.5096</v>
      </c>
      <c r="I7" s="54"/>
      <c r="J7" s="27" t="s">
        <v>90</v>
      </c>
    </row>
    <row r="8" ht="12.75" customHeight="1">
      <c r="A8" s="27" t="s">
        <v>62</v>
      </c>
      <c r="B8" s="51"/>
      <c r="C8" s="26" t="str">
        <f>Collar!$B$1</f>
        <v>KM-23-103</v>
      </c>
      <c r="D8" s="27">
        <v>1127.0</v>
      </c>
      <c r="E8" s="27">
        <v>1131.0</v>
      </c>
      <c r="F8" s="52">
        <f t="shared" si="2"/>
        <v>4</v>
      </c>
      <c r="G8" s="53">
        <f t="shared" ref="G8:H8" si="8">D8*0.3048</f>
        <v>343.5096</v>
      </c>
      <c r="H8" s="53">
        <f t="shared" si="8"/>
        <v>344.7288</v>
      </c>
      <c r="I8" s="54"/>
      <c r="J8" s="27" t="s">
        <v>91</v>
      </c>
    </row>
    <row r="9" ht="12.75" customHeight="1">
      <c r="A9" s="27" t="s">
        <v>62</v>
      </c>
      <c r="B9" s="51"/>
      <c r="C9" s="26" t="str">
        <f>Collar!$B$1</f>
        <v>KM-23-103</v>
      </c>
      <c r="D9" s="27">
        <v>1131.0</v>
      </c>
      <c r="E9" s="27">
        <v>1136.0</v>
      </c>
      <c r="F9" s="52">
        <f t="shared" si="2"/>
        <v>5</v>
      </c>
      <c r="G9" s="53">
        <f t="shared" ref="G9:H9" si="9">D9*0.3048</f>
        <v>344.7288</v>
      </c>
      <c r="H9" s="53">
        <f t="shared" si="9"/>
        <v>346.2528</v>
      </c>
      <c r="I9" s="54"/>
      <c r="J9" s="27" t="s">
        <v>92</v>
      </c>
    </row>
    <row r="10" ht="12.75" customHeight="1">
      <c r="A10" s="27" t="s">
        <v>62</v>
      </c>
      <c r="B10" s="51"/>
      <c r="C10" s="26" t="str">
        <f>Collar!$B$1</f>
        <v>KM-23-103</v>
      </c>
      <c r="D10" s="27">
        <v>1136.0</v>
      </c>
      <c r="E10" s="27">
        <v>1139.0</v>
      </c>
      <c r="F10" s="52">
        <f t="shared" si="2"/>
        <v>3</v>
      </c>
      <c r="G10" s="53">
        <f t="shared" ref="G10:H10" si="10">D10*0.3048</f>
        <v>346.2528</v>
      </c>
      <c r="H10" s="53">
        <f t="shared" si="10"/>
        <v>347.1672</v>
      </c>
      <c r="I10" s="54"/>
      <c r="J10" s="27" t="s">
        <v>93</v>
      </c>
    </row>
    <row r="11" ht="12.75" customHeight="1">
      <c r="A11" s="27" t="s">
        <v>62</v>
      </c>
      <c r="B11" s="51"/>
      <c r="C11" s="26" t="str">
        <f>Collar!$B$1</f>
        <v>KM-23-103</v>
      </c>
      <c r="D11" s="27">
        <v>1139.0</v>
      </c>
      <c r="E11" s="27">
        <v>1144.0</v>
      </c>
      <c r="F11" s="52">
        <f t="shared" si="2"/>
        <v>5</v>
      </c>
      <c r="G11" s="53">
        <f t="shared" ref="G11:H11" si="11">D11*0.3048</f>
        <v>347.1672</v>
      </c>
      <c r="H11" s="53">
        <f t="shared" si="11"/>
        <v>348.6912</v>
      </c>
      <c r="I11" s="54"/>
      <c r="J11" s="27" t="s">
        <v>95</v>
      </c>
    </row>
    <row r="12" ht="12.75" customHeight="1">
      <c r="A12" s="27" t="s">
        <v>62</v>
      </c>
      <c r="B12" s="51"/>
      <c r="C12" s="26" t="str">
        <f>Collar!$B$1</f>
        <v>KM-23-103</v>
      </c>
      <c r="D12" s="27">
        <v>1144.0</v>
      </c>
      <c r="E12" s="27">
        <v>1149.0</v>
      </c>
      <c r="F12" s="52">
        <f t="shared" si="2"/>
        <v>5</v>
      </c>
      <c r="G12" s="53">
        <f t="shared" ref="G12:H12" si="12">D12*0.3048</f>
        <v>348.6912</v>
      </c>
      <c r="H12" s="53">
        <f t="shared" si="12"/>
        <v>350.2152</v>
      </c>
      <c r="I12" s="54"/>
      <c r="J12" s="27" t="s">
        <v>96</v>
      </c>
    </row>
    <row r="13" ht="12.75" customHeight="1">
      <c r="A13" s="27" t="s">
        <v>62</v>
      </c>
      <c r="B13" s="51"/>
      <c r="C13" s="26" t="str">
        <f>Collar!$B$1</f>
        <v>KM-23-103</v>
      </c>
      <c r="D13" s="27">
        <v>1149.0</v>
      </c>
      <c r="E13" s="27">
        <v>1154.0</v>
      </c>
      <c r="F13" s="52">
        <f t="shared" si="2"/>
        <v>5</v>
      </c>
      <c r="G13" s="53">
        <f t="shared" ref="G13:H13" si="13">D13*0.3048</f>
        <v>350.2152</v>
      </c>
      <c r="H13" s="53">
        <f t="shared" si="13"/>
        <v>351.7392</v>
      </c>
      <c r="I13" s="54"/>
      <c r="J13" s="27" t="s">
        <v>97</v>
      </c>
    </row>
    <row r="14" ht="12.75" customHeight="1">
      <c r="A14" s="27" t="s">
        <v>62</v>
      </c>
      <c r="B14" s="51"/>
      <c r="C14" s="26" t="str">
        <f>Collar!$B$1</f>
        <v>KM-23-103</v>
      </c>
      <c r="D14" s="27">
        <v>1154.0</v>
      </c>
      <c r="E14" s="27">
        <v>1157.0</v>
      </c>
      <c r="F14" s="52">
        <f t="shared" si="2"/>
        <v>3</v>
      </c>
      <c r="G14" s="53">
        <f t="shared" ref="G14:H14" si="14">D14*0.3048</f>
        <v>351.7392</v>
      </c>
      <c r="H14" s="53">
        <f t="shared" si="14"/>
        <v>352.6536</v>
      </c>
      <c r="I14" s="54"/>
      <c r="J14" s="27" t="s">
        <v>98</v>
      </c>
    </row>
    <row r="15" ht="12.75" customHeight="1">
      <c r="A15" s="27" t="s">
        <v>62</v>
      </c>
      <c r="B15" s="51"/>
      <c r="C15" s="26" t="str">
        <f>Collar!$B$1</f>
        <v>KM-23-103</v>
      </c>
      <c r="D15" s="27">
        <v>1157.0</v>
      </c>
      <c r="E15" s="27">
        <v>1160.0</v>
      </c>
      <c r="F15" s="52">
        <f t="shared" si="2"/>
        <v>3</v>
      </c>
      <c r="G15" s="53">
        <f t="shared" ref="G15:H15" si="15">D15*0.3048</f>
        <v>352.6536</v>
      </c>
      <c r="H15" s="53">
        <f t="shared" si="15"/>
        <v>353.568</v>
      </c>
      <c r="I15" s="54"/>
      <c r="J15" s="29" t="s">
        <v>99</v>
      </c>
    </row>
    <row r="16" ht="12.75" customHeight="1">
      <c r="A16" s="27" t="s">
        <v>62</v>
      </c>
      <c r="B16" s="51"/>
      <c r="C16" s="26" t="str">
        <f>Collar!$B$1</f>
        <v>KM-23-103</v>
      </c>
      <c r="D16" s="27">
        <v>1160.0</v>
      </c>
      <c r="E16" s="27">
        <v>1164.0</v>
      </c>
      <c r="F16" s="52">
        <f t="shared" si="2"/>
        <v>4</v>
      </c>
      <c r="G16" s="53">
        <f t="shared" ref="G16:H16" si="16">D16*0.3048</f>
        <v>353.568</v>
      </c>
      <c r="H16" s="53">
        <f t="shared" si="16"/>
        <v>354.7872</v>
      </c>
      <c r="I16" s="54"/>
      <c r="J16" s="27" t="s">
        <v>100</v>
      </c>
    </row>
    <row r="17" ht="12.75" customHeight="1">
      <c r="A17" s="27" t="s">
        <v>62</v>
      </c>
      <c r="B17" s="51"/>
      <c r="C17" s="26" t="str">
        <f>Collar!$B$1</f>
        <v>KM-23-103</v>
      </c>
      <c r="D17" s="27">
        <v>1164.0</v>
      </c>
      <c r="E17" s="27">
        <v>1166.0</v>
      </c>
      <c r="F17" s="52">
        <f t="shared" si="2"/>
        <v>2</v>
      </c>
      <c r="G17" s="53">
        <f t="shared" ref="G17:H17" si="17">D17*0.3048</f>
        <v>354.7872</v>
      </c>
      <c r="H17" s="53">
        <f t="shared" si="17"/>
        <v>355.3968</v>
      </c>
      <c r="I17" s="54"/>
      <c r="J17" s="29" t="s">
        <v>101</v>
      </c>
    </row>
    <row r="18" ht="12.75" customHeight="1">
      <c r="A18" s="27" t="s">
        <v>62</v>
      </c>
      <c r="B18" s="51"/>
      <c r="C18" s="26" t="str">
        <f>Collar!$B$1</f>
        <v>KM-23-103</v>
      </c>
      <c r="D18" s="27">
        <v>1166.0</v>
      </c>
      <c r="E18" s="27">
        <v>1170.0</v>
      </c>
      <c r="F18" s="52">
        <f t="shared" si="2"/>
        <v>4</v>
      </c>
      <c r="G18" s="53">
        <f t="shared" ref="G18:H18" si="18">D18*0.3048</f>
        <v>355.3968</v>
      </c>
      <c r="H18" s="53">
        <f t="shared" si="18"/>
        <v>356.616</v>
      </c>
      <c r="I18" s="54"/>
      <c r="J18" s="27" t="s">
        <v>91</v>
      </c>
    </row>
    <row r="19" ht="12.75" customHeight="1">
      <c r="A19" s="27" t="s">
        <v>62</v>
      </c>
      <c r="B19" s="51"/>
      <c r="C19" s="26" t="str">
        <f>Collar!$B$1</f>
        <v>KM-23-103</v>
      </c>
      <c r="D19" s="27">
        <v>1170.0</v>
      </c>
      <c r="E19" s="27">
        <v>1175.0</v>
      </c>
      <c r="F19" s="52">
        <f t="shared" si="2"/>
        <v>5</v>
      </c>
      <c r="G19" s="53">
        <f t="shared" ref="G19:H19" si="19">D19*0.3048</f>
        <v>356.616</v>
      </c>
      <c r="H19" s="53">
        <f t="shared" si="19"/>
        <v>358.14</v>
      </c>
      <c r="I19" s="54"/>
      <c r="J19" s="29" t="s">
        <v>259</v>
      </c>
    </row>
    <row r="20" ht="12.75" customHeight="1">
      <c r="A20" s="27"/>
      <c r="B20" s="51"/>
      <c r="C20" s="26"/>
      <c r="D20" s="27">
        <v>1175.0</v>
      </c>
      <c r="E20" s="27">
        <v>1180.0</v>
      </c>
      <c r="F20" s="52">
        <f t="shared" si="2"/>
        <v>5</v>
      </c>
      <c r="G20" s="53"/>
      <c r="H20" s="53"/>
      <c r="I20" s="54"/>
      <c r="J20" s="29" t="s">
        <v>260</v>
      </c>
    </row>
    <row r="21" ht="12.75" customHeight="1">
      <c r="A21" s="27"/>
      <c r="B21" s="51"/>
      <c r="C21" s="26"/>
      <c r="D21" s="27">
        <v>1180.0</v>
      </c>
      <c r="E21" s="27">
        <v>1185.0</v>
      </c>
      <c r="F21" s="52">
        <f t="shared" si="2"/>
        <v>5</v>
      </c>
      <c r="G21" s="53"/>
      <c r="H21" s="53"/>
      <c r="I21" s="54"/>
      <c r="J21" s="29" t="s">
        <v>103</v>
      </c>
    </row>
    <row r="22" ht="12.75" customHeight="1">
      <c r="A22" s="27"/>
      <c r="B22" s="51"/>
      <c r="C22" s="26"/>
      <c r="D22" s="27">
        <v>1185.0</v>
      </c>
      <c r="E22" s="27">
        <v>1190.0</v>
      </c>
      <c r="F22" s="52">
        <f t="shared" si="2"/>
        <v>5</v>
      </c>
      <c r="G22" s="53"/>
      <c r="H22" s="53"/>
      <c r="I22" s="54"/>
      <c r="J22" s="29" t="s">
        <v>104</v>
      </c>
    </row>
    <row r="23" ht="12.75" customHeight="1">
      <c r="A23" s="27"/>
      <c r="B23" s="51"/>
      <c r="C23" s="26"/>
      <c r="D23" s="27">
        <v>1190.0</v>
      </c>
      <c r="E23" s="27">
        <v>1195.0</v>
      </c>
      <c r="F23" s="52">
        <f t="shared" si="2"/>
        <v>5</v>
      </c>
      <c r="G23" s="53"/>
      <c r="H23" s="53"/>
      <c r="I23" s="54"/>
      <c r="J23" s="29" t="s">
        <v>105</v>
      </c>
    </row>
    <row r="24" ht="12.75" customHeight="1">
      <c r="A24" s="27"/>
      <c r="B24" s="51"/>
      <c r="C24" s="26"/>
      <c r="D24" s="27">
        <v>1195.0</v>
      </c>
      <c r="E24" s="27">
        <v>1200.0</v>
      </c>
      <c r="F24" s="52">
        <f t="shared" si="2"/>
        <v>5</v>
      </c>
      <c r="G24" s="53"/>
      <c r="H24" s="53"/>
      <c r="I24" s="54"/>
      <c r="J24" s="29" t="s">
        <v>106</v>
      </c>
    </row>
    <row r="25" ht="12.75" customHeight="1">
      <c r="A25" s="27"/>
      <c r="B25" s="51"/>
      <c r="C25" s="26"/>
      <c r="D25" s="27">
        <v>1200.0</v>
      </c>
      <c r="E25" s="27">
        <v>1205.0</v>
      </c>
      <c r="F25" s="52">
        <f t="shared" si="2"/>
        <v>5</v>
      </c>
      <c r="G25" s="53"/>
      <c r="H25" s="53"/>
      <c r="I25" s="54"/>
      <c r="J25" s="29" t="s">
        <v>107</v>
      </c>
    </row>
    <row r="26" ht="12.75" customHeight="1">
      <c r="A26" s="27"/>
      <c r="B26" s="51"/>
      <c r="C26" s="26"/>
      <c r="D26" s="27">
        <v>1205.0</v>
      </c>
      <c r="E26" s="27">
        <v>1209.0</v>
      </c>
      <c r="F26" s="52">
        <f t="shared" si="2"/>
        <v>4</v>
      </c>
      <c r="G26" s="53"/>
      <c r="H26" s="53"/>
      <c r="I26" s="54"/>
      <c r="J26" s="29" t="s">
        <v>108</v>
      </c>
    </row>
    <row r="27" ht="12.75" customHeight="1">
      <c r="A27" s="27"/>
      <c r="B27" s="51"/>
      <c r="C27" s="26"/>
      <c r="D27" s="27">
        <v>1209.0</v>
      </c>
      <c r="E27" s="27">
        <v>1215.0</v>
      </c>
      <c r="F27" s="52">
        <f t="shared" si="2"/>
        <v>6</v>
      </c>
      <c r="G27" s="53"/>
      <c r="H27" s="53"/>
      <c r="I27" s="54"/>
      <c r="J27" s="27" t="s">
        <v>109</v>
      </c>
    </row>
    <row r="28" ht="12.75" customHeight="1">
      <c r="A28" s="27"/>
      <c r="B28" s="51"/>
      <c r="C28" s="26"/>
      <c r="D28" s="27">
        <v>1215.0</v>
      </c>
      <c r="E28" s="27">
        <v>1220.0</v>
      </c>
      <c r="F28" s="52">
        <f t="shared" si="2"/>
        <v>5</v>
      </c>
      <c r="G28" s="53"/>
      <c r="H28" s="53"/>
      <c r="I28" s="54"/>
      <c r="J28" s="29" t="s">
        <v>110</v>
      </c>
    </row>
    <row r="29" ht="12.75" customHeight="1">
      <c r="A29" s="27"/>
      <c r="B29" s="51"/>
      <c r="C29" s="26"/>
      <c r="D29" s="27">
        <v>1220.0</v>
      </c>
      <c r="E29" s="27">
        <v>1223.0</v>
      </c>
      <c r="F29" s="52">
        <f t="shared" si="2"/>
        <v>3</v>
      </c>
      <c r="G29" s="53"/>
      <c r="H29" s="53"/>
      <c r="I29" s="54"/>
      <c r="J29" s="29" t="s">
        <v>111</v>
      </c>
    </row>
    <row r="30" ht="12.75" customHeight="1">
      <c r="A30" s="27"/>
      <c r="B30" s="51"/>
      <c r="C30" s="26"/>
      <c r="D30" s="27">
        <v>1223.0</v>
      </c>
      <c r="E30" s="27">
        <v>1228.0</v>
      </c>
      <c r="F30" s="52">
        <f t="shared" si="2"/>
        <v>5</v>
      </c>
      <c r="G30" s="53"/>
      <c r="H30" s="53"/>
      <c r="I30" s="54"/>
      <c r="J30" s="27" t="s">
        <v>112</v>
      </c>
    </row>
    <row r="31" ht="12.75" customHeight="1">
      <c r="A31" s="27"/>
      <c r="B31" s="51"/>
      <c r="C31" s="26"/>
      <c r="D31" s="27">
        <v>1228.0</v>
      </c>
      <c r="E31" s="27">
        <v>1233.0</v>
      </c>
      <c r="F31" s="52">
        <f t="shared" si="2"/>
        <v>5</v>
      </c>
      <c r="G31" s="53"/>
      <c r="H31" s="53"/>
      <c r="I31" s="54"/>
      <c r="J31" s="27" t="s">
        <v>113</v>
      </c>
    </row>
    <row r="32" ht="12.75" customHeight="1">
      <c r="A32" s="27"/>
      <c r="B32" s="51"/>
      <c r="C32" s="26"/>
      <c r="D32" s="27">
        <v>1233.0</v>
      </c>
      <c r="E32" s="27">
        <v>1238.0</v>
      </c>
      <c r="F32" s="52">
        <f t="shared" si="2"/>
        <v>5</v>
      </c>
      <c r="G32" s="53"/>
      <c r="H32" s="53"/>
      <c r="I32" s="54"/>
      <c r="J32" s="27" t="s">
        <v>114</v>
      </c>
    </row>
    <row r="33" ht="12.75" customHeight="1">
      <c r="A33" s="27"/>
      <c r="B33" s="51"/>
      <c r="C33" s="26"/>
      <c r="D33" s="27">
        <v>1238.0</v>
      </c>
      <c r="E33" s="27">
        <v>1241.0</v>
      </c>
      <c r="F33" s="52">
        <f t="shared" si="2"/>
        <v>3</v>
      </c>
      <c r="G33" s="53"/>
      <c r="H33" s="53"/>
      <c r="I33" s="54"/>
      <c r="J33" s="27" t="s">
        <v>115</v>
      </c>
    </row>
    <row r="34" ht="12.75" customHeight="1">
      <c r="A34" s="27"/>
      <c r="B34" s="51"/>
      <c r="C34" s="26"/>
      <c r="D34" s="27">
        <v>1241.0</v>
      </c>
      <c r="E34" s="27">
        <v>1243.5</v>
      </c>
      <c r="F34" s="52">
        <f t="shared" si="2"/>
        <v>2.5</v>
      </c>
      <c r="G34" s="53"/>
      <c r="H34" s="53"/>
      <c r="I34" s="54"/>
      <c r="J34" s="27" t="s">
        <v>116</v>
      </c>
    </row>
    <row r="35" ht="12.75" customHeight="1">
      <c r="A35" s="27"/>
      <c r="B35" s="51"/>
      <c r="C35" s="26"/>
      <c r="D35" s="27">
        <v>1243.5</v>
      </c>
      <c r="E35" s="27">
        <v>1248.5</v>
      </c>
      <c r="F35" s="52">
        <f t="shared" si="2"/>
        <v>5</v>
      </c>
      <c r="G35" s="53"/>
      <c r="H35" s="53"/>
      <c r="I35" s="54"/>
      <c r="J35" s="29" t="s">
        <v>117</v>
      </c>
    </row>
    <row r="36" ht="12.75" customHeight="1">
      <c r="A36" s="27"/>
      <c r="B36" s="51"/>
      <c r="C36" s="26"/>
      <c r="D36" s="27">
        <v>1248.5</v>
      </c>
      <c r="E36" s="27">
        <v>1253.5</v>
      </c>
      <c r="F36" s="52">
        <f t="shared" si="2"/>
        <v>5</v>
      </c>
      <c r="G36" s="53"/>
      <c r="H36" s="53"/>
      <c r="I36" s="54"/>
      <c r="J36" s="29" t="s">
        <v>118</v>
      </c>
    </row>
    <row r="37" ht="12.75" customHeight="1">
      <c r="A37" s="27"/>
      <c r="B37" s="51"/>
      <c r="C37" s="26"/>
      <c r="D37" s="27">
        <v>1253.5</v>
      </c>
      <c r="E37" s="27">
        <v>1258.5</v>
      </c>
      <c r="F37" s="52">
        <f t="shared" si="2"/>
        <v>5</v>
      </c>
      <c r="G37" s="53"/>
      <c r="H37" s="53"/>
      <c r="I37" s="54"/>
      <c r="J37" s="29" t="s">
        <v>119</v>
      </c>
    </row>
    <row r="38" ht="12.75" customHeight="1">
      <c r="A38" s="27"/>
      <c r="B38" s="51"/>
      <c r="C38" s="26"/>
      <c r="D38" s="27">
        <v>1258.5</v>
      </c>
      <c r="E38" s="27">
        <v>1263.5</v>
      </c>
      <c r="F38" s="52">
        <f t="shared" si="2"/>
        <v>5</v>
      </c>
      <c r="G38" s="53"/>
      <c r="H38" s="53"/>
      <c r="I38" s="54"/>
      <c r="J38" s="29" t="s">
        <v>120</v>
      </c>
    </row>
    <row r="39" ht="12.75" customHeight="1">
      <c r="A39" s="27"/>
      <c r="B39" s="51"/>
      <c r="C39" s="26"/>
      <c r="D39" s="27">
        <v>1263.5</v>
      </c>
      <c r="E39" s="27">
        <v>1267.5</v>
      </c>
      <c r="F39" s="52">
        <f t="shared" si="2"/>
        <v>4</v>
      </c>
      <c r="G39" s="53"/>
      <c r="H39" s="53"/>
      <c r="I39" s="54"/>
      <c r="J39" s="29" t="s">
        <v>121</v>
      </c>
    </row>
    <row r="40" ht="12.75" customHeight="1">
      <c r="A40" s="27"/>
      <c r="B40" s="51"/>
      <c r="C40" s="26"/>
      <c r="D40" s="27">
        <v>1267.5</v>
      </c>
      <c r="E40" s="27">
        <v>1269.5</v>
      </c>
      <c r="F40" s="52">
        <f t="shared" si="2"/>
        <v>2</v>
      </c>
      <c r="G40" s="53"/>
      <c r="H40" s="53"/>
      <c r="I40" s="54"/>
      <c r="J40" s="27" t="s">
        <v>123</v>
      </c>
    </row>
    <row r="41" ht="12.75" customHeight="1">
      <c r="A41" s="27"/>
      <c r="B41" s="51"/>
      <c r="C41" s="26"/>
      <c r="D41" s="27">
        <v>1269.5</v>
      </c>
      <c r="E41" s="27">
        <v>1272.5</v>
      </c>
      <c r="F41" s="52">
        <f t="shared" si="2"/>
        <v>3</v>
      </c>
      <c r="G41" s="53"/>
      <c r="H41" s="53"/>
      <c r="I41" s="54"/>
      <c r="J41" s="27" t="s">
        <v>261</v>
      </c>
    </row>
    <row r="42" ht="12.75" customHeight="1">
      <c r="A42" s="27"/>
      <c r="B42" s="51"/>
      <c r="C42" s="26"/>
      <c r="D42" s="27">
        <v>1272.5</v>
      </c>
      <c r="E42" s="27">
        <v>1277.0</v>
      </c>
      <c r="F42" s="52">
        <f t="shared" si="2"/>
        <v>4.5</v>
      </c>
      <c r="G42" s="53"/>
      <c r="H42" s="53"/>
      <c r="I42" s="54"/>
      <c r="J42" s="27" t="s">
        <v>126</v>
      </c>
    </row>
    <row r="43" ht="12.75" customHeight="1">
      <c r="A43" s="27"/>
      <c r="B43" s="55"/>
      <c r="C43" s="26"/>
      <c r="D43" s="27">
        <v>1277.0</v>
      </c>
      <c r="E43" s="27">
        <v>1281.5</v>
      </c>
      <c r="F43" s="52">
        <f t="shared" si="2"/>
        <v>4.5</v>
      </c>
      <c r="G43" s="53"/>
      <c r="H43" s="53"/>
      <c r="I43" s="54"/>
      <c r="J43" s="27" t="s">
        <v>126</v>
      </c>
    </row>
    <row r="44" ht="12.75" customHeight="1">
      <c r="A44" s="27"/>
      <c r="B44" s="51"/>
      <c r="C44" s="26"/>
      <c r="D44" s="27">
        <v>1281.5</v>
      </c>
      <c r="E44" s="27">
        <v>1283.5</v>
      </c>
      <c r="F44" s="52">
        <f t="shared" si="2"/>
        <v>2</v>
      </c>
      <c r="G44" s="53"/>
      <c r="H44" s="53"/>
      <c r="I44" s="54"/>
      <c r="J44" s="27" t="s">
        <v>127</v>
      </c>
    </row>
    <row r="45" ht="12.75" customHeight="1">
      <c r="A45" s="27"/>
      <c r="B45" s="51"/>
      <c r="C45" s="26"/>
      <c r="D45" s="27">
        <v>1283.5</v>
      </c>
      <c r="E45" s="27">
        <v>1285.5</v>
      </c>
      <c r="F45" s="52">
        <f t="shared" si="2"/>
        <v>2</v>
      </c>
      <c r="G45" s="53"/>
      <c r="H45" s="53"/>
      <c r="I45" s="54"/>
      <c r="J45" s="27" t="s">
        <v>128</v>
      </c>
    </row>
    <row r="46" ht="12.75" customHeight="1">
      <c r="A46" s="27"/>
      <c r="B46" s="51"/>
      <c r="C46" s="26"/>
      <c r="D46" s="27">
        <v>1285.5</v>
      </c>
      <c r="E46" s="27">
        <v>1289.0</v>
      </c>
      <c r="F46" s="52">
        <f t="shared" si="2"/>
        <v>3.5</v>
      </c>
      <c r="G46" s="53"/>
      <c r="H46" s="53"/>
      <c r="I46" s="54"/>
      <c r="J46" s="27" t="s">
        <v>129</v>
      </c>
    </row>
  </sheetData>
  <conditionalFormatting sqref="A1:A46">
    <cfRule type="containsBlanks" dxfId="0" priority="1">
      <formula>LEN(TRIM(A1))=0</formula>
    </cfRule>
  </conditionalFormatting>
  <conditionalFormatting sqref="C1:C46">
    <cfRule type="containsBlanks" dxfId="0" priority="2">
      <formula>LEN(TRIM(C1))=0</formula>
    </cfRule>
  </conditionalFormatting>
  <conditionalFormatting sqref="A2:J46">
    <cfRule type="expression" dxfId="7" priority="3">
      <formula>$I2&lt;&gt;""</formula>
    </cfRule>
  </conditionalFormatting>
  <dataValidations>
    <dataValidation type="list" allowBlank="1" sqref="I2:I46">
      <formula1>'_Lookups'!$S$6:$S$8</formula1>
    </dataValidation>
    <dataValidation type="list" allowBlank="1" sqref="A2:A46">
      <formula1>'_Lookups'!$A$9:$A$12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86"/>
    <col customWidth="1" min="2" max="2" width="11.71"/>
    <col customWidth="1" min="3" max="3" width="10.14"/>
    <col customWidth="1" min="4" max="4" width="9.71"/>
    <col customWidth="1" min="5" max="5" width="10.0"/>
    <col customWidth="1" min="6" max="6" width="35.29"/>
  </cols>
  <sheetData>
    <row r="1">
      <c r="A1" s="56" t="s">
        <v>2</v>
      </c>
      <c r="B1" s="56" t="s">
        <v>177</v>
      </c>
      <c r="C1" s="35" t="s">
        <v>0</v>
      </c>
      <c r="D1" s="57" t="s">
        <v>161</v>
      </c>
      <c r="E1" s="56" t="s">
        <v>162</v>
      </c>
      <c r="F1" s="56" t="s">
        <v>44</v>
      </c>
    </row>
    <row r="2">
      <c r="A2" s="58" t="s">
        <v>62</v>
      </c>
      <c r="B2" s="59"/>
      <c r="C2" s="26" t="str">
        <f>Collar!$B$1</f>
        <v>KM-23-103</v>
      </c>
      <c r="D2" s="60">
        <v>1060.0</v>
      </c>
      <c r="E2" s="61">
        <f t="shared" ref="E2:E6" si="1">$D2*0.3048</f>
        <v>323.088</v>
      </c>
      <c r="F2" s="59"/>
    </row>
    <row r="3">
      <c r="A3" s="58" t="s">
        <v>62</v>
      </c>
      <c r="B3" s="59"/>
      <c r="C3" s="26" t="str">
        <f>Collar!$B$1</f>
        <v>KM-23-103</v>
      </c>
      <c r="D3" s="58">
        <v>1070.0</v>
      </c>
      <c r="E3" s="61">
        <f t="shared" si="1"/>
        <v>326.136</v>
      </c>
      <c r="F3" s="59"/>
    </row>
    <row r="4">
      <c r="A4" s="58" t="s">
        <v>62</v>
      </c>
      <c r="B4" s="59"/>
      <c r="C4" s="26" t="str">
        <f>Collar!$B$1</f>
        <v>KM-23-103</v>
      </c>
      <c r="D4" s="60">
        <v>1080.0</v>
      </c>
      <c r="E4" s="61">
        <f t="shared" si="1"/>
        <v>329.184</v>
      </c>
      <c r="F4" s="59"/>
    </row>
    <row r="5">
      <c r="A5" s="58" t="s">
        <v>62</v>
      </c>
      <c r="B5" s="59"/>
      <c r="C5" s="26" t="str">
        <f>Collar!$B$1</f>
        <v>KM-23-103</v>
      </c>
      <c r="D5" s="58">
        <v>1090.0</v>
      </c>
      <c r="E5" s="61">
        <f t="shared" si="1"/>
        <v>332.232</v>
      </c>
      <c r="F5" s="59"/>
    </row>
    <row r="6">
      <c r="A6" s="58" t="s">
        <v>62</v>
      </c>
      <c r="B6" s="59"/>
      <c r="C6" s="26" t="str">
        <f>Collar!$B$1</f>
        <v>KM-23-103</v>
      </c>
      <c r="D6" s="60">
        <v>1100.0</v>
      </c>
      <c r="E6" s="61">
        <f t="shared" si="1"/>
        <v>335.28</v>
      </c>
      <c r="F6" s="58" t="s">
        <v>262</v>
      </c>
    </row>
  </sheetData>
  <conditionalFormatting sqref="C2:C6">
    <cfRule type="containsBlanks" dxfId="0" priority="1">
      <formula>LEN(TRIM(C2))=0</formula>
    </cfRule>
  </conditionalFormatting>
  <conditionalFormatting sqref="A2:A6">
    <cfRule type="containsBlanks" dxfId="0" priority="2">
      <formula>LEN(TRIM(A2))=0</formula>
    </cfRule>
  </conditionalFormatting>
  <dataValidations>
    <dataValidation type="list" allowBlank="1" sqref="A2:A6">
      <formula1>'_Lookups'!$A$9:$A$12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1.43"/>
    <col customWidth="1" min="3" max="3" width="2.43"/>
    <col customWidth="1" min="4" max="4" width="3.29"/>
    <col customWidth="1" min="5" max="5" width="32.57"/>
    <col customWidth="1" min="6" max="6" width="2.29"/>
  </cols>
  <sheetData>
    <row r="1" ht="12.75" customHeight="1">
      <c r="A1" s="62" t="s">
        <v>263</v>
      </c>
      <c r="C1" s="63"/>
      <c r="D1" s="63"/>
      <c r="E1" s="63"/>
      <c r="F1" s="63"/>
    </row>
    <row r="2" ht="12.75" customHeight="1">
      <c r="A2" s="64" t="s">
        <v>264</v>
      </c>
      <c r="B2" s="65"/>
      <c r="C2" s="63" t="s">
        <v>265</v>
      </c>
      <c r="D2" s="66" t="s">
        <v>266</v>
      </c>
      <c r="E2" s="65"/>
      <c r="F2" s="63" t="s">
        <v>265</v>
      </c>
    </row>
    <row r="3" ht="12.75" customHeight="1">
      <c r="A3" s="63" t="s">
        <v>78</v>
      </c>
      <c r="B3" s="63" t="s">
        <v>267</v>
      </c>
      <c r="C3" s="63"/>
      <c r="D3" s="8">
        <v>1.0</v>
      </c>
      <c r="E3" s="63" t="s">
        <v>268</v>
      </c>
      <c r="F3" s="63"/>
    </row>
    <row r="4" ht="12.75" customHeight="1">
      <c r="A4" s="63" t="s">
        <v>79</v>
      </c>
      <c r="B4" s="63" t="s">
        <v>269</v>
      </c>
      <c r="C4" s="63"/>
      <c r="D4" s="8">
        <v>2.0</v>
      </c>
      <c r="E4" s="63" t="s">
        <v>166</v>
      </c>
      <c r="F4" s="63"/>
    </row>
    <row r="5" ht="12.75" customHeight="1">
      <c r="A5" s="63" t="s">
        <v>80</v>
      </c>
      <c r="B5" s="63" t="s">
        <v>270</v>
      </c>
      <c r="C5" s="63"/>
      <c r="D5" s="8">
        <v>3.0</v>
      </c>
      <c r="E5" s="63" t="s">
        <v>271</v>
      </c>
      <c r="F5" s="63"/>
    </row>
    <row r="6" ht="12.75" customHeight="1">
      <c r="A6" s="63" t="s">
        <v>81</v>
      </c>
      <c r="B6" s="63" t="s">
        <v>272</v>
      </c>
      <c r="C6" s="63"/>
      <c r="D6" s="8">
        <v>4.0</v>
      </c>
      <c r="E6" s="63" t="s">
        <v>273</v>
      </c>
      <c r="F6" s="63"/>
    </row>
    <row r="7" ht="12.75" customHeight="1">
      <c r="A7" s="63" t="s">
        <v>82</v>
      </c>
      <c r="B7" s="63" t="s">
        <v>274</v>
      </c>
      <c r="C7" s="63"/>
      <c r="D7" s="8">
        <v>5.0</v>
      </c>
      <c r="E7" s="63" t="s">
        <v>275</v>
      </c>
      <c r="F7" s="63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3" max="3" width="2.29"/>
    <col customWidth="1" min="4" max="4" width="7.57"/>
    <col customWidth="1" min="5" max="5" width="29.57"/>
    <col customWidth="1" min="6" max="6" width="2.29"/>
    <col customWidth="1" min="7" max="7" width="5.71"/>
    <col customWidth="1" min="8" max="8" width="19.71"/>
    <col customWidth="1" min="9" max="9" width="2.29"/>
    <col customWidth="1" min="10" max="10" width="10.43"/>
    <col customWidth="1" min="11" max="11" width="28.14"/>
    <col customWidth="1" min="12" max="12" width="2.29"/>
    <col customWidth="1" min="13" max="13" width="4.0"/>
    <col customWidth="1" min="14" max="14" width="22.71"/>
    <col customWidth="1" min="15" max="15" width="2.29"/>
    <col customWidth="1" min="16" max="16" width="4.57"/>
    <col customWidth="1" min="17" max="17" width="22.29"/>
    <col customWidth="1" min="18" max="18" width="2.29"/>
    <col customWidth="1" min="19" max="19" width="17.0"/>
    <col customWidth="1" min="20" max="20" width="8.71"/>
    <col customWidth="1" min="21" max="21" width="7.29"/>
    <col customWidth="1" min="22" max="22" width="6.43"/>
  </cols>
  <sheetData>
    <row r="1" ht="12.75" customHeight="1">
      <c r="A1" s="67" t="s">
        <v>276</v>
      </c>
      <c r="B1" s="68"/>
      <c r="C1" s="63"/>
      <c r="D1" s="1"/>
      <c r="E1" s="1"/>
      <c r="F1" s="63"/>
      <c r="G1" s="1"/>
      <c r="H1" s="1"/>
      <c r="I1" s="63"/>
      <c r="J1" s="63"/>
      <c r="K1" s="63"/>
      <c r="L1" s="68"/>
      <c r="M1" s="63"/>
      <c r="N1" s="63"/>
      <c r="O1" s="63"/>
      <c r="P1" s="63"/>
      <c r="Q1" s="63"/>
    </row>
    <row r="2" ht="12.75" customHeight="1">
      <c r="A2" s="69" t="s">
        <v>277</v>
      </c>
      <c r="B2" s="70"/>
      <c r="C2" s="63" t="s">
        <v>265</v>
      </c>
      <c r="D2" s="71" t="s">
        <v>278</v>
      </c>
      <c r="E2" s="70"/>
      <c r="F2" s="63" t="s">
        <v>265</v>
      </c>
      <c r="G2" s="71" t="s">
        <v>279</v>
      </c>
      <c r="H2" s="70"/>
      <c r="I2" s="63" t="s">
        <v>265</v>
      </c>
      <c r="J2" s="72" t="s">
        <v>280</v>
      </c>
      <c r="L2" s="63" t="s">
        <v>265</v>
      </c>
      <c r="M2" s="69" t="s">
        <v>281</v>
      </c>
      <c r="N2" s="70"/>
      <c r="O2" s="63" t="s">
        <v>265</v>
      </c>
      <c r="P2" s="66" t="s">
        <v>282</v>
      </c>
      <c r="Q2" s="65"/>
      <c r="R2" s="5" t="s">
        <v>265</v>
      </c>
      <c r="S2" s="73" t="s">
        <v>283</v>
      </c>
      <c r="T2" s="65"/>
      <c r="U2" s="74" t="s">
        <v>284</v>
      </c>
      <c r="V2" s="74" t="s">
        <v>285</v>
      </c>
    </row>
    <row r="3" ht="12.75" customHeight="1">
      <c r="A3" s="75" t="s">
        <v>286</v>
      </c>
      <c r="B3" s="75" t="s">
        <v>287</v>
      </c>
      <c r="C3" s="63"/>
      <c r="D3" s="76" t="s">
        <v>49</v>
      </c>
      <c r="E3" s="77" t="s">
        <v>288</v>
      </c>
      <c r="F3" s="78"/>
      <c r="G3" s="63" t="s">
        <v>50</v>
      </c>
      <c r="H3" s="63" t="s">
        <v>289</v>
      </c>
      <c r="I3" s="63"/>
      <c r="J3" s="63" t="s">
        <v>72</v>
      </c>
      <c r="K3" s="63" t="s">
        <v>290</v>
      </c>
      <c r="L3" s="68"/>
      <c r="M3" s="63" t="s">
        <v>131</v>
      </c>
      <c r="N3" s="63" t="s">
        <v>291</v>
      </c>
      <c r="O3" s="63"/>
      <c r="P3" s="63" t="s">
        <v>292</v>
      </c>
      <c r="Q3" s="63" t="s">
        <v>293</v>
      </c>
      <c r="S3" s="75" t="s">
        <v>294</v>
      </c>
      <c r="T3" s="75" t="s">
        <v>295</v>
      </c>
      <c r="U3" s="75">
        <v>0.542</v>
      </c>
      <c r="V3" s="75">
        <v>3.8</v>
      </c>
    </row>
    <row r="4" ht="12.75" customHeight="1">
      <c r="A4" s="75" t="s">
        <v>296</v>
      </c>
      <c r="B4" s="75" t="s">
        <v>297</v>
      </c>
      <c r="C4" s="63"/>
      <c r="D4" s="76" t="s">
        <v>46</v>
      </c>
      <c r="E4" s="76" t="s">
        <v>298</v>
      </c>
      <c r="F4" s="78"/>
      <c r="G4" s="63" t="s">
        <v>47</v>
      </c>
      <c r="H4" s="63" t="s">
        <v>299</v>
      </c>
      <c r="I4" s="63"/>
      <c r="J4" s="63" t="s">
        <v>94</v>
      </c>
      <c r="K4" s="63" t="s">
        <v>300</v>
      </c>
      <c r="L4" s="68"/>
      <c r="M4" s="63" t="s">
        <v>132</v>
      </c>
      <c r="N4" s="63" t="s">
        <v>301</v>
      </c>
      <c r="O4" s="63"/>
      <c r="P4" s="63" t="s">
        <v>58</v>
      </c>
      <c r="Q4" s="63" t="s">
        <v>302</v>
      </c>
      <c r="S4" s="79" t="s">
        <v>303</v>
      </c>
      <c r="T4" s="75" t="s">
        <v>295</v>
      </c>
      <c r="U4" s="80">
        <v>0.897</v>
      </c>
      <c r="V4" s="80">
        <v>0.48</v>
      </c>
    </row>
    <row r="5" ht="12.75" customHeight="1">
      <c r="A5" s="75" t="s">
        <v>304</v>
      </c>
      <c r="B5" s="75" t="s">
        <v>305</v>
      </c>
      <c r="C5" s="63"/>
      <c r="D5" s="63" t="s">
        <v>306</v>
      </c>
      <c r="E5" s="63" t="s">
        <v>307</v>
      </c>
      <c r="F5" s="78"/>
      <c r="G5" s="63" t="s">
        <v>72</v>
      </c>
      <c r="H5" s="63" t="s">
        <v>308</v>
      </c>
      <c r="I5" s="63"/>
      <c r="J5" s="63" t="s">
        <v>125</v>
      </c>
      <c r="K5" s="63" t="s">
        <v>309</v>
      </c>
      <c r="L5" s="68"/>
      <c r="M5" s="63" t="s">
        <v>133</v>
      </c>
      <c r="N5" s="63" t="s">
        <v>310</v>
      </c>
      <c r="O5" s="63"/>
      <c r="P5" s="63" t="s">
        <v>71</v>
      </c>
      <c r="Q5" s="63" t="s">
        <v>311</v>
      </c>
      <c r="S5" s="75" t="s">
        <v>312</v>
      </c>
      <c r="T5" s="75" t="s">
        <v>313</v>
      </c>
      <c r="U5" s="75"/>
      <c r="V5" s="75"/>
    </row>
    <row r="6" ht="12.75" customHeight="1">
      <c r="A6" s="75" t="s">
        <v>314</v>
      </c>
      <c r="B6" s="75" t="s">
        <v>315</v>
      </c>
      <c r="C6" s="63"/>
      <c r="D6" s="63" t="s">
        <v>66</v>
      </c>
      <c r="E6" s="63" t="s">
        <v>316</v>
      </c>
      <c r="F6" s="78"/>
      <c r="G6" s="63"/>
      <c r="H6" s="63"/>
      <c r="I6" s="63"/>
      <c r="J6" s="63" t="s">
        <v>122</v>
      </c>
      <c r="K6" s="63" t="s">
        <v>317</v>
      </c>
      <c r="L6" s="68"/>
      <c r="M6" s="63" t="s">
        <v>134</v>
      </c>
      <c r="N6" s="63" t="s">
        <v>318</v>
      </c>
      <c r="O6" s="63"/>
      <c r="P6" s="63" t="s">
        <v>319</v>
      </c>
      <c r="Q6" s="63" t="s">
        <v>320</v>
      </c>
      <c r="S6" s="63" t="s">
        <v>321</v>
      </c>
      <c r="T6" s="63" t="s">
        <v>295</v>
      </c>
      <c r="U6" s="63">
        <v>5.38</v>
      </c>
      <c r="V6" s="63">
        <v>0.78</v>
      </c>
    </row>
    <row r="7" ht="12.75" customHeight="1">
      <c r="A7" s="75" t="s">
        <v>322</v>
      </c>
      <c r="B7" s="75" t="s">
        <v>323</v>
      </c>
      <c r="C7" s="75"/>
      <c r="D7" s="63" t="s">
        <v>324</v>
      </c>
      <c r="E7" s="63" t="s">
        <v>325</v>
      </c>
      <c r="F7" s="81"/>
      <c r="G7" s="75"/>
      <c r="H7" s="75"/>
      <c r="I7" s="75"/>
      <c r="J7" s="63" t="s">
        <v>75</v>
      </c>
      <c r="K7" s="63" t="s">
        <v>326</v>
      </c>
      <c r="L7" s="68"/>
      <c r="M7" s="63" t="s">
        <v>136</v>
      </c>
      <c r="N7" s="63" t="s">
        <v>327</v>
      </c>
      <c r="O7" s="75"/>
      <c r="P7" s="63" t="s">
        <v>145</v>
      </c>
      <c r="Q7" s="63" t="s">
        <v>328</v>
      </c>
      <c r="S7" s="63" t="s">
        <v>329</v>
      </c>
      <c r="T7" s="63" t="s">
        <v>313</v>
      </c>
      <c r="U7" s="63"/>
      <c r="V7" s="63"/>
    </row>
    <row r="8" ht="12.75" customHeight="1">
      <c r="A8" s="75" t="s">
        <v>330</v>
      </c>
      <c r="B8" s="75" t="s">
        <v>331</v>
      </c>
      <c r="C8" s="63"/>
      <c r="D8" s="63" t="s">
        <v>69</v>
      </c>
      <c r="E8" s="63" t="s">
        <v>332</v>
      </c>
      <c r="F8" s="78"/>
      <c r="G8" s="63"/>
      <c r="H8" s="63"/>
      <c r="I8" s="63"/>
      <c r="J8" s="63" t="s">
        <v>87</v>
      </c>
      <c r="K8" s="63" t="s">
        <v>333</v>
      </c>
      <c r="L8" s="68"/>
      <c r="M8" s="63" t="s">
        <v>135</v>
      </c>
      <c r="N8" s="63" t="s">
        <v>334</v>
      </c>
      <c r="O8" s="63"/>
      <c r="P8" s="63" t="s">
        <v>72</v>
      </c>
      <c r="Q8" s="63" t="s">
        <v>290</v>
      </c>
      <c r="S8" s="76" t="s">
        <v>335</v>
      </c>
      <c r="T8" s="76" t="s">
        <v>295</v>
      </c>
      <c r="U8" s="82">
        <v>2.02</v>
      </c>
      <c r="V8" s="82">
        <v>2.72</v>
      </c>
    </row>
    <row r="9" ht="12.75" customHeight="1">
      <c r="A9" s="63" t="s">
        <v>45</v>
      </c>
      <c r="B9" s="63" t="s">
        <v>336</v>
      </c>
      <c r="C9" s="63"/>
      <c r="D9" s="63" t="s">
        <v>337</v>
      </c>
      <c r="E9" s="63" t="s">
        <v>338</v>
      </c>
      <c r="F9" s="78"/>
      <c r="G9" s="63"/>
      <c r="H9" s="63"/>
      <c r="I9" s="63"/>
      <c r="J9" s="63" t="s">
        <v>58</v>
      </c>
      <c r="K9" s="63" t="s">
        <v>302</v>
      </c>
      <c r="L9" s="68"/>
      <c r="M9" s="63"/>
      <c r="N9" s="63"/>
      <c r="O9" s="63"/>
      <c r="P9" s="63" t="s">
        <v>142</v>
      </c>
      <c r="Q9" s="63" t="s">
        <v>339</v>
      </c>
    </row>
    <row r="10" ht="12.75" customHeight="1">
      <c r="A10" s="63" t="s">
        <v>62</v>
      </c>
      <c r="B10" s="63" t="s">
        <v>340</v>
      </c>
      <c r="C10" s="63"/>
      <c r="D10" s="63" t="s">
        <v>341</v>
      </c>
      <c r="E10" s="63" t="s">
        <v>342</v>
      </c>
      <c r="F10" s="78"/>
      <c r="G10" s="63"/>
      <c r="H10" s="63"/>
      <c r="I10" s="63"/>
      <c r="J10" s="63" t="s">
        <v>84</v>
      </c>
      <c r="K10" s="63" t="s">
        <v>343</v>
      </c>
      <c r="L10" s="68"/>
      <c r="M10" s="63"/>
      <c r="N10" s="63"/>
      <c r="O10" s="63"/>
      <c r="P10" s="63" t="s">
        <v>344</v>
      </c>
      <c r="Q10" s="63" t="s">
        <v>345</v>
      </c>
    </row>
    <row r="11" ht="12.75" customHeight="1">
      <c r="A11" s="63" t="s">
        <v>346</v>
      </c>
      <c r="B11" s="63" t="s">
        <v>347</v>
      </c>
      <c r="C11" s="63"/>
      <c r="D11" s="63" t="s">
        <v>71</v>
      </c>
      <c r="E11" s="63" t="s">
        <v>311</v>
      </c>
      <c r="F11" s="78"/>
      <c r="G11" s="63"/>
      <c r="H11" s="63"/>
      <c r="I11" s="63"/>
      <c r="K11" s="63"/>
      <c r="L11" s="68"/>
      <c r="M11" s="63"/>
      <c r="N11" s="63"/>
      <c r="O11" s="63"/>
      <c r="P11" s="63" t="s">
        <v>348</v>
      </c>
      <c r="Q11" s="63" t="s">
        <v>349</v>
      </c>
    </row>
    <row r="12" ht="12.75" customHeight="1">
      <c r="A12" s="63" t="s">
        <v>350</v>
      </c>
      <c r="B12" s="63" t="s">
        <v>351</v>
      </c>
      <c r="C12" s="63"/>
      <c r="D12" s="63" t="s">
        <v>72</v>
      </c>
      <c r="E12" s="63" t="s">
        <v>290</v>
      </c>
      <c r="F12" s="78"/>
      <c r="G12" s="63"/>
      <c r="H12" s="63"/>
      <c r="I12" s="63"/>
      <c r="K12" s="63"/>
      <c r="L12" s="68"/>
      <c r="M12" s="63"/>
      <c r="N12" s="63"/>
      <c r="O12" s="63"/>
      <c r="P12" s="63"/>
      <c r="Q12" s="63"/>
    </row>
    <row r="13" ht="12.75" customHeight="1">
      <c r="A13" s="83" t="s">
        <v>352</v>
      </c>
      <c r="B13" s="83" t="s">
        <v>353</v>
      </c>
      <c r="C13" s="63"/>
      <c r="D13" s="63" t="s">
        <v>125</v>
      </c>
      <c r="E13" s="83" t="s">
        <v>354</v>
      </c>
      <c r="F13" s="78"/>
      <c r="G13" s="63"/>
      <c r="H13" s="63"/>
      <c r="I13" s="63"/>
      <c r="K13" s="63"/>
      <c r="L13" s="68"/>
      <c r="M13" s="63"/>
      <c r="N13" s="63"/>
      <c r="O13" s="63"/>
      <c r="P13" s="63"/>
      <c r="Q13" s="63"/>
    </row>
    <row r="14" ht="12.75" customHeight="1">
      <c r="C14" s="63"/>
      <c r="D14" s="63" t="s">
        <v>122</v>
      </c>
      <c r="E14" s="83" t="s">
        <v>355</v>
      </c>
      <c r="F14" s="78"/>
      <c r="G14" s="63"/>
      <c r="H14" s="63"/>
      <c r="I14" s="63"/>
      <c r="K14" s="63"/>
      <c r="L14" s="68"/>
      <c r="M14" s="63"/>
      <c r="N14" s="63"/>
      <c r="O14" s="63"/>
      <c r="P14" s="63"/>
      <c r="Q14" s="63"/>
    </row>
    <row r="15" ht="12.75" customHeight="1">
      <c r="C15" s="63"/>
      <c r="D15" s="63" t="s">
        <v>75</v>
      </c>
      <c r="E15" s="83" t="s">
        <v>356</v>
      </c>
      <c r="F15" s="78"/>
      <c r="G15" s="63"/>
      <c r="H15" s="63"/>
      <c r="I15" s="63"/>
      <c r="K15" s="63"/>
      <c r="L15" s="68"/>
      <c r="M15" s="63"/>
      <c r="N15" s="63"/>
      <c r="O15" s="63"/>
      <c r="P15" s="63"/>
      <c r="Q15" s="63"/>
    </row>
    <row r="16" ht="12.75" customHeight="1">
      <c r="C16" s="63"/>
      <c r="D16" s="63" t="s">
        <v>87</v>
      </c>
      <c r="E16" s="83" t="s">
        <v>357</v>
      </c>
      <c r="F16" s="78"/>
      <c r="G16" s="63"/>
      <c r="H16" s="63"/>
      <c r="I16" s="63"/>
      <c r="J16" s="63"/>
      <c r="K16" s="63"/>
      <c r="L16" s="68"/>
      <c r="M16" s="63"/>
      <c r="N16" s="63"/>
      <c r="O16" s="63"/>
      <c r="P16" s="63"/>
      <c r="Q16" s="63"/>
    </row>
    <row r="17" ht="12.75" customHeight="1">
      <c r="C17" s="63"/>
      <c r="D17" s="63" t="s">
        <v>58</v>
      </c>
      <c r="E17" s="83" t="s">
        <v>358</v>
      </c>
      <c r="F17" s="78"/>
      <c r="G17" s="63"/>
      <c r="H17" s="63"/>
      <c r="I17" s="63"/>
      <c r="J17" s="63"/>
      <c r="K17" s="63"/>
      <c r="L17" s="68"/>
      <c r="M17" s="63"/>
      <c r="N17" s="63"/>
      <c r="O17" s="63"/>
      <c r="P17" s="63"/>
      <c r="Q17" s="63"/>
    </row>
    <row r="18" ht="12.75" customHeight="1">
      <c r="C18" s="63"/>
      <c r="D18" s="63" t="s">
        <v>359</v>
      </c>
      <c r="E18" s="63" t="s">
        <v>360</v>
      </c>
      <c r="F18" s="78"/>
      <c r="G18" s="63"/>
      <c r="H18" s="63"/>
      <c r="I18" s="63"/>
      <c r="J18" s="63"/>
      <c r="K18" s="63"/>
      <c r="L18" s="68"/>
      <c r="M18" s="63"/>
      <c r="N18" s="63"/>
      <c r="O18" s="63"/>
      <c r="P18" s="63"/>
      <c r="Q18" s="63"/>
    </row>
    <row r="19" ht="12.75" customHeight="1">
      <c r="C19" s="63"/>
      <c r="D19" s="63" t="s">
        <v>361</v>
      </c>
      <c r="E19" s="63" t="s">
        <v>59</v>
      </c>
      <c r="F19" s="78"/>
      <c r="G19" s="63"/>
      <c r="H19" s="63"/>
      <c r="I19" s="63"/>
      <c r="J19" s="63"/>
      <c r="K19" s="63"/>
      <c r="L19" s="68"/>
      <c r="M19" s="63"/>
      <c r="N19" s="63"/>
      <c r="O19" s="63"/>
      <c r="P19" s="63"/>
      <c r="Q19" s="63"/>
    </row>
    <row r="20" ht="12.75" customHeight="1">
      <c r="C20" s="63"/>
      <c r="D20" s="63" t="s">
        <v>362</v>
      </c>
      <c r="E20" s="63" t="s">
        <v>363</v>
      </c>
      <c r="F20" s="78"/>
      <c r="G20" s="63"/>
      <c r="H20" s="63"/>
      <c r="I20" s="63"/>
      <c r="J20" s="63"/>
      <c r="K20" s="63"/>
      <c r="L20" s="68"/>
      <c r="M20" s="63"/>
      <c r="N20" s="63"/>
      <c r="O20" s="63"/>
      <c r="P20" s="63"/>
      <c r="Q20" s="63"/>
    </row>
    <row r="21" ht="12.75" customHeight="1">
      <c r="C21" s="63"/>
      <c r="D21" s="63" t="s">
        <v>56</v>
      </c>
      <c r="E21" s="63" t="s">
        <v>364</v>
      </c>
      <c r="F21" s="78"/>
      <c r="G21" s="63"/>
      <c r="H21" s="63"/>
      <c r="I21" s="63"/>
      <c r="J21" s="63"/>
      <c r="K21" s="63"/>
      <c r="L21" s="68"/>
      <c r="M21" s="63"/>
      <c r="N21" s="63"/>
      <c r="O21" s="63"/>
      <c r="P21" s="63"/>
      <c r="Q21" s="63"/>
    </row>
    <row r="22" ht="12.75" customHeight="1">
      <c r="C22" s="63"/>
      <c r="D22" s="63" t="s">
        <v>365</v>
      </c>
      <c r="E22" s="63" t="s">
        <v>366</v>
      </c>
      <c r="F22" s="78"/>
      <c r="G22" s="63"/>
      <c r="H22" s="63"/>
      <c r="I22" s="63"/>
      <c r="J22" s="63"/>
      <c r="K22" s="63"/>
      <c r="L22" s="68"/>
      <c r="M22" s="63"/>
      <c r="N22" s="63"/>
      <c r="O22" s="63"/>
      <c r="P22" s="63"/>
      <c r="Q22" s="63"/>
    </row>
  </sheetData>
  <mergeCells count="5">
    <mergeCell ref="A2:B2"/>
    <mergeCell ref="D2:E2"/>
    <mergeCell ref="G2:H2"/>
    <mergeCell ref="J2:K2"/>
    <mergeCell ref="M2:N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2020-03-31T13:04:32Z</dcterms:created>
  <dc:creator>David Smith</dc:creator>
</cp:coreProperties>
</file>