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udcgal-my.sharepoint.com/personal/a_munin_udc_es/Documents/Documentos/GitHub/TESIS/Resultados/MILP/Datos Autoridades Portuarias/"/>
    </mc:Choice>
  </mc:AlternateContent>
  <xr:revisionPtr revIDLastSave="1551" documentId="13_ncr:1_{B4079704-C8F4-4BF9-8AAC-E8452392350A}" xr6:coauthVersionLast="47" xr6:coauthVersionMax="47" xr10:uidLastSave="{38774D34-89A4-4F14-AA5F-EFC416C6CB7C}"/>
  <bookViews>
    <workbookView xWindow="-120" yWindow="-120" windowWidth="29040" windowHeight="15840" xr2:uid="{00000000-000D-0000-FFFF-FFFF00000000}"/>
  </bookViews>
  <sheets>
    <sheet name="14 buques 21,4 kn 12500 charter" sheetId="25" r:id="rId1"/>
    <sheet name="13 buques 19,5 kn 12500 charter" sheetId="26" r:id="rId2"/>
    <sheet name="13 buques 14 kn 12500 charter" sheetId="28" r:id="rId3"/>
    <sheet name="14 buques 14 kn 25000" sheetId="38" r:id="rId4"/>
    <sheet name="13 buques 19,5 kn 25000" sheetId="30" r:id="rId5"/>
    <sheet name="13 buques 21,4 kn 25000 charter" sheetId="31" r:id="rId6"/>
    <sheet name="12 buques 21,4 kn 50000 charter" sheetId="33" r:id="rId7"/>
    <sheet name="13 buques 19,5 kn 50000 charter" sheetId="34" r:id="rId8"/>
    <sheet name="14 buques 14 kn 50000 charter" sheetId="35" r:id="rId9"/>
    <sheet name="Puertos" sheetId="2" r:id="rId10"/>
    <sheet name="NUTS_Europa" sheetId="3" r:id="rId11"/>
  </sheets>
  <externalReferences>
    <externalReference r:id="rId12"/>
    <externalReference r:id="rId13"/>
  </externalReferences>
  <definedNames>
    <definedName name="_xlnm._FilterDatabase" localSheetId="6" hidden="1">'12 buques 21,4 kn 50000 charter'!$B$3:$I$83</definedName>
    <definedName name="_xlnm._FilterDatabase" localSheetId="2" hidden="1">'13 buques 14 kn 12500 charter'!$B$3:$I$83</definedName>
    <definedName name="_xlnm._FilterDatabase" localSheetId="1" hidden="1">'13 buques 19,5 kn 12500 charter'!$B$3:$I$83</definedName>
    <definedName name="_xlnm._FilterDatabase" localSheetId="4" hidden="1">'13 buques 19,5 kn 25000'!$B$3:$I$83</definedName>
    <definedName name="_xlnm._FilterDatabase" localSheetId="7" hidden="1">'13 buques 19,5 kn 50000 charter'!$B$3:$I$83</definedName>
    <definedName name="_xlnm._FilterDatabase" localSheetId="5" hidden="1">'13 buques 21,4 kn 25000 charter'!$B$3:$I$83</definedName>
    <definedName name="_xlnm._FilterDatabase" localSheetId="3" hidden="1">'14 buques 14 kn 25000'!$B$3:$I$83</definedName>
    <definedName name="_xlnm._FilterDatabase" localSheetId="8" hidden="1">'14 buques 14 kn 50000 charter'!$B$3:$I$83</definedName>
    <definedName name="_xlnm._FilterDatabase" localSheetId="0" hidden="1">'14 buques 21,4 kn 12500 charter'!$B$3:$I$83</definedName>
    <definedName name="_xlnm._FilterDatabase" localSheetId="10" hidden="1">NUTS_Europa!$B$1:$E$81</definedName>
    <definedName name="NUTS_Europa">NUTS_Europa!$A$1:$B$1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25" i="28" l="1"/>
  <c r="T114" i="28"/>
  <c r="T113" i="28"/>
  <c r="Z121" i="28"/>
  <c r="S125" i="28"/>
  <c r="S124" i="28"/>
  <c r="S121" i="28"/>
  <c r="S114" i="28"/>
  <c r="S113" i="28"/>
  <c r="S108" i="28"/>
  <c r="S107" i="28"/>
  <c r="P125" i="28"/>
  <c r="Q125" i="28" s="1"/>
  <c r="Z125" i="28" s="1"/>
  <c r="P124" i="28"/>
  <c r="Q124" i="28" s="1"/>
  <c r="Z124" i="28" s="1"/>
  <c r="P121" i="28"/>
  <c r="Q121" i="28" s="1"/>
  <c r="P114" i="28"/>
  <c r="Q114" i="28" s="1"/>
  <c r="Z114" i="28" s="1"/>
  <c r="P113" i="28"/>
  <c r="Q113" i="28" s="1"/>
  <c r="Z113" i="28" s="1"/>
  <c r="P108" i="28"/>
  <c r="Q108" i="28" s="1"/>
  <c r="Z108" i="28" s="1"/>
  <c r="Q107" i="28"/>
  <c r="P107" i="28"/>
  <c r="J125" i="28"/>
  <c r="J124" i="28"/>
  <c r="T124" i="28" s="1"/>
  <c r="J121" i="28"/>
  <c r="T121" i="28" s="1"/>
  <c r="J114" i="28"/>
  <c r="J113" i="28"/>
  <c r="J108" i="28"/>
  <c r="T108" i="28" s="1"/>
  <c r="J107" i="28"/>
  <c r="T107" i="28" s="1"/>
  <c r="U107" i="28" s="1"/>
  <c r="AA107" i="28" l="1"/>
  <c r="AB107" i="28" s="1"/>
  <c r="AC107" i="28" s="1"/>
  <c r="U124" i="28"/>
  <c r="Z107" i="28"/>
  <c r="U113" i="28"/>
  <c r="U125" i="28"/>
  <c r="U121" i="28"/>
  <c r="U108" i="28"/>
  <c r="U114" i="28"/>
  <c r="T97" i="35" l="1"/>
  <c r="U97" i="35" s="1"/>
  <c r="T94" i="35"/>
  <c r="U94" i="35" s="1"/>
  <c r="S95" i="35"/>
  <c r="S96" i="35"/>
  <c r="S97" i="35"/>
  <c r="S94" i="35"/>
  <c r="R95" i="35"/>
  <c r="R96" i="35"/>
  <c r="R97" i="35"/>
  <c r="R94" i="35"/>
  <c r="P95" i="35"/>
  <c r="Q95" i="35" s="1"/>
  <c r="P96" i="35"/>
  <c r="Q96" i="35" s="1"/>
  <c r="P97" i="35"/>
  <c r="Q97" i="35" s="1"/>
  <c r="P94" i="35"/>
  <c r="Q94" i="35" s="1"/>
  <c r="J95" i="35"/>
  <c r="T95" i="35" s="1"/>
  <c r="U95" i="35" s="1"/>
  <c r="J96" i="35"/>
  <c r="T96" i="35" s="1"/>
  <c r="U96" i="35" s="1"/>
  <c r="J97" i="35"/>
  <c r="J94" i="35"/>
  <c r="S88" i="34"/>
  <c r="S89" i="34"/>
  <c r="S90" i="34"/>
  <c r="S87" i="34"/>
  <c r="Q88" i="34"/>
  <c r="P88" i="34"/>
  <c r="P89" i="34"/>
  <c r="Q89" i="34" s="1"/>
  <c r="P90" i="34"/>
  <c r="Q90" i="34" s="1"/>
  <c r="P87" i="34"/>
  <c r="Q87" i="34" s="1"/>
  <c r="R92" i="34"/>
  <c r="S92" i="34" s="1"/>
  <c r="R91" i="34"/>
  <c r="S91" i="34" s="1"/>
  <c r="R90" i="34"/>
  <c r="Q92" i="35" l="1"/>
  <c r="Q91" i="35" s="1"/>
  <c r="R91" i="35" s="1"/>
  <c r="P92" i="34"/>
  <c r="Q92" i="34" s="1"/>
  <c r="P91" i="34"/>
  <c r="Q91" i="34" s="1"/>
  <c r="Q93" i="34" s="1"/>
  <c r="Q154" i="34" s="1"/>
  <c r="J88" i="34"/>
  <c r="T88" i="34" s="1"/>
  <c r="U88" i="34" s="1"/>
  <c r="J89" i="34"/>
  <c r="T89" i="34" s="1"/>
  <c r="U89" i="34" s="1"/>
  <c r="J90" i="34"/>
  <c r="T90" i="34" s="1"/>
  <c r="U90" i="34" s="1"/>
  <c r="J91" i="34"/>
  <c r="T91" i="34" s="1"/>
  <c r="U91" i="34" s="1"/>
  <c r="J92" i="34"/>
  <c r="T92" i="34" s="1"/>
  <c r="U92" i="34" s="1"/>
  <c r="J87" i="34"/>
  <c r="T87" i="34" s="1"/>
  <c r="U87" i="34" s="1"/>
  <c r="S97" i="33" l="1"/>
  <c r="S98" i="33"/>
  <c r="S99" i="33"/>
  <c r="S96" i="33"/>
  <c r="R97" i="33"/>
  <c r="R98" i="33"/>
  <c r="R99" i="33"/>
  <c r="R96" i="33"/>
  <c r="P97" i="33"/>
  <c r="Q97" i="33" s="1"/>
  <c r="Z97" i="33" s="1"/>
  <c r="P98" i="33"/>
  <c r="Q98" i="33" s="1"/>
  <c r="Z98" i="33" s="1"/>
  <c r="P99" i="33"/>
  <c r="Q99" i="33" s="1"/>
  <c r="Z99" i="33" s="1"/>
  <c r="P96" i="33"/>
  <c r="Q96" i="33" s="1"/>
  <c r="Q93" i="33"/>
  <c r="Q86" i="34" s="1"/>
  <c r="Q93" i="35" s="1"/>
  <c r="J97" i="33"/>
  <c r="T97" i="33" s="1"/>
  <c r="U97" i="33" s="1"/>
  <c r="J98" i="33"/>
  <c r="T98" i="33" s="1"/>
  <c r="U98" i="33" s="1"/>
  <c r="J99" i="33"/>
  <c r="T99" i="33" s="1"/>
  <c r="U99" i="33" s="1"/>
  <c r="J96" i="33"/>
  <c r="T96" i="33" s="1"/>
  <c r="U96" i="33" s="1"/>
  <c r="S104" i="31"/>
  <c r="S105" i="31"/>
  <c r="S106" i="31"/>
  <c r="S103" i="31"/>
  <c r="Q103" i="31"/>
  <c r="Q104" i="31"/>
  <c r="P104" i="31"/>
  <c r="P105" i="31"/>
  <c r="Q105" i="31" s="1"/>
  <c r="P106" i="31"/>
  <c r="Q106" i="31" s="1"/>
  <c r="P103" i="31"/>
  <c r="S108" i="31"/>
  <c r="S107" i="31"/>
  <c r="R108" i="31"/>
  <c r="R107" i="31"/>
  <c r="Q108" i="31"/>
  <c r="Q109" i="31" s="1"/>
  <c r="Q154" i="31" s="1"/>
  <c r="Q107" i="31"/>
  <c r="P108" i="31"/>
  <c r="P107" i="31"/>
  <c r="J104" i="31"/>
  <c r="T104" i="31" s="1"/>
  <c r="U104" i="31" s="1"/>
  <c r="J105" i="31"/>
  <c r="T105" i="31" s="1"/>
  <c r="U105" i="31" s="1"/>
  <c r="J106" i="31"/>
  <c r="T106" i="31" s="1"/>
  <c r="U106" i="31" s="1"/>
  <c r="J107" i="31"/>
  <c r="T107" i="31" s="1"/>
  <c r="U107" i="31" s="1"/>
  <c r="J108" i="31"/>
  <c r="T108" i="31" s="1"/>
  <c r="U108" i="31" s="1"/>
  <c r="J103" i="31"/>
  <c r="T103" i="31" s="1"/>
  <c r="U103" i="31" s="1"/>
  <c r="Q102" i="31"/>
  <c r="R102" i="31"/>
  <c r="R93" i="33" s="1"/>
  <c r="R86" i="34" s="1"/>
  <c r="R93" i="35" s="1"/>
  <c r="S102" i="31"/>
  <c r="S93" i="33" s="1"/>
  <c r="S86" i="34" s="1"/>
  <c r="S93" i="35" s="1"/>
  <c r="U102" i="31"/>
  <c r="U93" i="33" s="1"/>
  <c r="U86" i="34" s="1"/>
  <c r="U93" i="35" s="1"/>
  <c r="V102" i="31"/>
  <c r="V93" i="33" s="1"/>
  <c r="V86" i="34" s="1"/>
  <c r="V93" i="35" s="1"/>
  <c r="W102" i="31"/>
  <c r="W93" i="33" s="1"/>
  <c r="W86" i="34" s="1"/>
  <c r="W93" i="35" s="1"/>
  <c r="Y102" i="31"/>
  <c r="Y93" i="33" s="1"/>
  <c r="Y86" i="34" s="1"/>
  <c r="Y93" i="35" s="1"/>
  <c r="P102" i="31"/>
  <c r="P93" i="33" s="1"/>
  <c r="P86" i="34" s="1"/>
  <c r="P93" i="35" s="1"/>
  <c r="Y102" i="30"/>
  <c r="X102" i="30"/>
  <c r="W102" i="30"/>
  <c r="V102" i="30"/>
  <c r="T100" i="30"/>
  <c r="T101" i="30"/>
  <c r="S98" i="30"/>
  <c r="S99" i="30"/>
  <c r="S100" i="30"/>
  <c r="U100" i="30" s="1"/>
  <c r="S101" i="30"/>
  <c r="S102" i="30"/>
  <c r="S97" i="30"/>
  <c r="R98" i="30"/>
  <c r="R99" i="30"/>
  <c r="R100" i="30"/>
  <c r="R101" i="30"/>
  <c r="R102" i="30"/>
  <c r="R97" i="30"/>
  <c r="Q98" i="30"/>
  <c r="Z98" i="30" s="1"/>
  <c r="Q101" i="30"/>
  <c r="Z101" i="30" s="1"/>
  <c r="Q102" i="30"/>
  <c r="Z102" i="30" s="1"/>
  <c r="P98" i="30"/>
  <c r="P99" i="30"/>
  <c r="Q99" i="30" s="1"/>
  <c r="Z99" i="30" s="1"/>
  <c r="P100" i="30"/>
  <c r="Q100" i="30" s="1"/>
  <c r="Z100" i="30" s="1"/>
  <c r="P101" i="30"/>
  <c r="P102" i="30"/>
  <c r="P97" i="30"/>
  <c r="Q97" i="30" s="1"/>
  <c r="Z97" i="30" s="1"/>
  <c r="J98" i="30"/>
  <c r="T98" i="30" s="1"/>
  <c r="U98" i="30" s="1"/>
  <c r="J99" i="30"/>
  <c r="T99" i="30" s="1"/>
  <c r="U99" i="30" s="1"/>
  <c r="J100" i="30"/>
  <c r="J101" i="30"/>
  <c r="J102" i="30"/>
  <c r="T102" i="30" s="1"/>
  <c r="U102" i="30" s="1"/>
  <c r="J97" i="30"/>
  <c r="T97" i="30" s="1"/>
  <c r="U97" i="30" s="1"/>
  <c r="Q96" i="30"/>
  <c r="R96" i="30"/>
  <c r="S96" i="30"/>
  <c r="T96" i="30"/>
  <c r="T102" i="31" s="1"/>
  <c r="T93" i="33" s="1"/>
  <c r="T86" i="34" s="1"/>
  <c r="T93" i="35" s="1"/>
  <c r="U96" i="30"/>
  <c r="V96" i="30"/>
  <c r="W96" i="30"/>
  <c r="X96" i="30"/>
  <c r="X102" i="31" s="1"/>
  <c r="X93" i="33" s="1"/>
  <c r="X86" i="34" s="1"/>
  <c r="X93" i="35" s="1"/>
  <c r="Y96" i="30"/>
  <c r="P96" i="30"/>
  <c r="R121" i="38"/>
  <c r="S121" i="38" s="1"/>
  <c r="R122" i="38"/>
  <c r="P122" i="38" s="1"/>
  <c r="Q122" i="38" s="1"/>
  <c r="R123" i="38"/>
  <c r="P123" i="38" s="1"/>
  <c r="Q123" i="38" s="1"/>
  <c r="R124" i="38"/>
  <c r="S124" i="38" s="1"/>
  <c r="R125" i="38"/>
  <c r="P125" i="38" s="1"/>
  <c r="Q125" i="38" s="1"/>
  <c r="R126" i="38"/>
  <c r="S126" i="38" s="1"/>
  <c r="R127" i="38"/>
  <c r="S127" i="38" s="1"/>
  <c r="R128" i="38"/>
  <c r="S128" i="38" s="1"/>
  <c r="R120" i="38"/>
  <c r="S120" i="38" s="1"/>
  <c r="S122" i="38"/>
  <c r="S123" i="38"/>
  <c r="S125" i="38"/>
  <c r="P127" i="38" l="1"/>
  <c r="Q127" i="38" s="1"/>
  <c r="P126" i="38"/>
  <c r="Q126" i="38" s="1"/>
  <c r="P121" i="38"/>
  <c r="Q121" i="38" s="1"/>
  <c r="Z96" i="33"/>
  <c r="Q100" i="33"/>
  <c r="Q168" i="33" s="1"/>
  <c r="Q169" i="33" s="1"/>
  <c r="U101" i="30"/>
  <c r="Q113" i="30"/>
  <c r="Q114" i="30" s="1"/>
  <c r="Q156" i="30" s="1"/>
  <c r="P128" i="38"/>
  <c r="Q128" i="38" s="1"/>
  <c r="P124" i="38"/>
  <c r="Q124" i="38" s="1"/>
  <c r="P120" i="38"/>
  <c r="Q120" i="38" s="1"/>
  <c r="J121" i="38"/>
  <c r="T121" i="38" s="1"/>
  <c r="U121" i="38" s="1"/>
  <c r="J122" i="38"/>
  <c r="T122" i="38" s="1"/>
  <c r="U122" i="38" s="1"/>
  <c r="J123" i="38"/>
  <c r="T123" i="38" s="1"/>
  <c r="U123" i="38" s="1"/>
  <c r="J124" i="38"/>
  <c r="T124" i="38" s="1"/>
  <c r="U124" i="38" s="1"/>
  <c r="J125" i="38"/>
  <c r="T125" i="38" s="1"/>
  <c r="U125" i="38" s="1"/>
  <c r="J126" i="38"/>
  <c r="T126" i="38" s="1"/>
  <c r="U126" i="38" s="1"/>
  <c r="J127" i="38"/>
  <c r="T127" i="38" s="1"/>
  <c r="U127" i="38" s="1"/>
  <c r="J128" i="38"/>
  <c r="T128" i="38" s="1"/>
  <c r="U128" i="38" s="1"/>
  <c r="J120" i="38"/>
  <c r="T120" i="38" s="1"/>
  <c r="U120" i="38" s="1"/>
  <c r="Q142" i="38" l="1"/>
  <c r="Q143" i="38" s="1"/>
  <c r="Q144" i="38" s="1"/>
  <c r="C141" i="38"/>
  <c r="B141" i="38"/>
  <c r="E141" i="38"/>
  <c r="D141" i="38"/>
  <c r="C139" i="38"/>
  <c r="B139" i="38"/>
  <c r="E139" i="38"/>
  <c r="D139" i="38"/>
  <c r="E140" i="38"/>
  <c r="D140" i="38"/>
  <c r="C140" i="38"/>
  <c r="B140" i="38"/>
  <c r="C137" i="38"/>
  <c r="B137" i="38"/>
  <c r="E137" i="38"/>
  <c r="D137" i="38"/>
  <c r="E138" i="38"/>
  <c r="D138" i="38"/>
  <c r="C138" i="38"/>
  <c r="B138" i="38"/>
  <c r="C135" i="38"/>
  <c r="B135" i="38"/>
  <c r="E135" i="38"/>
  <c r="D135" i="38"/>
  <c r="E136" i="38"/>
  <c r="D136" i="38"/>
  <c r="C136" i="38"/>
  <c r="B136" i="38"/>
  <c r="C133" i="38"/>
  <c r="B133" i="38"/>
  <c r="E133" i="38"/>
  <c r="D133" i="38"/>
  <c r="E134" i="38"/>
  <c r="D134" i="38"/>
  <c r="C134" i="38"/>
  <c r="B134" i="38"/>
  <c r="E132" i="38"/>
  <c r="D132" i="38"/>
  <c r="C132" i="38"/>
  <c r="B132" i="38"/>
  <c r="C131" i="38"/>
  <c r="B131" i="38"/>
  <c r="E131" i="38"/>
  <c r="D131" i="38"/>
  <c r="C129" i="38"/>
  <c r="B129" i="38"/>
  <c r="E129" i="38"/>
  <c r="D129" i="38"/>
  <c r="E130" i="38"/>
  <c r="D130" i="38"/>
  <c r="C130" i="38"/>
  <c r="B130" i="38"/>
  <c r="E128" i="38"/>
  <c r="Y128" i="38" s="1"/>
  <c r="D128" i="38"/>
  <c r="X128" i="38" s="1"/>
  <c r="C128" i="38"/>
  <c r="W128" i="38" s="1"/>
  <c r="B128" i="38"/>
  <c r="V128" i="38" s="1"/>
  <c r="C127" i="38"/>
  <c r="W127" i="38" s="1"/>
  <c r="B127" i="38"/>
  <c r="V127" i="38" s="1"/>
  <c r="E127" i="38"/>
  <c r="Y127" i="38" s="1"/>
  <c r="D127" i="38"/>
  <c r="X127" i="38" s="1"/>
  <c r="C125" i="38"/>
  <c r="W125" i="38" s="1"/>
  <c r="B125" i="38"/>
  <c r="V125" i="38" s="1"/>
  <c r="E125" i="38"/>
  <c r="Y125" i="38" s="1"/>
  <c r="D125" i="38"/>
  <c r="X125" i="38" s="1"/>
  <c r="E126" i="38"/>
  <c r="Y126" i="38" s="1"/>
  <c r="D126" i="38"/>
  <c r="X126" i="38" s="1"/>
  <c r="C126" i="38"/>
  <c r="W126" i="38" s="1"/>
  <c r="B126" i="38"/>
  <c r="V126" i="38" s="1"/>
  <c r="E124" i="38"/>
  <c r="Y124" i="38" s="1"/>
  <c r="D124" i="38"/>
  <c r="X124" i="38" s="1"/>
  <c r="C124" i="38"/>
  <c r="W124" i="38" s="1"/>
  <c r="B124" i="38"/>
  <c r="V124" i="38" s="1"/>
  <c r="C123" i="38"/>
  <c r="W123" i="38" s="1"/>
  <c r="B123" i="38"/>
  <c r="V123" i="38" s="1"/>
  <c r="E123" i="38"/>
  <c r="Y123" i="38" s="1"/>
  <c r="D123" i="38"/>
  <c r="X123" i="38" s="1"/>
  <c r="C119" i="38"/>
  <c r="D119" i="38"/>
  <c r="E119" i="38"/>
  <c r="F119" i="38"/>
  <c r="G119" i="38"/>
  <c r="H119" i="38"/>
  <c r="I119" i="38"/>
  <c r="K119" i="38"/>
  <c r="L119" i="38"/>
  <c r="M119" i="38"/>
  <c r="N119" i="38"/>
  <c r="O119" i="38"/>
  <c r="B119" i="38"/>
  <c r="C121" i="38"/>
  <c r="W121" i="38" s="1"/>
  <c r="B121" i="38"/>
  <c r="V121" i="38" s="1"/>
  <c r="E121" i="38"/>
  <c r="Y121" i="38" s="1"/>
  <c r="D121" i="38"/>
  <c r="X121" i="38" s="1"/>
  <c r="E122" i="38"/>
  <c r="Y122" i="38" s="1"/>
  <c r="D122" i="38"/>
  <c r="X122" i="38" s="1"/>
  <c r="C122" i="38"/>
  <c r="W122" i="38" s="1"/>
  <c r="B122" i="38"/>
  <c r="V122" i="38" s="1"/>
  <c r="E120" i="38"/>
  <c r="Y120" i="38" s="1"/>
  <c r="D120" i="38"/>
  <c r="X120" i="38" s="1"/>
  <c r="C120" i="38"/>
  <c r="W120" i="38" s="1"/>
  <c r="B120" i="38"/>
  <c r="V120" i="38" s="1"/>
  <c r="C115" i="38"/>
  <c r="B115" i="38"/>
  <c r="E115" i="38"/>
  <c r="D115" i="38"/>
  <c r="E116" i="38"/>
  <c r="D116" i="38"/>
  <c r="C116" i="38"/>
  <c r="B116" i="38"/>
  <c r="C114" i="38"/>
  <c r="B114" i="38"/>
  <c r="E114" i="38"/>
  <c r="D114" i="38"/>
  <c r="E109" i="38"/>
  <c r="D109" i="38"/>
  <c r="C109" i="38"/>
  <c r="B109" i="38"/>
  <c r="C108" i="38"/>
  <c r="B108" i="38"/>
  <c r="E108" i="38"/>
  <c r="D108" i="38"/>
  <c r="C104" i="38"/>
  <c r="B104" i="38"/>
  <c r="E104" i="38"/>
  <c r="D104" i="38"/>
  <c r="E105" i="38"/>
  <c r="D105" i="38"/>
  <c r="C105" i="38"/>
  <c r="B105" i="38"/>
  <c r="C106" i="38"/>
  <c r="B106" i="38"/>
  <c r="E106" i="38"/>
  <c r="D106" i="38"/>
  <c r="E107" i="38"/>
  <c r="D107" i="38"/>
  <c r="C107" i="38"/>
  <c r="B107" i="38"/>
  <c r="E103" i="38"/>
  <c r="D103" i="38"/>
  <c r="C103" i="38"/>
  <c r="B103" i="38"/>
  <c r="C102" i="38"/>
  <c r="D102" i="38"/>
  <c r="E102" i="38"/>
  <c r="F102" i="38"/>
  <c r="G102" i="38"/>
  <c r="H102" i="38"/>
  <c r="I102" i="38"/>
  <c r="J102" i="38"/>
  <c r="K102" i="38"/>
  <c r="L102" i="38"/>
  <c r="M102" i="38"/>
  <c r="N102" i="38"/>
  <c r="B102" i="38"/>
  <c r="C99" i="38"/>
  <c r="B99" i="38"/>
  <c r="E99" i="38"/>
  <c r="D99" i="38"/>
  <c r="E98" i="38"/>
  <c r="D98" i="38"/>
  <c r="C98" i="38"/>
  <c r="B98" i="38"/>
  <c r="C97" i="38"/>
  <c r="B97" i="38"/>
  <c r="E97" i="38"/>
  <c r="D97" i="38"/>
  <c r="E96" i="38"/>
  <c r="D96" i="38"/>
  <c r="C96" i="38"/>
  <c r="B96" i="38"/>
  <c r="C95" i="38"/>
  <c r="B95" i="38"/>
  <c r="E95" i="38"/>
  <c r="D95" i="38"/>
  <c r="C93" i="38"/>
  <c r="B93" i="38"/>
  <c r="E93" i="38"/>
  <c r="D93" i="38"/>
  <c r="E92" i="38"/>
  <c r="D92" i="38"/>
  <c r="C92" i="38"/>
  <c r="B92" i="38"/>
  <c r="E94" i="38"/>
  <c r="D94" i="38"/>
  <c r="C94" i="38"/>
  <c r="B94" i="38"/>
  <c r="C91" i="38"/>
  <c r="B91" i="38"/>
  <c r="E91" i="38"/>
  <c r="D91" i="38"/>
  <c r="E90" i="38"/>
  <c r="D90" i="38"/>
  <c r="C90" i="38"/>
  <c r="B90" i="38"/>
  <c r="C89" i="38"/>
  <c r="B89" i="38"/>
  <c r="E89" i="38"/>
  <c r="D89" i="38"/>
  <c r="E88" i="38"/>
  <c r="D88" i="38"/>
  <c r="C88" i="38"/>
  <c r="B88" i="38"/>
  <c r="C87" i="38"/>
  <c r="D87" i="38"/>
  <c r="E87" i="38"/>
  <c r="F87" i="38"/>
  <c r="G87" i="38"/>
  <c r="H87" i="38"/>
  <c r="I87" i="38"/>
  <c r="J87" i="38"/>
  <c r="K87" i="38"/>
  <c r="L87" i="38"/>
  <c r="M87" i="38"/>
  <c r="N87" i="38"/>
  <c r="B87" i="38"/>
  <c r="E83" i="38"/>
  <c r="D83" i="38"/>
  <c r="C83" i="38"/>
  <c r="B83" i="38"/>
  <c r="E82" i="38"/>
  <c r="D82" i="38"/>
  <c r="C82" i="38"/>
  <c r="B82" i="38"/>
  <c r="E81" i="38"/>
  <c r="D81" i="38"/>
  <c r="C81" i="38"/>
  <c r="B81" i="38"/>
  <c r="E80" i="38"/>
  <c r="D80" i="38"/>
  <c r="C80" i="38"/>
  <c r="B80" i="38"/>
  <c r="E79" i="38"/>
  <c r="D79" i="38"/>
  <c r="C79" i="38"/>
  <c r="B79" i="38"/>
  <c r="E78" i="38"/>
  <c r="D78" i="38"/>
  <c r="C78" i="38"/>
  <c r="B78" i="38"/>
  <c r="E77" i="38"/>
  <c r="D77" i="38"/>
  <c r="C77" i="38"/>
  <c r="B77" i="38"/>
  <c r="E76" i="38"/>
  <c r="D76" i="38"/>
  <c r="C76" i="38"/>
  <c r="B76" i="38"/>
  <c r="E75" i="38"/>
  <c r="D75" i="38"/>
  <c r="C75" i="38"/>
  <c r="B75" i="38"/>
  <c r="E74" i="38"/>
  <c r="D74" i="38"/>
  <c r="C74" i="38"/>
  <c r="B74" i="38"/>
  <c r="E73" i="38"/>
  <c r="D73" i="38"/>
  <c r="C73" i="38"/>
  <c r="B73" i="38"/>
  <c r="E72" i="38"/>
  <c r="D72" i="38"/>
  <c r="C72" i="38"/>
  <c r="B72" i="38"/>
  <c r="E71" i="38"/>
  <c r="D71" i="38"/>
  <c r="C71" i="38"/>
  <c r="B71" i="38"/>
  <c r="E70" i="38"/>
  <c r="D70" i="38"/>
  <c r="C70" i="38"/>
  <c r="B70" i="38"/>
  <c r="E69" i="38"/>
  <c r="D69" i="38"/>
  <c r="C69" i="38"/>
  <c r="B69" i="38"/>
  <c r="E68" i="38"/>
  <c r="D68" i="38"/>
  <c r="C68" i="38"/>
  <c r="B68" i="38"/>
  <c r="E67" i="38"/>
  <c r="D67" i="38"/>
  <c r="C67" i="38"/>
  <c r="B67" i="38"/>
  <c r="E66" i="38"/>
  <c r="D66" i="38"/>
  <c r="C66" i="38"/>
  <c r="B66" i="38"/>
  <c r="E65" i="38"/>
  <c r="D65" i="38"/>
  <c r="C65" i="38"/>
  <c r="B65" i="38"/>
  <c r="E64" i="38"/>
  <c r="D64" i="38"/>
  <c r="C64" i="38"/>
  <c r="B64" i="38"/>
  <c r="E63" i="38"/>
  <c r="D63" i="38"/>
  <c r="C63" i="38"/>
  <c r="B63" i="38"/>
  <c r="E62" i="38"/>
  <c r="D62" i="38"/>
  <c r="C62" i="38"/>
  <c r="B62" i="38"/>
  <c r="E61" i="38"/>
  <c r="D61" i="38"/>
  <c r="C61" i="38"/>
  <c r="B61" i="38"/>
  <c r="E60" i="38"/>
  <c r="D60" i="38"/>
  <c r="C60" i="38"/>
  <c r="B60" i="38"/>
  <c r="E59" i="38"/>
  <c r="D59" i="38"/>
  <c r="C59" i="38"/>
  <c r="B59" i="38"/>
  <c r="E58" i="38"/>
  <c r="D58" i="38"/>
  <c r="C58" i="38"/>
  <c r="B58" i="38"/>
  <c r="E57" i="38"/>
  <c r="D57" i="38"/>
  <c r="C57" i="38"/>
  <c r="B57" i="38"/>
  <c r="E56" i="38"/>
  <c r="D56" i="38"/>
  <c r="C56" i="38"/>
  <c r="B56" i="38"/>
  <c r="E55" i="38"/>
  <c r="D55" i="38"/>
  <c r="C55" i="38"/>
  <c r="B55" i="38"/>
  <c r="E54" i="38"/>
  <c r="D54" i="38"/>
  <c r="C54" i="38"/>
  <c r="B54" i="38"/>
  <c r="E53" i="38"/>
  <c r="D53" i="38"/>
  <c r="C53" i="38"/>
  <c r="B53" i="38"/>
  <c r="E52" i="38"/>
  <c r="D52" i="38"/>
  <c r="C52" i="38"/>
  <c r="B52" i="38"/>
  <c r="E51" i="38"/>
  <c r="D51" i="38"/>
  <c r="C51" i="38"/>
  <c r="B51" i="38"/>
  <c r="E50" i="38"/>
  <c r="D50" i="38"/>
  <c r="C50" i="38"/>
  <c r="B50" i="38"/>
  <c r="E49" i="38"/>
  <c r="D49" i="38"/>
  <c r="C49" i="38"/>
  <c r="B49" i="38"/>
  <c r="E48" i="38"/>
  <c r="D48" i="38"/>
  <c r="C48" i="38"/>
  <c r="B48" i="38"/>
  <c r="E47" i="38"/>
  <c r="D47" i="38"/>
  <c r="C47" i="38"/>
  <c r="B47" i="38"/>
  <c r="E46" i="38"/>
  <c r="D46" i="38"/>
  <c r="C46" i="38"/>
  <c r="B46" i="38"/>
  <c r="E45" i="38"/>
  <c r="D45" i="38"/>
  <c r="C45" i="38"/>
  <c r="B45" i="38"/>
  <c r="E44" i="38"/>
  <c r="D44" i="38"/>
  <c r="C44" i="38"/>
  <c r="B44" i="38"/>
  <c r="E43" i="38"/>
  <c r="D43" i="38"/>
  <c r="C43" i="38"/>
  <c r="B43" i="38"/>
  <c r="E42" i="38"/>
  <c r="D42" i="38"/>
  <c r="C42" i="38"/>
  <c r="B42" i="38"/>
  <c r="E41" i="38"/>
  <c r="D41" i="38"/>
  <c r="C41" i="38"/>
  <c r="B41" i="38"/>
  <c r="E40" i="38"/>
  <c r="D40" i="38"/>
  <c r="C40" i="38"/>
  <c r="B40" i="38"/>
  <c r="E39" i="38"/>
  <c r="D39" i="38"/>
  <c r="C39" i="38"/>
  <c r="B39" i="38"/>
  <c r="E38" i="38"/>
  <c r="D38" i="38"/>
  <c r="C38" i="38"/>
  <c r="B38" i="38"/>
  <c r="E37" i="38"/>
  <c r="D37" i="38"/>
  <c r="C37" i="38"/>
  <c r="B37" i="38"/>
  <c r="E36" i="38"/>
  <c r="D36" i="38"/>
  <c r="C36" i="38"/>
  <c r="B36" i="38"/>
  <c r="E35" i="38"/>
  <c r="D35" i="38"/>
  <c r="C35" i="38"/>
  <c r="B35" i="38"/>
  <c r="E34" i="38"/>
  <c r="D34" i="38"/>
  <c r="C34" i="38"/>
  <c r="B34" i="38"/>
  <c r="E33" i="38"/>
  <c r="D33" i="38"/>
  <c r="C33" i="38"/>
  <c r="B33" i="38"/>
  <c r="E32" i="38"/>
  <c r="D32" i="38"/>
  <c r="C32" i="38"/>
  <c r="B32" i="38"/>
  <c r="E31" i="38"/>
  <c r="D31" i="38"/>
  <c r="C31" i="38"/>
  <c r="B31" i="38"/>
  <c r="E30" i="38"/>
  <c r="D30" i="38"/>
  <c r="C30" i="38"/>
  <c r="B30" i="38"/>
  <c r="E29" i="38"/>
  <c r="D29" i="38"/>
  <c r="C29" i="38"/>
  <c r="B29" i="38"/>
  <c r="E28" i="38"/>
  <c r="D28" i="38"/>
  <c r="C28" i="38"/>
  <c r="B28" i="38"/>
  <c r="E27" i="38"/>
  <c r="D27" i="38"/>
  <c r="C27" i="38"/>
  <c r="B27" i="38"/>
  <c r="E26" i="38"/>
  <c r="D26" i="38"/>
  <c r="C26" i="38"/>
  <c r="B26" i="38"/>
  <c r="E25" i="38"/>
  <c r="D25" i="38"/>
  <c r="C25" i="38"/>
  <c r="B25" i="38"/>
  <c r="E24" i="38"/>
  <c r="D24" i="38"/>
  <c r="C24" i="38"/>
  <c r="B24" i="38"/>
  <c r="E23" i="38"/>
  <c r="D23" i="38"/>
  <c r="C23" i="38"/>
  <c r="B23" i="38"/>
  <c r="E22" i="38"/>
  <c r="D22" i="38"/>
  <c r="C22" i="38"/>
  <c r="B22" i="38"/>
  <c r="E21" i="38"/>
  <c r="D21" i="38"/>
  <c r="C21" i="38"/>
  <c r="B21" i="38"/>
  <c r="E20" i="38"/>
  <c r="D20" i="38"/>
  <c r="C20" i="38"/>
  <c r="B20" i="38"/>
  <c r="E19" i="38"/>
  <c r="D19" i="38"/>
  <c r="C19" i="38"/>
  <c r="B19" i="38"/>
  <c r="E18" i="38"/>
  <c r="D18" i="38"/>
  <c r="C18" i="38"/>
  <c r="B18" i="38"/>
  <c r="E17" i="38"/>
  <c r="D17" i="38"/>
  <c r="C17" i="38"/>
  <c r="B17" i="38"/>
  <c r="E16" i="38"/>
  <c r="D16" i="38"/>
  <c r="C16" i="38"/>
  <c r="B16" i="38"/>
  <c r="E15" i="38"/>
  <c r="D15" i="38"/>
  <c r="C15" i="38"/>
  <c r="B15" i="38"/>
  <c r="E14" i="38"/>
  <c r="D14" i="38"/>
  <c r="C14" i="38"/>
  <c r="B14" i="38"/>
  <c r="E13" i="38"/>
  <c r="D13" i="38"/>
  <c r="C13" i="38"/>
  <c r="B13" i="38"/>
  <c r="E12" i="38"/>
  <c r="D12" i="38"/>
  <c r="C12" i="38"/>
  <c r="B12" i="38"/>
  <c r="E11" i="38"/>
  <c r="D11" i="38"/>
  <c r="C11" i="38"/>
  <c r="B11" i="38"/>
  <c r="E10" i="38"/>
  <c r="D10" i="38"/>
  <c r="C10" i="38"/>
  <c r="B10" i="38"/>
  <c r="E9" i="38"/>
  <c r="D9" i="38"/>
  <c r="C9" i="38"/>
  <c r="B9" i="38"/>
  <c r="E8" i="38"/>
  <c r="D8" i="38"/>
  <c r="C8" i="38"/>
  <c r="B8" i="38"/>
  <c r="E7" i="38"/>
  <c r="D7" i="38"/>
  <c r="C7" i="38"/>
  <c r="B7" i="38"/>
  <c r="E6" i="38"/>
  <c r="D6" i="38"/>
  <c r="C6" i="38"/>
  <c r="B6" i="38"/>
  <c r="E5" i="38"/>
  <c r="D5" i="38"/>
  <c r="C5" i="38"/>
  <c r="B5" i="38"/>
  <c r="E4" i="38"/>
  <c r="D4" i="38"/>
  <c r="C4" i="38"/>
  <c r="B4" i="38"/>
  <c r="C149" i="35" l="1"/>
  <c r="B149" i="35"/>
  <c r="E149" i="35"/>
  <c r="D149" i="35"/>
  <c r="C141" i="35"/>
  <c r="B141" i="35"/>
  <c r="E141" i="35"/>
  <c r="D141" i="35"/>
  <c r="E143" i="35"/>
  <c r="D143" i="35"/>
  <c r="C143" i="35"/>
  <c r="B143" i="35"/>
  <c r="C142" i="35"/>
  <c r="B142" i="35"/>
  <c r="E142" i="35"/>
  <c r="D142" i="35"/>
  <c r="E140" i="35"/>
  <c r="D140" i="35"/>
  <c r="C140" i="35"/>
  <c r="B140" i="35"/>
  <c r="C139" i="35"/>
  <c r="B139" i="35"/>
  <c r="E139" i="35"/>
  <c r="D139" i="35"/>
  <c r="E138" i="35"/>
  <c r="D138" i="35"/>
  <c r="C138" i="35"/>
  <c r="B138" i="35"/>
  <c r="C137" i="35"/>
  <c r="B137" i="35"/>
  <c r="E137" i="35"/>
  <c r="D137" i="35"/>
  <c r="E132" i="35"/>
  <c r="D132" i="35"/>
  <c r="C132" i="35"/>
  <c r="B132" i="35"/>
  <c r="E119" i="35"/>
  <c r="D119" i="35"/>
  <c r="C119" i="35"/>
  <c r="B119" i="35"/>
  <c r="C115" i="35"/>
  <c r="B115" i="35"/>
  <c r="E115" i="35"/>
  <c r="D115" i="35"/>
  <c r="E114" i="35"/>
  <c r="D114" i="35"/>
  <c r="C114" i="35"/>
  <c r="B114" i="35"/>
  <c r="C113" i="35"/>
  <c r="B113" i="35"/>
  <c r="E113" i="35"/>
  <c r="D113" i="35"/>
  <c r="C111" i="35"/>
  <c r="B111" i="35"/>
  <c r="E111" i="35"/>
  <c r="D111" i="35"/>
  <c r="E112" i="35"/>
  <c r="D112" i="35"/>
  <c r="C112" i="35"/>
  <c r="B112" i="35"/>
  <c r="E110" i="35"/>
  <c r="D110" i="35"/>
  <c r="C110" i="35"/>
  <c r="B110" i="35"/>
  <c r="C106" i="35"/>
  <c r="B106" i="35"/>
  <c r="E106" i="35"/>
  <c r="D106" i="35"/>
  <c r="E105" i="35"/>
  <c r="D105" i="35"/>
  <c r="C105" i="35"/>
  <c r="B105" i="35"/>
  <c r="C104" i="35"/>
  <c r="B104" i="35"/>
  <c r="E104" i="35"/>
  <c r="D104" i="35"/>
  <c r="E103" i="35"/>
  <c r="D103" i="35"/>
  <c r="C103" i="35"/>
  <c r="B103" i="35"/>
  <c r="C102" i="35"/>
  <c r="B102" i="35"/>
  <c r="E102" i="35"/>
  <c r="D102" i="35"/>
  <c r="E101" i="35"/>
  <c r="D101" i="35"/>
  <c r="C101" i="35"/>
  <c r="B101" i="35"/>
  <c r="E96" i="35"/>
  <c r="Y96" i="35" s="1"/>
  <c r="D96" i="35"/>
  <c r="X96" i="35" s="1"/>
  <c r="C96" i="35"/>
  <c r="W96" i="35" s="1"/>
  <c r="B96" i="35"/>
  <c r="V96" i="35" s="1"/>
  <c r="C97" i="35"/>
  <c r="W97" i="35" s="1"/>
  <c r="B97" i="35"/>
  <c r="V97" i="35" s="1"/>
  <c r="E97" i="35"/>
  <c r="Y97" i="35" s="1"/>
  <c r="D97" i="35"/>
  <c r="X97" i="35" s="1"/>
  <c r="C95" i="35"/>
  <c r="W95" i="35" s="1"/>
  <c r="B95" i="35"/>
  <c r="V95" i="35" s="1"/>
  <c r="E95" i="35"/>
  <c r="Y95" i="35" s="1"/>
  <c r="D95" i="35"/>
  <c r="X95" i="35" s="1"/>
  <c r="E94" i="35"/>
  <c r="Y94" i="35" s="1"/>
  <c r="D94" i="35"/>
  <c r="X94" i="35" s="1"/>
  <c r="C94" i="35"/>
  <c r="W94" i="35" s="1"/>
  <c r="B94" i="35"/>
  <c r="V94" i="35" s="1"/>
  <c r="C90" i="35"/>
  <c r="B90" i="35"/>
  <c r="E90" i="35"/>
  <c r="D90" i="35"/>
  <c r="E89" i="35"/>
  <c r="D89" i="35"/>
  <c r="C89" i="35"/>
  <c r="B89" i="35"/>
  <c r="C88" i="35"/>
  <c r="B88" i="35"/>
  <c r="E88" i="35"/>
  <c r="D88" i="35"/>
  <c r="E87" i="35"/>
  <c r="D87" i="35"/>
  <c r="C87" i="35"/>
  <c r="B87" i="35"/>
  <c r="E83" i="35"/>
  <c r="D83" i="35"/>
  <c r="C83" i="35"/>
  <c r="B83" i="35"/>
  <c r="E82" i="35"/>
  <c r="D82" i="35"/>
  <c r="C82" i="35"/>
  <c r="B82" i="35"/>
  <c r="E81" i="35"/>
  <c r="D81" i="35"/>
  <c r="C81" i="35"/>
  <c r="B81" i="35"/>
  <c r="E80" i="35"/>
  <c r="D80" i="35"/>
  <c r="C80" i="35"/>
  <c r="B80" i="35"/>
  <c r="E79" i="35"/>
  <c r="D79" i="35"/>
  <c r="C79" i="35"/>
  <c r="B79" i="35"/>
  <c r="E78" i="35"/>
  <c r="D78" i="35"/>
  <c r="C78" i="35"/>
  <c r="B78" i="35"/>
  <c r="E77" i="35"/>
  <c r="D77" i="35"/>
  <c r="C77" i="35"/>
  <c r="B77" i="35"/>
  <c r="E76" i="35"/>
  <c r="D76" i="35"/>
  <c r="C76" i="35"/>
  <c r="B76" i="35"/>
  <c r="E75" i="35"/>
  <c r="D75" i="35"/>
  <c r="C75" i="35"/>
  <c r="B75" i="35"/>
  <c r="E74" i="35"/>
  <c r="D74" i="35"/>
  <c r="C74" i="35"/>
  <c r="B74" i="35"/>
  <c r="E73" i="35"/>
  <c r="D73" i="35"/>
  <c r="C73" i="35"/>
  <c r="B73" i="35"/>
  <c r="E72" i="35"/>
  <c r="D72" i="35"/>
  <c r="C72" i="35"/>
  <c r="B72" i="35"/>
  <c r="E71" i="35"/>
  <c r="D71" i="35"/>
  <c r="C71" i="35"/>
  <c r="B71" i="35"/>
  <c r="E70" i="35"/>
  <c r="D70" i="35"/>
  <c r="C70" i="35"/>
  <c r="B70" i="35"/>
  <c r="E69" i="35"/>
  <c r="D69" i="35"/>
  <c r="C69" i="35"/>
  <c r="B69" i="35"/>
  <c r="E68" i="35"/>
  <c r="D68" i="35"/>
  <c r="C68" i="35"/>
  <c r="B68" i="35"/>
  <c r="E67" i="35"/>
  <c r="D67" i="35"/>
  <c r="C67" i="35"/>
  <c r="B67" i="35"/>
  <c r="E66" i="35"/>
  <c r="D66" i="35"/>
  <c r="C66" i="35"/>
  <c r="B66" i="35"/>
  <c r="E65" i="35"/>
  <c r="D65" i="35"/>
  <c r="C65" i="35"/>
  <c r="B65" i="35"/>
  <c r="E64" i="35"/>
  <c r="D64" i="35"/>
  <c r="C64" i="35"/>
  <c r="B64" i="35"/>
  <c r="E63" i="35"/>
  <c r="D63" i="35"/>
  <c r="C63" i="35"/>
  <c r="B63" i="35"/>
  <c r="E62" i="35"/>
  <c r="D62" i="35"/>
  <c r="C62" i="35"/>
  <c r="B62" i="35"/>
  <c r="E61" i="35"/>
  <c r="D61" i="35"/>
  <c r="C61" i="35"/>
  <c r="B61" i="35"/>
  <c r="E60" i="35"/>
  <c r="D60" i="35"/>
  <c r="C60" i="35"/>
  <c r="B60" i="35"/>
  <c r="E59" i="35"/>
  <c r="D59" i="35"/>
  <c r="C59" i="35"/>
  <c r="B59" i="35"/>
  <c r="E58" i="35"/>
  <c r="D58" i="35"/>
  <c r="C58" i="35"/>
  <c r="B58" i="35"/>
  <c r="E57" i="35"/>
  <c r="D57" i="35"/>
  <c r="C57" i="35"/>
  <c r="B57" i="35"/>
  <c r="E56" i="35"/>
  <c r="D56" i="35"/>
  <c r="C56" i="35"/>
  <c r="B56" i="35"/>
  <c r="E55" i="35"/>
  <c r="D55" i="35"/>
  <c r="C55" i="35"/>
  <c r="B55" i="35"/>
  <c r="E54" i="35"/>
  <c r="D54" i="35"/>
  <c r="C54" i="35"/>
  <c r="B54" i="35"/>
  <c r="E53" i="35"/>
  <c r="D53" i="35"/>
  <c r="C53" i="35"/>
  <c r="B53" i="35"/>
  <c r="E52" i="35"/>
  <c r="D52" i="35"/>
  <c r="C52" i="35"/>
  <c r="B52" i="35"/>
  <c r="E51" i="35"/>
  <c r="D51" i="35"/>
  <c r="C51" i="35"/>
  <c r="B51" i="35"/>
  <c r="E50" i="35"/>
  <c r="D50" i="35"/>
  <c r="C50" i="35"/>
  <c r="B50" i="35"/>
  <c r="E49" i="35"/>
  <c r="D49" i="35"/>
  <c r="C49" i="35"/>
  <c r="B49" i="35"/>
  <c r="E48" i="35"/>
  <c r="D48" i="35"/>
  <c r="C48" i="35"/>
  <c r="B48" i="35"/>
  <c r="E47" i="35"/>
  <c r="D47" i="35"/>
  <c r="C47" i="35"/>
  <c r="B47" i="35"/>
  <c r="E46" i="35"/>
  <c r="D46" i="35"/>
  <c r="C46" i="35"/>
  <c r="B46" i="35"/>
  <c r="E45" i="35"/>
  <c r="D45" i="35"/>
  <c r="C45" i="35"/>
  <c r="B45" i="35"/>
  <c r="E44" i="35"/>
  <c r="D44" i="35"/>
  <c r="C44" i="35"/>
  <c r="B44" i="35"/>
  <c r="E43" i="35"/>
  <c r="D43" i="35"/>
  <c r="C43" i="35"/>
  <c r="B43" i="35"/>
  <c r="E42" i="35"/>
  <c r="D42" i="35"/>
  <c r="C42" i="35"/>
  <c r="B42" i="35"/>
  <c r="E41" i="35"/>
  <c r="D41" i="35"/>
  <c r="C41" i="35"/>
  <c r="B41" i="35"/>
  <c r="E40" i="35"/>
  <c r="D40" i="35"/>
  <c r="C40" i="35"/>
  <c r="B40" i="35"/>
  <c r="E39" i="35"/>
  <c r="D39" i="35"/>
  <c r="C39" i="35"/>
  <c r="B39" i="35"/>
  <c r="E38" i="35"/>
  <c r="D38" i="35"/>
  <c r="C38" i="35"/>
  <c r="B38" i="35"/>
  <c r="E37" i="35"/>
  <c r="D37" i="35"/>
  <c r="C37" i="35"/>
  <c r="B37" i="35"/>
  <c r="E36" i="35"/>
  <c r="D36" i="35"/>
  <c r="C36" i="35"/>
  <c r="B36" i="35"/>
  <c r="E35" i="35"/>
  <c r="D35" i="35"/>
  <c r="C35" i="35"/>
  <c r="B35" i="35"/>
  <c r="E34" i="35"/>
  <c r="D34" i="35"/>
  <c r="C34" i="35"/>
  <c r="B34" i="35"/>
  <c r="E33" i="35"/>
  <c r="D33" i="35"/>
  <c r="C33" i="35"/>
  <c r="B33" i="35"/>
  <c r="E32" i="35"/>
  <c r="D32" i="35"/>
  <c r="C32" i="35"/>
  <c r="B32" i="35"/>
  <c r="E31" i="35"/>
  <c r="D31" i="35"/>
  <c r="C31" i="35"/>
  <c r="B31" i="35"/>
  <c r="E30" i="35"/>
  <c r="D30" i="35"/>
  <c r="C30" i="35"/>
  <c r="B30" i="35"/>
  <c r="E29" i="35"/>
  <c r="D29" i="35"/>
  <c r="C29" i="35"/>
  <c r="B29" i="35"/>
  <c r="E28" i="35"/>
  <c r="D28" i="35"/>
  <c r="C28" i="35"/>
  <c r="B28" i="35"/>
  <c r="E27" i="35"/>
  <c r="D27" i="35"/>
  <c r="C27" i="35"/>
  <c r="B27" i="35"/>
  <c r="E26" i="35"/>
  <c r="D26" i="35"/>
  <c r="C26" i="35"/>
  <c r="B26" i="35"/>
  <c r="E25" i="35"/>
  <c r="D25" i="35"/>
  <c r="C25" i="35"/>
  <c r="B25" i="35"/>
  <c r="E24" i="35"/>
  <c r="D24" i="35"/>
  <c r="C24" i="35"/>
  <c r="B24" i="35"/>
  <c r="E23" i="35"/>
  <c r="D23" i="35"/>
  <c r="C23" i="35"/>
  <c r="B23" i="35"/>
  <c r="E22" i="35"/>
  <c r="D22" i="35"/>
  <c r="C22" i="35"/>
  <c r="B22" i="35"/>
  <c r="E21" i="35"/>
  <c r="D21" i="35"/>
  <c r="C21" i="35"/>
  <c r="B21" i="35"/>
  <c r="E20" i="35"/>
  <c r="D20" i="35"/>
  <c r="C20" i="35"/>
  <c r="B20" i="35"/>
  <c r="E19" i="35"/>
  <c r="D19" i="35"/>
  <c r="C19" i="35"/>
  <c r="B19" i="35"/>
  <c r="E18" i="35"/>
  <c r="D18" i="35"/>
  <c r="C18" i="35"/>
  <c r="B18" i="35"/>
  <c r="E17" i="35"/>
  <c r="D17" i="35"/>
  <c r="C17" i="35"/>
  <c r="B17" i="35"/>
  <c r="E16" i="35"/>
  <c r="D16" i="35"/>
  <c r="C16" i="35"/>
  <c r="B16" i="35"/>
  <c r="E15" i="35"/>
  <c r="D15" i="35"/>
  <c r="C15" i="35"/>
  <c r="B15" i="35"/>
  <c r="E14" i="35"/>
  <c r="D14" i="35"/>
  <c r="C14" i="35"/>
  <c r="B14" i="35"/>
  <c r="E13" i="35"/>
  <c r="D13" i="35"/>
  <c r="C13" i="35"/>
  <c r="B13" i="35"/>
  <c r="E12" i="35"/>
  <c r="D12" i="35"/>
  <c r="C12" i="35"/>
  <c r="B12" i="35"/>
  <c r="E11" i="35"/>
  <c r="D11" i="35"/>
  <c r="C11" i="35"/>
  <c r="B11" i="35"/>
  <c r="E10" i="35"/>
  <c r="D10" i="35"/>
  <c r="C10" i="35"/>
  <c r="B10" i="35"/>
  <c r="E9" i="35"/>
  <c r="D9" i="35"/>
  <c r="C9" i="35"/>
  <c r="B9" i="35"/>
  <c r="E8" i="35"/>
  <c r="D8" i="35"/>
  <c r="C8" i="35"/>
  <c r="B8" i="35"/>
  <c r="E7" i="35"/>
  <c r="D7" i="35"/>
  <c r="C7" i="35"/>
  <c r="B7" i="35"/>
  <c r="E6" i="35"/>
  <c r="D6" i="35"/>
  <c r="C6" i="35"/>
  <c r="B6" i="35"/>
  <c r="E5" i="35"/>
  <c r="D5" i="35"/>
  <c r="C5" i="35"/>
  <c r="B5" i="35"/>
  <c r="E4" i="35"/>
  <c r="D4" i="35"/>
  <c r="C4" i="35"/>
  <c r="B4" i="35"/>
  <c r="C150" i="34"/>
  <c r="B150" i="34"/>
  <c r="E150" i="34"/>
  <c r="D150" i="34"/>
  <c r="E151" i="34"/>
  <c r="D151" i="34"/>
  <c r="C151" i="34"/>
  <c r="B151" i="34"/>
  <c r="C152" i="34"/>
  <c r="B152" i="34"/>
  <c r="E152" i="34"/>
  <c r="D152" i="34"/>
  <c r="C148" i="34"/>
  <c r="B148" i="34"/>
  <c r="E148" i="34"/>
  <c r="D148" i="34"/>
  <c r="E149" i="34"/>
  <c r="D149" i="34"/>
  <c r="C149" i="34"/>
  <c r="B149" i="34"/>
  <c r="C146" i="34"/>
  <c r="B146" i="34"/>
  <c r="E146" i="34"/>
  <c r="D146" i="34"/>
  <c r="E147" i="34"/>
  <c r="D147" i="34"/>
  <c r="C147" i="34"/>
  <c r="B147" i="34"/>
  <c r="C144" i="34"/>
  <c r="B144" i="34"/>
  <c r="E144" i="34"/>
  <c r="D144" i="34"/>
  <c r="E145" i="34"/>
  <c r="D145" i="34"/>
  <c r="C145" i="34"/>
  <c r="B145" i="34"/>
  <c r="E143" i="34"/>
  <c r="D143" i="34"/>
  <c r="C143" i="34"/>
  <c r="B143" i="34"/>
  <c r="C142" i="34"/>
  <c r="B142" i="34"/>
  <c r="E142" i="34"/>
  <c r="D142" i="34"/>
  <c r="C140" i="34"/>
  <c r="B140" i="34"/>
  <c r="E140" i="34"/>
  <c r="D140" i="34"/>
  <c r="E141" i="34"/>
  <c r="D141" i="34"/>
  <c r="C141" i="34"/>
  <c r="B141" i="34"/>
  <c r="E139" i="34"/>
  <c r="D139" i="34"/>
  <c r="C139" i="34"/>
  <c r="B139" i="34"/>
  <c r="C138" i="34"/>
  <c r="B138" i="34"/>
  <c r="E138" i="34"/>
  <c r="D138" i="34"/>
  <c r="E133" i="34"/>
  <c r="D133" i="34"/>
  <c r="C133" i="34"/>
  <c r="B133" i="34"/>
  <c r="C132" i="34"/>
  <c r="B132" i="34"/>
  <c r="E132" i="34"/>
  <c r="D132" i="34"/>
  <c r="C128" i="34"/>
  <c r="B128" i="34"/>
  <c r="E128" i="34"/>
  <c r="D128" i="34"/>
  <c r="E129" i="34"/>
  <c r="D129" i="34"/>
  <c r="C129" i="34"/>
  <c r="B129" i="34"/>
  <c r="C130" i="34"/>
  <c r="B130" i="34"/>
  <c r="E130" i="34"/>
  <c r="D130" i="34"/>
  <c r="E131" i="34"/>
  <c r="D131" i="34"/>
  <c r="C131" i="34"/>
  <c r="B131" i="34"/>
  <c r="E127" i="34"/>
  <c r="D127" i="34"/>
  <c r="C127" i="34"/>
  <c r="B127" i="34"/>
  <c r="C125" i="34"/>
  <c r="B125" i="34"/>
  <c r="E125" i="34"/>
  <c r="D125" i="34"/>
  <c r="E126" i="34"/>
  <c r="D126" i="34"/>
  <c r="C126" i="34"/>
  <c r="B126" i="34"/>
  <c r="C124" i="34"/>
  <c r="B124" i="34"/>
  <c r="E124" i="34"/>
  <c r="D124" i="34"/>
  <c r="E123" i="34"/>
  <c r="D123" i="34"/>
  <c r="C123" i="34"/>
  <c r="B123" i="34"/>
  <c r="C122" i="34"/>
  <c r="B122" i="34"/>
  <c r="E122" i="34"/>
  <c r="D122" i="34"/>
  <c r="E121" i="34"/>
  <c r="D121" i="34"/>
  <c r="C121" i="34"/>
  <c r="B121" i="34"/>
  <c r="C120" i="34"/>
  <c r="B120" i="34"/>
  <c r="E120" i="34"/>
  <c r="D120" i="34"/>
  <c r="C118" i="34"/>
  <c r="B118" i="34"/>
  <c r="E118" i="34"/>
  <c r="D118" i="34"/>
  <c r="E119" i="34"/>
  <c r="D119" i="34"/>
  <c r="C119" i="34"/>
  <c r="B119" i="34"/>
  <c r="E117" i="34"/>
  <c r="D117" i="34"/>
  <c r="C117" i="34"/>
  <c r="B117" i="34"/>
  <c r="C116" i="34"/>
  <c r="B116" i="34"/>
  <c r="E116" i="34"/>
  <c r="D116" i="34"/>
  <c r="E115" i="34"/>
  <c r="D115" i="34"/>
  <c r="C115" i="34"/>
  <c r="B115" i="34"/>
  <c r="C114" i="34"/>
  <c r="B114" i="34"/>
  <c r="E114" i="34"/>
  <c r="D114" i="34"/>
  <c r="E113" i="34"/>
  <c r="D113" i="34"/>
  <c r="C113" i="34"/>
  <c r="B113" i="34"/>
  <c r="C112" i="34"/>
  <c r="B112" i="34"/>
  <c r="E112" i="34"/>
  <c r="D112" i="34"/>
  <c r="E111" i="34"/>
  <c r="D111" i="34"/>
  <c r="C111" i="34"/>
  <c r="B111" i="34"/>
  <c r="E73" i="34"/>
  <c r="D73" i="34"/>
  <c r="C73" i="34"/>
  <c r="B73" i="34"/>
  <c r="E72" i="34"/>
  <c r="D72" i="34"/>
  <c r="C72" i="34"/>
  <c r="B72" i="34"/>
  <c r="E69" i="34"/>
  <c r="D69" i="34"/>
  <c r="C69" i="34"/>
  <c r="B69" i="34"/>
  <c r="E68" i="34"/>
  <c r="D68" i="34"/>
  <c r="C68" i="34"/>
  <c r="B68" i="34"/>
  <c r="E65" i="34"/>
  <c r="D65" i="34"/>
  <c r="C65" i="34"/>
  <c r="B65" i="34"/>
  <c r="E64" i="34"/>
  <c r="D64" i="34"/>
  <c r="C64" i="34"/>
  <c r="B64" i="34"/>
  <c r="E63" i="34"/>
  <c r="D63" i="34"/>
  <c r="C63" i="34"/>
  <c r="B63" i="34"/>
  <c r="E62" i="34"/>
  <c r="D62" i="34"/>
  <c r="C62" i="34"/>
  <c r="B62" i="34"/>
  <c r="E61" i="34"/>
  <c r="D61" i="34"/>
  <c r="C61" i="34"/>
  <c r="B61" i="34"/>
  <c r="E60" i="34"/>
  <c r="D60" i="34"/>
  <c r="C60" i="34"/>
  <c r="B60" i="34"/>
  <c r="E59" i="34"/>
  <c r="D59" i="34"/>
  <c r="C59" i="34"/>
  <c r="B59" i="34"/>
  <c r="E58" i="34"/>
  <c r="D58" i="34"/>
  <c r="C58" i="34"/>
  <c r="B58" i="34"/>
  <c r="E55" i="34"/>
  <c r="D55" i="34"/>
  <c r="C55" i="34"/>
  <c r="B55" i="34"/>
  <c r="E54" i="34"/>
  <c r="D54" i="34"/>
  <c r="C54" i="34"/>
  <c r="B54" i="34"/>
  <c r="E53" i="34"/>
  <c r="D53" i="34"/>
  <c r="C53" i="34"/>
  <c r="B53" i="34"/>
  <c r="E52" i="34"/>
  <c r="D52" i="34"/>
  <c r="C52" i="34"/>
  <c r="B52" i="34"/>
  <c r="E51" i="34"/>
  <c r="D51" i="34"/>
  <c r="C51" i="34"/>
  <c r="B51" i="34"/>
  <c r="E50" i="34"/>
  <c r="D50" i="34"/>
  <c r="C50" i="34"/>
  <c r="B50" i="34"/>
  <c r="E49" i="34"/>
  <c r="D49" i="34"/>
  <c r="C49" i="34"/>
  <c r="B49" i="34"/>
  <c r="E48" i="34"/>
  <c r="D48" i="34"/>
  <c r="C48" i="34"/>
  <c r="B48" i="34"/>
  <c r="E47" i="34"/>
  <c r="D47" i="34"/>
  <c r="C47" i="34"/>
  <c r="B47" i="34"/>
  <c r="E46" i="34"/>
  <c r="D46" i="34"/>
  <c r="C46" i="34"/>
  <c r="B46" i="34"/>
  <c r="E45" i="34"/>
  <c r="D45" i="34"/>
  <c r="C45" i="34"/>
  <c r="B45" i="34"/>
  <c r="E42" i="34"/>
  <c r="D42" i="34"/>
  <c r="C42" i="34"/>
  <c r="B42" i="34"/>
  <c r="E41" i="34"/>
  <c r="D41" i="34"/>
  <c r="C41" i="34"/>
  <c r="B41" i="34"/>
  <c r="E40" i="34"/>
  <c r="D40" i="34"/>
  <c r="C40" i="34"/>
  <c r="B40" i="34"/>
  <c r="E39" i="34"/>
  <c r="D39" i="34"/>
  <c r="C39" i="34"/>
  <c r="B39" i="34"/>
  <c r="E38" i="34"/>
  <c r="D38" i="34"/>
  <c r="C38" i="34"/>
  <c r="B38" i="34"/>
  <c r="E37" i="34"/>
  <c r="D37" i="34"/>
  <c r="C37" i="34"/>
  <c r="B37" i="34"/>
  <c r="E36" i="34"/>
  <c r="D36" i="34"/>
  <c r="C36" i="34"/>
  <c r="B36" i="34"/>
  <c r="E35" i="34"/>
  <c r="D35" i="34"/>
  <c r="C35" i="34"/>
  <c r="B35" i="34"/>
  <c r="E34" i="34"/>
  <c r="D34" i="34"/>
  <c r="C34" i="34"/>
  <c r="B34" i="34"/>
  <c r="E33" i="34"/>
  <c r="D33" i="34"/>
  <c r="C33" i="34"/>
  <c r="B33" i="34"/>
  <c r="E32" i="34"/>
  <c r="D32" i="34"/>
  <c r="C32" i="34"/>
  <c r="B32" i="34"/>
  <c r="E31" i="34"/>
  <c r="D31" i="34"/>
  <c r="C31" i="34"/>
  <c r="B31" i="34"/>
  <c r="E30" i="34"/>
  <c r="D30" i="34"/>
  <c r="C30" i="34"/>
  <c r="B30" i="34"/>
  <c r="E29" i="34"/>
  <c r="D29" i="34"/>
  <c r="C29" i="34"/>
  <c r="B29" i="34"/>
  <c r="E28" i="34"/>
  <c r="D28" i="34"/>
  <c r="C28" i="34"/>
  <c r="B28" i="34"/>
  <c r="E27" i="34"/>
  <c r="D27" i="34"/>
  <c r="C27" i="34"/>
  <c r="B27" i="34"/>
  <c r="E26" i="34"/>
  <c r="D26" i="34"/>
  <c r="C26" i="34"/>
  <c r="B26" i="34"/>
  <c r="E25" i="34"/>
  <c r="D25" i="34"/>
  <c r="C25" i="34"/>
  <c r="B25" i="34"/>
  <c r="E24" i="34"/>
  <c r="D24" i="34"/>
  <c r="C24" i="34"/>
  <c r="B24" i="34"/>
  <c r="E23" i="34"/>
  <c r="D23" i="34"/>
  <c r="C23" i="34"/>
  <c r="B23" i="34"/>
  <c r="E22" i="34"/>
  <c r="D22" i="34"/>
  <c r="C22" i="34"/>
  <c r="B22" i="34"/>
  <c r="E21" i="34"/>
  <c r="D21" i="34"/>
  <c r="C21" i="34"/>
  <c r="B21" i="34"/>
  <c r="E20" i="34"/>
  <c r="D20" i="34"/>
  <c r="C20" i="34"/>
  <c r="B20" i="34"/>
  <c r="E19" i="34"/>
  <c r="D19" i="34"/>
  <c r="C19" i="34"/>
  <c r="B19" i="34"/>
  <c r="E18" i="34"/>
  <c r="D18" i="34"/>
  <c r="C18" i="34"/>
  <c r="B18" i="34"/>
  <c r="E17" i="34"/>
  <c r="D17" i="34"/>
  <c r="C17" i="34"/>
  <c r="B17" i="34"/>
  <c r="E16" i="34"/>
  <c r="D16" i="34"/>
  <c r="C16" i="34"/>
  <c r="B16" i="34"/>
  <c r="E15" i="34"/>
  <c r="D15" i="34"/>
  <c r="C15" i="34"/>
  <c r="B15" i="34"/>
  <c r="E14" i="34"/>
  <c r="D14" i="34"/>
  <c r="C14" i="34"/>
  <c r="B14" i="34"/>
  <c r="E13" i="34"/>
  <c r="D13" i="34"/>
  <c r="C13" i="34"/>
  <c r="B13" i="34"/>
  <c r="E12" i="34"/>
  <c r="D12" i="34"/>
  <c r="C12" i="34"/>
  <c r="B12" i="34"/>
  <c r="E11" i="34"/>
  <c r="D11" i="34"/>
  <c r="C11" i="34"/>
  <c r="B11" i="34"/>
  <c r="E10" i="34"/>
  <c r="D10" i="34"/>
  <c r="C10" i="34"/>
  <c r="B10" i="34"/>
  <c r="E9" i="34"/>
  <c r="D9" i="34"/>
  <c r="C9" i="34"/>
  <c r="B9" i="34"/>
  <c r="E8" i="34"/>
  <c r="D8" i="34"/>
  <c r="C8" i="34"/>
  <c r="B8" i="34"/>
  <c r="E7" i="34"/>
  <c r="D7" i="34"/>
  <c r="C7" i="34"/>
  <c r="B7" i="34"/>
  <c r="E6" i="34"/>
  <c r="D6" i="34"/>
  <c r="C6" i="34"/>
  <c r="B6" i="34"/>
  <c r="E5" i="34"/>
  <c r="D5" i="34"/>
  <c r="C5" i="34"/>
  <c r="B5" i="34"/>
  <c r="E4" i="34"/>
  <c r="D4" i="34"/>
  <c r="C4" i="34"/>
  <c r="B4" i="34"/>
  <c r="C103" i="34"/>
  <c r="B103" i="34"/>
  <c r="E103" i="34"/>
  <c r="D103" i="34"/>
  <c r="E104" i="34"/>
  <c r="D104" i="34"/>
  <c r="C104" i="34"/>
  <c r="B104" i="34"/>
  <c r="E96" i="34"/>
  <c r="D96" i="34"/>
  <c r="C96" i="34"/>
  <c r="B96" i="34"/>
  <c r="E83" i="34"/>
  <c r="D83" i="34"/>
  <c r="C83" i="34"/>
  <c r="B83" i="34"/>
  <c r="E82" i="34"/>
  <c r="D82" i="34"/>
  <c r="C82" i="34"/>
  <c r="B82" i="34"/>
  <c r="E75" i="34"/>
  <c r="D75" i="34"/>
  <c r="C75" i="34"/>
  <c r="B75" i="34"/>
  <c r="E74" i="34"/>
  <c r="D74" i="34"/>
  <c r="C74" i="34"/>
  <c r="B74" i="34"/>
  <c r="E71" i="34"/>
  <c r="D71" i="34"/>
  <c r="C71" i="34"/>
  <c r="B71" i="34"/>
  <c r="E70" i="34"/>
  <c r="D70" i="34"/>
  <c r="C70" i="34"/>
  <c r="B70" i="34"/>
  <c r="E67" i="34"/>
  <c r="D67" i="34"/>
  <c r="C67" i="34"/>
  <c r="B67" i="34"/>
  <c r="E66" i="34"/>
  <c r="D66" i="34"/>
  <c r="C66" i="34"/>
  <c r="B66" i="34"/>
  <c r="E57" i="34"/>
  <c r="D57" i="34"/>
  <c r="C57" i="34"/>
  <c r="B57" i="34"/>
  <c r="E56" i="34"/>
  <c r="D56" i="34"/>
  <c r="C56" i="34"/>
  <c r="B56" i="34"/>
  <c r="E44" i="34"/>
  <c r="D44" i="34"/>
  <c r="C44" i="34"/>
  <c r="B44" i="34"/>
  <c r="E43" i="34"/>
  <c r="D43" i="34"/>
  <c r="C43" i="34"/>
  <c r="B43" i="34"/>
  <c r="C92" i="34"/>
  <c r="W92" i="34" s="1"/>
  <c r="B92" i="34"/>
  <c r="V92" i="34" s="1"/>
  <c r="E92" i="34"/>
  <c r="Y92" i="34" s="1"/>
  <c r="D92" i="34"/>
  <c r="X92" i="34" s="1"/>
  <c r="E91" i="34"/>
  <c r="Y91" i="34" s="1"/>
  <c r="D91" i="34"/>
  <c r="X91" i="34" s="1"/>
  <c r="C91" i="34"/>
  <c r="W91" i="34" s="1"/>
  <c r="B91" i="34"/>
  <c r="V91" i="34" s="1"/>
  <c r="C90" i="34"/>
  <c r="W90" i="34" s="1"/>
  <c r="B90" i="34"/>
  <c r="V90" i="34" s="1"/>
  <c r="E90" i="34"/>
  <c r="Y90" i="34" s="1"/>
  <c r="D90" i="34"/>
  <c r="X90" i="34" s="1"/>
  <c r="C88" i="34"/>
  <c r="W88" i="34" s="1"/>
  <c r="B88" i="34"/>
  <c r="V88" i="34" s="1"/>
  <c r="E88" i="34"/>
  <c r="Y88" i="34" s="1"/>
  <c r="D88" i="34"/>
  <c r="X88" i="34" s="1"/>
  <c r="E89" i="34"/>
  <c r="Y89" i="34" s="1"/>
  <c r="D89" i="34"/>
  <c r="X89" i="34" s="1"/>
  <c r="C89" i="34"/>
  <c r="W89" i="34" s="1"/>
  <c r="B89" i="34"/>
  <c r="V89" i="34" s="1"/>
  <c r="E87" i="34"/>
  <c r="Y87" i="34" s="1"/>
  <c r="D87" i="34"/>
  <c r="X87" i="34" s="1"/>
  <c r="C87" i="34"/>
  <c r="W87" i="34" s="1"/>
  <c r="B87" i="34"/>
  <c r="V87" i="34" s="1"/>
  <c r="E81" i="34"/>
  <c r="D81" i="34"/>
  <c r="C81" i="34"/>
  <c r="B81" i="34"/>
  <c r="E80" i="34"/>
  <c r="D80" i="34"/>
  <c r="C80" i="34"/>
  <c r="B80" i="34"/>
  <c r="E79" i="34"/>
  <c r="D79" i="34"/>
  <c r="C79" i="34"/>
  <c r="B79" i="34"/>
  <c r="E78" i="34"/>
  <c r="D78" i="34"/>
  <c r="C78" i="34"/>
  <c r="B78" i="34"/>
  <c r="E77" i="34"/>
  <c r="D77" i="34"/>
  <c r="C77" i="34"/>
  <c r="B77" i="34"/>
  <c r="E76" i="34"/>
  <c r="D76" i="34"/>
  <c r="C76" i="34"/>
  <c r="B76" i="34"/>
  <c r="E165" i="33"/>
  <c r="D165" i="33"/>
  <c r="C165" i="33"/>
  <c r="B165" i="33"/>
  <c r="E164" i="33"/>
  <c r="D164" i="33"/>
  <c r="C164" i="33"/>
  <c r="B164" i="33"/>
  <c r="E163" i="33"/>
  <c r="D163" i="33"/>
  <c r="C163" i="33"/>
  <c r="B163" i="33"/>
  <c r="E162" i="33"/>
  <c r="D162" i="33"/>
  <c r="C162" i="33"/>
  <c r="B162" i="33"/>
  <c r="E161" i="33"/>
  <c r="D161" i="33"/>
  <c r="C161" i="33"/>
  <c r="B161" i="33"/>
  <c r="E158" i="33"/>
  <c r="D158" i="33"/>
  <c r="C158" i="33"/>
  <c r="B158" i="33"/>
  <c r="E157" i="33"/>
  <c r="D157" i="33"/>
  <c r="C157" i="33"/>
  <c r="B157" i="33"/>
  <c r="E156" i="33"/>
  <c r="D156" i="33"/>
  <c r="C156" i="33"/>
  <c r="B156" i="33"/>
  <c r="E154" i="33"/>
  <c r="D154" i="33"/>
  <c r="C154" i="33"/>
  <c r="B154" i="33"/>
  <c r="E153" i="33"/>
  <c r="D153" i="33"/>
  <c r="C153" i="33"/>
  <c r="B153" i="33"/>
  <c r="E152" i="33"/>
  <c r="D152" i="33"/>
  <c r="C152" i="33"/>
  <c r="B152" i="33"/>
  <c r="E149" i="33"/>
  <c r="D149" i="33"/>
  <c r="C149" i="33"/>
  <c r="B149" i="33"/>
  <c r="E148" i="33"/>
  <c r="D148" i="33"/>
  <c r="C148" i="33"/>
  <c r="B148" i="33"/>
  <c r="E147" i="33"/>
  <c r="D147" i="33"/>
  <c r="C147" i="33"/>
  <c r="B147" i="33"/>
  <c r="C144" i="33"/>
  <c r="B144" i="33"/>
  <c r="E144" i="33"/>
  <c r="D144" i="33"/>
  <c r="E143" i="33"/>
  <c r="D143" i="33"/>
  <c r="C143" i="33"/>
  <c r="B143" i="33"/>
  <c r="C142" i="33"/>
  <c r="B142" i="33"/>
  <c r="E142" i="33"/>
  <c r="D142" i="33"/>
  <c r="C140" i="33"/>
  <c r="B140" i="33"/>
  <c r="E140" i="33"/>
  <c r="D140" i="33"/>
  <c r="E141" i="33"/>
  <c r="D141" i="33"/>
  <c r="C141" i="33"/>
  <c r="B141" i="33"/>
  <c r="E139" i="33"/>
  <c r="D139" i="33"/>
  <c r="C139" i="33"/>
  <c r="B139" i="33"/>
  <c r="C138" i="33"/>
  <c r="B138" i="33"/>
  <c r="E138" i="33"/>
  <c r="D138" i="33"/>
  <c r="C136" i="33"/>
  <c r="B136" i="33"/>
  <c r="E136" i="33"/>
  <c r="D136" i="33"/>
  <c r="E137" i="33"/>
  <c r="D137" i="33"/>
  <c r="C137" i="33"/>
  <c r="B137" i="33"/>
  <c r="E131" i="33"/>
  <c r="D131" i="33"/>
  <c r="C131" i="33"/>
  <c r="B131" i="33"/>
  <c r="C130" i="33"/>
  <c r="B130" i="33"/>
  <c r="E130" i="33"/>
  <c r="D130" i="33"/>
  <c r="C128" i="33"/>
  <c r="B128" i="33"/>
  <c r="E128" i="33"/>
  <c r="D128" i="33"/>
  <c r="E129" i="33"/>
  <c r="D129" i="33"/>
  <c r="C129" i="33"/>
  <c r="B129" i="33"/>
  <c r="E127" i="33"/>
  <c r="D127" i="33"/>
  <c r="C127" i="33"/>
  <c r="B127" i="33"/>
  <c r="C126" i="33"/>
  <c r="B126" i="33"/>
  <c r="E126" i="33"/>
  <c r="D126" i="33"/>
  <c r="C124" i="33"/>
  <c r="B124" i="33"/>
  <c r="E124" i="33"/>
  <c r="D124" i="33"/>
  <c r="E125" i="33"/>
  <c r="D125" i="33"/>
  <c r="C125" i="33"/>
  <c r="B125" i="33"/>
  <c r="E121" i="33"/>
  <c r="D121" i="33"/>
  <c r="C121" i="33"/>
  <c r="B121" i="33"/>
  <c r="C122" i="33"/>
  <c r="B122" i="33"/>
  <c r="E122" i="33"/>
  <c r="D122" i="33"/>
  <c r="E123" i="33"/>
  <c r="D123" i="33"/>
  <c r="C123" i="33"/>
  <c r="B123" i="33"/>
  <c r="E120" i="33"/>
  <c r="D120" i="33"/>
  <c r="C120" i="33"/>
  <c r="B120" i="33"/>
  <c r="C115" i="33"/>
  <c r="B115" i="33"/>
  <c r="E115" i="33"/>
  <c r="D115" i="33"/>
  <c r="C113" i="33"/>
  <c r="B113" i="33"/>
  <c r="E113" i="33"/>
  <c r="D113" i="33"/>
  <c r="E114" i="33"/>
  <c r="D114" i="33"/>
  <c r="C114" i="33"/>
  <c r="B114" i="33"/>
  <c r="E107" i="33"/>
  <c r="D107" i="33"/>
  <c r="C107" i="33"/>
  <c r="B107" i="33"/>
  <c r="C106" i="33"/>
  <c r="B106" i="33"/>
  <c r="E106" i="33"/>
  <c r="D106" i="33"/>
  <c r="E105" i="33"/>
  <c r="D105" i="33"/>
  <c r="C105" i="33"/>
  <c r="B105" i="33"/>
  <c r="C104" i="33"/>
  <c r="B104" i="33"/>
  <c r="E104" i="33"/>
  <c r="D104" i="33"/>
  <c r="E103" i="33"/>
  <c r="D103" i="33"/>
  <c r="C103" i="33"/>
  <c r="B103" i="33"/>
  <c r="C99" i="33"/>
  <c r="W99" i="33" s="1"/>
  <c r="B99" i="33"/>
  <c r="V99" i="33" s="1"/>
  <c r="E99" i="33"/>
  <c r="Y99" i="33" s="1"/>
  <c r="D99" i="33"/>
  <c r="X99" i="33" s="1"/>
  <c r="E98" i="33"/>
  <c r="Y98" i="33" s="1"/>
  <c r="D98" i="33"/>
  <c r="X98" i="33" s="1"/>
  <c r="C98" i="33"/>
  <c r="W98" i="33" s="1"/>
  <c r="B98" i="33"/>
  <c r="V98" i="33" s="1"/>
  <c r="C97" i="33"/>
  <c r="W97" i="33" s="1"/>
  <c r="B97" i="33"/>
  <c r="V97" i="33" s="1"/>
  <c r="E97" i="33"/>
  <c r="Y97" i="33" s="1"/>
  <c r="D97" i="33"/>
  <c r="X97" i="33" s="1"/>
  <c r="E96" i="33"/>
  <c r="Y96" i="33" s="1"/>
  <c r="D96" i="33"/>
  <c r="X96" i="33" s="1"/>
  <c r="C96" i="33"/>
  <c r="W96" i="33" s="1"/>
  <c r="B96" i="33"/>
  <c r="V96" i="33" s="1"/>
  <c r="C95" i="33"/>
  <c r="B95" i="33"/>
  <c r="E95" i="33"/>
  <c r="D95" i="33"/>
  <c r="E94" i="33"/>
  <c r="D94" i="33"/>
  <c r="C94" i="33"/>
  <c r="B94" i="33"/>
  <c r="C90" i="33"/>
  <c r="B90" i="33"/>
  <c r="E90" i="33"/>
  <c r="D90" i="33"/>
  <c r="E89" i="33"/>
  <c r="D89" i="33"/>
  <c r="C89" i="33"/>
  <c r="B89" i="33"/>
  <c r="C88" i="33"/>
  <c r="B88" i="33"/>
  <c r="E88" i="33"/>
  <c r="D88" i="33"/>
  <c r="E87" i="33"/>
  <c r="D87" i="33"/>
  <c r="C87" i="33"/>
  <c r="B87" i="33"/>
  <c r="E83" i="33"/>
  <c r="D83" i="33"/>
  <c r="C83" i="33"/>
  <c r="B83" i="33"/>
  <c r="E82" i="33"/>
  <c r="D82" i="33"/>
  <c r="C82" i="33"/>
  <c r="B82" i="33"/>
  <c r="E81" i="33"/>
  <c r="D81" i="33"/>
  <c r="C81" i="33"/>
  <c r="B81" i="33"/>
  <c r="E80" i="33"/>
  <c r="D80" i="33"/>
  <c r="C80" i="33"/>
  <c r="B80" i="33"/>
  <c r="E79" i="33"/>
  <c r="D79" i="33"/>
  <c r="C79" i="33"/>
  <c r="B79" i="33"/>
  <c r="E78" i="33"/>
  <c r="D78" i="33"/>
  <c r="C78" i="33"/>
  <c r="B78" i="33"/>
  <c r="E77" i="33"/>
  <c r="D77" i="33"/>
  <c r="C77" i="33"/>
  <c r="B77" i="33"/>
  <c r="E76" i="33"/>
  <c r="D76" i="33"/>
  <c r="C76" i="33"/>
  <c r="B76" i="33"/>
  <c r="E75" i="33"/>
  <c r="D75" i="33"/>
  <c r="C75" i="33"/>
  <c r="B75" i="33"/>
  <c r="E74" i="33"/>
  <c r="D74" i="33"/>
  <c r="C74" i="33"/>
  <c r="B74" i="33"/>
  <c r="E73" i="33"/>
  <c r="D73" i="33"/>
  <c r="C73" i="33"/>
  <c r="B73" i="33"/>
  <c r="E72" i="33"/>
  <c r="D72" i="33"/>
  <c r="C72" i="33"/>
  <c r="B72" i="33"/>
  <c r="E71" i="33"/>
  <c r="D71" i="33"/>
  <c r="C71" i="33"/>
  <c r="B71" i="33"/>
  <c r="E70" i="33"/>
  <c r="D70" i="33"/>
  <c r="C70" i="33"/>
  <c r="B70" i="33"/>
  <c r="E69" i="33"/>
  <c r="D69" i="33"/>
  <c r="C69" i="33"/>
  <c r="B69" i="33"/>
  <c r="E68" i="33"/>
  <c r="D68" i="33"/>
  <c r="C68" i="33"/>
  <c r="B68" i="33"/>
  <c r="E67" i="33"/>
  <c r="D67" i="33"/>
  <c r="C67" i="33"/>
  <c r="B67" i="33"/>
  <c r="E66" i="33"/>
  <c r="D66" i="33"/>
  <c r="C66" i="33"/>
  <c r="B66" i="33"/>
  <c r="E65" i="33"/>
  <c r="D65" i="33"/>
  <c r="C65" i="33"/>
  <c r="B65" i="33"/>
  <c r="E64" i="33"/>
  <c r="D64" i="33"/>
  <c r="C64" i="33"/>
  <c r="B64" i="33"/>
  <c r="E63" i="33"/>
  <c r="D63" i="33"/>
  <c r="C63" i="33"/>
  <c r="B63" i="33"/>
  <c r="E62" i="33"/>
  <c r="D62" i="33"/>
  <c r="C62" i="33"/>
  <c r="B62" i="33"/>
  <c r="E61" i="33"/>
  <c r="D61" i="33"/>
  <c r="C61" i="33"/>
  <c r="B61" i="33"/>
  <c r="E60" i="33"/>
  <c r="D60" i="33"/>
  <c r="C60" i="33"/>
  <c r="B60" i="33"/>
  <c r="E59" i="33"/>
  <c r="D59" i="33"/>
  <c r="C59" i="33"/>
  <c r="B59" i="33"/>
  <c r="E58" i="33"/>
  <c r="D58" i="33"/>
  <c r="C58" i="33"/>
  <c r="B58" i="33"/>
  <c r="E57" i="33"/>
  <c r="D57" i="33"/>
  <c r="C57" i="33"/>
  <c r="B57" i="33"/>
  <c r="E56" i="33"/>
  <c r="D56" i="33"/>
  <c r="C56" i="33"/>
  <c r="B56" i="33"/>
  <c r="E55" i="33"/>
  <c r="D55" i="33"/>
  <c r="C55" i="33"/>
  <c r="B55" i="33"/>
  <c r="E54" i="33"/>
  <c r="D54" i="33"/>
  <c r="C54" i="33"/>
  <c r="B54" i="33"/>
  <c r="E53" i="33"/>
  <c r="D53" i="33"/>
  <c r="C53" i="33"/>
  <c r="B53" i="33"/>
  <c r="E52" i="33"/>
  <c r="D52" i="33"/>
  <c r="C52" i="33"/>
  <c r="B52" i="33"/>
  <c r="E51" i="33"/>
  <c r="D51" i="33"/>
  <c r="C51" i="33"/>
  <c r="B51" i="33"/>
  <c r="E50" i="33"/>
  <c r="D50" i="33"/>
  <c r="C50" i="33"/>
  <c r="B50" i="33"/>
  <c r="E49" i="33"/>
  <c r="D49" i="33"/>
  <c r="C49" i="33"/>
  <c r="B49" i="33"/>
  <c r="E48" i="33"/>
  <c r="D48" i="33"/>
  <c r="C48" i="33"/>
  <c r="B48" i="33"/>
  <c r="E47" i="33"/>
  <c r="D47" i="33"/>
  <c r="C47" i="33"/>
  <c r="B47" i="33"/>
  <c r="E46" i="33"/>
  <c r="D46" i="33"/>
  <c r="C46" i="33"/>
  <c r="B46" i="33"/>
  <c r="E45" i="33"/>
  <c r="D45" i="33"/>
  <c r="C45" i="33"/>
  <c r="B45" i="33"/>
  <c r="E44" i="33"/>
  <c r="D44" i="33"/>
  <c r="C44" i="33"/>
  <c r="B44" i="33"/>
  <c r="E43" i="33"/>
  <c r="D43" i="33"/>
  <c r="C43" i="33"/>
  <c r="B43" i="33"/>
  <c r="E42" i="33"/>
  <c r="D42" i="33"/>
  <c r="C42" i="33"/>
  <c r="B42" i="33"/>
  <c r="E41" i="33"/>
  <c r="D41" i="33"/>
  <c r="C41" i="33"/>
  <c r="B41" i="33"/>
  <c r="E40" i="33"/>
  <c r="D40" i="33"/>
  <c r="C40" i="33"/>
  <c r="B40" i="33"/>
  <c r="E39" i="33"/>
  <c r="D39" i="33"/>
  <c r="C39" i="33"/>
  <c r="B39" i="33"/>
  <c r="E38" i="33"/>
  <c r="D38" i="33"/>
  <c r="C38" i="33"/>
  <c r="B38" i="33"/>
  <c r="E37" i="33"/>
  <c r="D37" i="33"/>
  <c r="C37" i="33"/>
  <c r="B37" i="33"/>
  <c r="E36" i="33"/>
  <c r="D36" i="33"/>
  <c r="C36" i="33"/>
  <c r="B36" i="33"/>
  <c r="E35" i="33"/>
  <c r="D35" i="33"/>
  <c r="C35" i="33"/>
  <c r="B35" i="33"/>
  <c r="E34" i="33"/>
  <c r="D34" i="33"/>
  <c r="C34" i="33"/>
  <c r="B34" i="33"/>
  <c r="E33" i="33"/>
  <c r="D33" i="33"/>
  <c r="C33" i="33"/>
  <c r="B33" i="33"/>
  <c r="E32" i="33"/>
  <c r="D32" i="33"/>
  <c r="C32" i="33"/>
  <c r="B32" i="33"/>
  <c r="E31" i="33"/>
  <c r="D31" i="33"/>
  <c r="C31" i="33"/>
  <c r="B31" i="33"/>
  <c r="E30" i="33"/>
  <c r="D30" i="33"/>
  <c r="C30" i="33"/>
  <c r="B30" i="33"/>
  <c r="E29" i="33"/>
  <c r="D29" i="33"/>
  <c r="C29" i="33"/>
  <c r="B29" i="33"/>
  <c r="E28" i="33"/>
  <c r="D28" i="33"/>
  <c r="C28" i="33"/>
  <c r="B28" i="33"/>
  <c r="E27" i="33"/>
  <c r="D27" i="33"/>
  <c r="C27" i="33"/>
  <c r="B27" i="33"/>
  <c r="E26" i="33"/>
  <c r="D26" i="33"/>
  <c r="C26" i="33"/>
  <c r="B26" i="33"/>
  <c r="E25" i="33"/>
  <c r="D25" i="33"/>
  <c r="C25" i="33"/>
  <c r="B25" i="33"/>
  <c r="E24" i="33"/>
  <c r="D24" i="33"/>
  <c r="C24" i="33"/>
  <c r="B24" i="33"/>
  <c r="E23" i="33"/>
  <c r="D23" i="33"/>
  <c r="C23" i="33"/>
  <c r="B23" i="33"/>
  <c r="E22" i="33"/>
  <c r="D22" i="33"/>
  <c r="C22" i="33"/>
  <c r="B22" i="33"/>
  <c r="E21" i="33"/>
  <c r="D21" i="33"/>
  <c r="C21" i="33"/>
  <c r="B21" i="33"/>
  <c r="E20" i="33"/>
  <c r="D20" i="33"/>
  <c r="C20" i="33"/>
  <c r="B20" i="33"/>
  <c r="E19" i="33"/>
  <c r="D19" i="33"/>
  <c r="C19" i="33"/>
  <c r="B19" i="33"/>
  <c r="E18" i="33"/>
  <c r="D18" i="33"/>
  <c r="C18" i="33"/>
  <c r="B18" i="33"/>
  <c r="E17" i="33"/>
  <c r="D17" i="33"/>
  <c r="C17" i="33"/>
  <c r="B17" i="33"/>
  <c r="E16" i="33"/>
  <c r="D16" i="33"/>
  <c r="C16" i="33"/>
  <c r="B16" i="33"/>
  <c r="E15" i="33"/>
  <c r="D15" i="33"/>
  <c r="C15" i="33"/>
  <c r="B15" i="33"/>
  <c r="E14" i="33"/>
  <c r="D14" i="33"/>
  <c r="C14" i="33"/>
  <c r="B14" i="33"/>
  <c r="E13" i="33"/>
  <c r="D13" i="33"/>
  <c r="C13" i="33"/>
  <c r="B13" i="33"/>
  <c r="E12" i="33"/>
  <c r="D12" i="33"/>
  <c r="C12" i="33"/>
  <c r="B12" i="33"/>
  <c r="E11" i="33"/>
  <c r="D11" i="33"/>
  <c r="C11" i="33"/>
  <c r="B11" i="33"/>
  <c r="E10" i="33"/>
  <c r="D10" i="33"/>
  <c r="C10" i="33"/>
  <c r="B10" i="33"/>
  <c r="E9" i="33"/>
  <c r="D9" i="33"/>
  <c r="C9" i="33"/>
  <c r="B9" i="33"/>
  <c r="E8" i="33"/>
  <c r="D8" i="33"/>
  <c r="C8" i="33"/>
  <c r="B8" i="33"/>
  <c r="E7" i="33"/>
  <c r="D7" i="33"/>
  <c r="C7" i="33"/>
  <c r="B7" i="33"/>
  <c r="E6" i="33"/>
  <c r="D6" i="33"/>
  <c r="C6" i="33"/>
  <c r="B6" i="33"/>
  <c r="E5" i="33"/>
  <c r="D5" i="33"/>
  <c r="C5" i="33"/>
  <c r="B5" i="33"/>
  <c r="E4" i="33"/>
  <c r="D4" i="33"/>
  <c r="C4" i="33"/>
  <c r="B4" i="33"/>
  <c r="C149" i="31"/>
  <c r="B149" i="31"/>
  <c r="E149" i="31"/>
  <c r="D149" i="31"/>
  <c r="E150" i="31"/>
  <c r="D150" i="31"/>
  <c r="C150" i="31"/>
  <c r="B150" i="31"/>
  <c r="C151" i="31"/>
  <c r="B151" i="31"/>
  <c r="E151" i="31"/>
  <c r="D151" i="31"/>
  <c r="E148" i="31"/>
  <c r="D148" i="31"/>
  <c r="C148" i="31"/>
  <c r="B148" i="31"/>
  <c r="C146" i="31"/>
  <c r="B146" i="31"/>
  <c r="E146" i="31"/>
  <c r="D146" i="31"/>
  <c r="E147" i="31"/>
  <c r="D147" i="31"/>
  <c r="C147" i="31"/>
  <c r="B147" i="31"/>
  <c r="C144" i="31"/>
  <c r="B144" i="31"/>
  <c r="E144" i="31"/>
  <c r="D144" i="31"/>
  <c r="E145" i="31"/>
  <c r="D145" i="31"/>
  <c r="C145" i="31"/>
  <c r="B145" i="31"/>
  <c r="E143" i="31"/>
  <c r="D143" i="31"/>
  <c r="C143" i="31"/>
  <c r="B143" i="31"/>
  <c r="C142" i="31"/>
  <c r="B142" i="31"/>
  <c r="E142" i="31"/>
  <c r="D142" i="31"/>
  <c r="E141" i="31"/>
  <c r="D141" i="31"/>
  <c r="C141" i="31"/>
  <c r="B141" i="31"/>
  <c r="C140" i="31"/>
  <c r="B140" i="31"/>
  <c r="E140" i="31"/>
  <c r="D140" i="31"/>
  <c r="E139" i="31"/>
  <c r="D139" i="31"/>
  <c r="C139" i="31"/>
  <c r="B139" i="31"/>
  <c r="E63" i="31"/>
  <c r="D63" i="31"/>
  <c r="C63" i="31"/>
  <c r="B63" i="31"/>
  <c r="E62" i="31"/>
  <c r="D62" i="31"/>
  <c r="C62" i="31"/>
  <c r="B62" i="31"/>
  <c r="E55" i="31"/>
  <c r="D55" i="31"/>
  <c r="C55" i="31"/>
  <c r="B55" i="31"/>
  <c r="E54" i="31"/>
  <c r="D54" i="31"/>
  <c r="C54" i="31"/>
  <c r="B54" i="31"/>
  <c r="E53" i="31"/>
  <c r="D53" i="31"/>
  <c r="C53" i="31"/>
  <c r="B53" i="31"/>
  <c r="E52" i="31"/>
  <c r="D52" i="31"/>
  <c r="C52" i="31"/>
  <c r="B52" i="31"/>
  <c r="E51" i="31"/>
  <c r="D51" i="31"/>
  <c r="C51" i="31"/>
  <c r="B51" i="31"/>
  <c r="E50" i="31"/>
  <c r="D50" i="31"/>
  <c r="C50" i="31"/>
  <c r="B50" i="31"/>
  <c r="E42" i="31"/>
  <c r="D42" i="31"/>
  <c r="C42" i="31"/>
  <c r="B42" i="31"/>
  <c r="E41" i="31"/>
  <c r="D41" i="31"/>
  <c r="C41" i="31"/>
  <c r="B41" i="31"/>
  <c r="E24" i="31"/>
  <c r="D24" i="31"/>
  <c r="C24" i="31"/>
  <c r="B24" i="31"/>
  <c r="E23" i="31"/>
  <c r="D23" i="31"/>
  <c r="C23" i="31"/>
  <c r="B23" i="31"/>
  <c r="E22" i="31"/>
  <c r="D22" i="31"/>
  <c r="C22" i="31"/>
  <c r="B22" i="31"/>
  <c r="C135" i="31"/>
  <c r="B135" i="31"/>
  <c r="E135" i="31"/>
  <c r="D135" i="31"/>
  <c r="E134" i="31"/>
  <c r="D134" i="31"/>
  <c r="C134" i="31"/>
  <c r="B134" i="31"/>
  <c r="C133" i="31"/>
  <c r="B133" i="31"/>
  <c r="E133" i="31"/>
  <c r="D133" i="31"/>
  <c r="C131" i="31"/>
  <c r="B131" i="31"/>
  <c r="E131" i="31"/>
  <c r="D131" i="31"/>
  <c r="E132" i="31"/>
  <c r="D132" i="31"/>
  <c r="C132" i="31"/>
  <c r="B132" i="31"/>
  <c r="E130" i="31"/>
  <c r="D130" i="31"/>
  <c r="C130" i="31"/>
  <c r="B130" i="31"/>
  <c r="C129" i="31"/>
  <c r="B129" i="31"/>
  <c r="E129" i="31"/>
  <c r="D129" i="31"/>
  <c r="C128" i="31"/>
  <c r="B128" i="31"/>
  <c r="E128" i="31"/>
  <c r="D128" i="31"/>
  <c r="E127" i="31"/>
  <c r="D127" i="31"/>
  <c r="C127" i="31"/>
  <c r="B127" i="31"/>
  <c r="C126" i="31"/>
  <c r="B126" i="31"/>
  <c r="E126" i="31"/>
  <c r="D126" i="31"/>
  <c r="E125" i="31"/>
  <c r="D125" i="31"/>
  <c r="C125" i="31"/>
  <c r="B125" i="31"/>
  <c r="E47" i="31"/>
  <c r="D47" i="31"/>
  <c r="C47" i="31"/>
  <c r="B47" i="31"/>
  <c r="E46" i="31"/>
  <c r="D46" i="31"/>
  <c r="C46" i="31"/>
  <c r="B46" i="31"/>
  <c r="E45" i="31"/>
  <c r="D45" i="31"/>
  <c r="C45" i="31"/>
  <c r="B45" i="31"/>
  <c r="E38" i="31"/>
  <c r="D38" i="31"/>
  <c r="C38" i="31"/>
  <c r="B38" i="31"/>
  <c r="E37" i="31"/>
  <c r="D37" i="31"/>
  <c r="C37" i="31"/>
  <c r="B37" i="31"/>
  <c r="E36" i="31"/>
  <c r="D36" i="31"/>
  <c r="C36" i="31"/>
  <c r="B36" i="31"/>
  <c r="E35" i="31"/>
  <c r="D35" i="31"/>
  <c r="C35" i="31"/>
  <c r="B35" i="31"/>
  <c r="E34" i="31"/>
  <c r="D34" i="31"/>
  <c r="C34" i="31"/>
  <c r="B34" i="31"/>
  <c r="E33" i="31"/>
  <c r="D33" i="31"/>
  <c r="C33" i="31"/>
  <c r="B33" i="31"/>
  <c r="E26" i="31"/>
  <c r="D26" i="31"/>
  <c r="C26" i="31"/>
  <c r="B26" i="31"/>
  <c r="E25" i="31"/>
  <c r="D25" i="31"/>
  <c r="C25" i="31"/>
  <c r="B25" i="31"/>
  <c r="C121" i="31"/>
  <c r="B121" i="31"/>
  <c r="E121" i="31"/>
  <c r="D121" i="31"/>
  <c r="C119" i="31"/>
  <c r="B119" i="31"/>
  <c r="E119" i="31"/>
  <c r="D119" i="31"/>
  <c r="E120" i="31"/>
  <c r="D120" i="31"/>
  <c r="C120" i="31"/>
  <c r="B120" i="31"/>
  <c r="C117" i="31"/>
  <c r="B117" i="31"/>
  <c r="E117" i="31"/>
  <c r="D117" i="31"/>
  <c r="E118" i="31"/>
  <c r="D118" i="31"/>
  <c r="C118" i="31"/>
  <c r="B118" i="31"/>
  <c r="C115" i="31"/>
  <c r="B115" i="31"/>
  <c r="E115" i="31"/>
  <c r="D115" i="31"/>
  <c r="E116" i="31"/>
  <c r="D116" i="31"/>
  <c r="C116" i="31"/>
  <c r="B116" i="31"/>
  <c r="E114" i="31"/>
  <c r="D114" i="31"/>
  <c r="C114" i="31"/>
  <c r="B114" i="31"/>
  <c r="C113" i="31"/>
  <c r="B113" i="31"/>
  <c r="E113" i="31"/>
  <c r="D113" i="31"/>
  <c r="E112" i="31"/>
  <c r="D112" i="31"/>
  <c r="C112" i="31"/>
  <c r="B112" i="31"/>
  <c r="E32" i="31"/>
  <c r="D32" i="31"/>
  <c r="C32" i="31"/>
  <c r="B32" i="31"/>
  <c r="E31" i="31"/>
  <c r="D31" i="31"/>
  <c r="C31" i="31"/>
  <c r="B31" i="31"/>
  <c r="E30" i="31"/>
  <c r="D30" i="31"/>
  <c r="C30" i="31"/>
  <c r="B30" i="31"/>
  <c r="E29" i="31"/>
  <c r="D29" i="31"/>
  <c r="C29" i="31"/>
  <c r="B29" i="31"/>
  <c r="E28" i="31"/>
  <c r="D28" i="31"/>
  <c r="C28" i="31"/>
  <c r="B28" i="31"/>
  <c r="E27" i="31"/>
  <c r="D27" i="31"/>
  <c r="C27" i="31"/>
  <c r="B27" i="31"/>
  <c r="E19" i="31"/>
  <c r="D19" i="31"/>
  <c r="C19" i="31"/>
  <c r="B19" i="31"/>
  <c r="E18" i="31"/>
  <c r="D18" i="31"/>
  <c r="C18" i="31"/>
  <c r="B18" i="31"/>
  <c r="E13" i="31"/>
  <c r="D13" i="31"/>
  <c r="C13" i="31"/>
  <c r="B13" i="31"/>
  <c r="E12" i="31"/>
  <c r="D12" i="31"/>
  <c r="C12" i="31"/>
  <c r="B12" i="31"/>
  <c r="C108" i="31"/>
  <c r="W108" i="31" s="1"/>
  <c r="B108" i="31"/>
  <c r="V108" i="31" s="1"/>
  <c r="E108" i="31"/>
  <c r="Y108" i="31" s="1"/>
  <c r="D108" i="31"/>
  <c r="X108" i="31" s="1"/>
  <c r="E107" i="31"/>
  <c r="Y107" i="31" s="1"/>
  <c r="D107" i="31"/>
  <c r="X107" i="31" s="1"/>
  <c r="C107" i="31"/>
  <c r="W107" i="31" s="1"/>
  <c r="B107" i="31"/>
  <c r="V107" i="31" s="1"/>
  <c r="C106" i="31"/>
  <c r="W106" i="31" s="1"/>
  <c r="B106" i="31"/>
  <c r="V106" i="31" s="1"/>
  <c r="E106" i="31"/>
  <c r="Y106" i="31" s="1"/>
  <c r="D106" i="31"/>
  <c r="X106" i="31" s="1"/>
  <c r="E105" i="31"/>
  <c r="Y105" i="31" s="1"/>
  <c r="D105" i="31"/>
  <c r="X105" i="31" s="1"/>
  <c r="C105" i="31"/>
  <c r="W105" i="31" s="1"/>
  <c r="B105" i="31"/>
  <c r="V105" i="31" s="1"/>
  <c r="C104" i="31"/>
  <c r="W104" i="31" s="1"/>
  <c r="B104" i="31"/>
  <c r="V104" i="31" s="1"/>
  <c r="E104" i="31"/>
  <c r="Y104" i="31" s="1"/>
  <c r="D104" i="31"/>
  <c r="X104" i="31" s="1"/>
  <c r="E103" i="31"/>
  <c r="Y103" i="31" s="1"/>
  <c r="D103" i="31"/>
  <c r="X103" i="31" s="1"/>
  <c r="C103" i="31"/>
  <c r="W103" i="31" s="1"/>
  <c r="B103" i="31"/>
  <c r="V103" i="31" s="1"/>
  <c r="E81" i="31"/>
  <c r="D81" i="31"/>
  <c r="C81" i="31"/>
  <c r="B81" i="31"/>
  <c r="E80" i="31"/>
  <c r="D80" i="31"/>
  <c r="C80" i="31"/>
  <c r="B80" i="31"/>
  <c r="E79" i="31"/>
  <c r="D79" i="31"/>
  <c r="C79" i="31"/>
  <c r="B79" i="31"/>
  <c r="E78" i="31"/>
  <c r="D78" i="31"/>
  <c r="C78" i="31"/>
  <c r="B78" i="31"/>
  <c r="E77" i="31"/>
  <c r="D77" i="31"/>
  <c r="C77" i="31"/>
  <c r="B77" i="31"/>
  <c r="E76" i="31"/>
  <c r="D76" i="31"/>
  <c r="C76" i="31"/>
  <c r="B76" i="31"/>
  <c r="C99" i="31"/>
  <c r="B99" i="31"/>
  <c r="E99" i="31"/>
  <c r="D99" i="31"/>
  <c r="E98" i="31"/>
  <c r="D98" i="31"/>
  <c r="C98" i="31"/>
  <c r="B98" i="31"/>
  <c r="C97" i="31"/>
  <c r="B97" i="31"/>
  <c r="E97" i="31"/>
  <c r="D97" i="31"/>
  <c r="E96" i="31"/>
  <c r="D96" i="31"/>
  <c r="C96" i="31"/>
  <c r="B96" i="31"/>
  <c r="C95" i="31"/>
  <c r="B95" i="31"/>
  <c r="E95" i="31"/>
  <c r="D95" i="31"/>
  <c r="E94" i="31"/>
  <c r="D94" i="31"/>
  <c r="C94" i="31"/>
  <c r="B94" i="31"/>
  <c r="E73" i="31"/>
  <c r="D73" i="31"/>
  <c r="C73" i="31"/>
  <c r="B73" i="31"/>
  <c r="E72" i="31"/>
  <c r="D72" i="31"/>
  <c r="C72" i="31"/>
  <c r="B72" i="31"/>
  <c r="E71" i="31"/>
  <c r="D71" i="31"/>
  <c r="C71" i="31"/>
  <c r="B71" i="31"/>
  <c r="E70" i="31"/>
  <c r="D70" i="31"/>
  <c r="C70" i="31"/>
  <c r="B70" i="31"/>
  <c r="E69" i="31"/>
  <c r="D69" i="31"/>
  <c r="C69" i="31"/>
  <c r="B69" i="31"/>
  <c r="E68" i="31"/>
  <c r="D68" i="31"/>
  <c r="C68" i="31"/>
  <c r="B68" i="31"/>
  <c r="C90" i="31"/>
  <c r="B90" i="31"/>
  <c r="E90" i="31"/>
  <c r="D90" i="31"/>
  <c r="E89" i="31"/>
  <c r="D89" i="31"/>
  <c r="C89" i="31"/>
  <c r="B89" i="31"/>
  <c r="C88" i="31"/>
  <c r="B88" i="31"/>
  <c r="E88" i="31"/>
  <c r="D88" i="31"/>
  <c r="E87" i="31"/>
  <c r="D87" i="31"/>
  <c r="C87" i="31"/>
  <c r="B87" i="31"/>
  <c r="E83" i="31"/>
  <c r="D83" i="31"/>
  <c r="C83" i="31"/>
  <c r="B83" i="31"/>
  <c r="E82" i="31"/>
  <c r="D82" i="31"/>
  <c r="C82" i="31"/>
  <c r="B82" i="31"/>
  <c r="E75" i="31"/>
  <c r="D75" i="31"/>
  <c r="C75" i="31"/>
  <c r="B75" i="31"/>
  <c r="E74" i="31"/>
  <c r="D74" i="31"/>
  <c r="C74" i="31"/>
  <c r="B74" i="31"/>
  <c r="C154" i="30"/>
  <c r="B154" i="30"/>
  <c r="E154" i="30"/>
  <c r="D154" i="30"/>
  <c r="E153" i="30"/>
  <c r="D153" i="30"/>
  <c r="C153" i="30"/>
  <c r="B153" i="30"/>
  <c r="C152" i="30"/>
  <c r="B152" i="30"/>
  <c r="E152" i="30"/>
  <c r="D152" i="30"/>
  <c r="C150" i="30"/>
  <c r="B150" i="30"/>
  <c r="E150" i="30"/>
  <c r="D150" i="30"/>
  <c r="E151" i="30"/>
  <c r="D151" i="30"/>
  <c r="C151" i="30"/>
  <c r="B151" i="30"/>
  <c r="E149" i="30"/>
  <c r="D149" i="30"/>
  <c r="C149" i="30"/>
  <c r="B149" i="30"/>
  <c r="C148" i="30"/>
  <c r="B148" i="30"/>
  <c r="E148" i="30"/>
  <c r="D148" i="30"/>
  <c r="C146" i="30"/>
  <c r="B146" i="30"/>
  <c r="E146" i="30"/>
  <c r="D146" i="30"/>
  <c r="E147" i="30"/>
  <c r="D147" i="30"/>
  <c r="C147" i="30"/>
  <c r="B147" i="30"/>
  <c r="E145" i="30"/>
  <c r="D145" i="30"/>
  <c r="C145" i="30"/>
  <c r="B145" i="30"/>
  <c r="C144" i="30"/>
  <c r="B144" i="30"/>
  <c r="E144" i="30"/>
  <c r="D144" i="30"/>
  <c r="C142" i="30"/>
  <c r="B142" i="30"/>
  <c r="E142" i="30"/>
  <c r="D142" i="30"/>
  <c r="E143" i="30"/>
  <c r="D143" i="30"/>
  <c r="C143" i="30"/>
  <c r="B143" i="30"/>
  <c r="C140" i="30"/>
  <c r="B140" i="30"/>
  <c r="E140" i="30"/>
  <c r="D140" i="30"/>
  <c r="E141" i="30"/>
  <c r="D141" i="30"/>
  <c r="C141" i="30"/>
  <c r="B141" i="30"/>
  <c r="E139" i="30"/>
  <c r="D139" i="30"/>
  <c r="C139" i="30"/>
  <c r="B139" i="30"/>
  <c r="C138" i="30"/>
  <c r="B138" i="30"/>
  <c r="E138" i="30"/>
  <c r="D138" i="30"/>
  <c r="C136" i="30"/>
  <c r="B136" i="30"/>
  <c r="E136" i="30"/>
  <c r="D136" i="30"/>
  <c r="E137" i="30"/>
  <c r="D137" i="30"/>
  <c r="C137" i="30"/>
  <c r="B137" i="30"/>
  <c r="C134" i="30"/>
  <c r="B134" i="30"/>
  <c r="E134" i="30"/>
  <c r="D134" i="30"/>
  <c r="E135" i="30"/>
  <c r="D135" i="30"/>
  <c r="C135" i="30"/>
  <c r="B135" i="30"/>
  <c r="E133" i="30"/>
  <c r="D133" i="30"/>
  <c r="C133" i="30"/>
  <c r="B133" i="30"/>
  <c r="C132" i="30"/>
  <c r="B132" i="30"/>
  <c r="E132" i="30"/>
  <c r="D132" i="30"/>
  <c r="C128" i="30"/>
  <c r="B128" i="30"/>
  <c r="E128" i="30"/>
  <c r="D128" i="30"/>
  <c r="E129" i="30"/>
  <c r="D129" i="30"/>
  <c r="C129" i="30"/>
  <c r="B129" i="30"/>
  <c r="C130" i="30"/>
  <c r="B130" i="30"/>
  <c r="E130" i="30"/>
  <c r="D130" i="30"/>
  <c r="E131" i="30"/>
  <c r="D131" i="30"/>
  <c r="C131" i="30"/>
  <c r="B131" i="30"/>
  <c r="E127" i="30"/>
  <c r="D127" i="30"/>
  <c r="C127" i="30"/>
  <c r="B127" i="30"/>
  <c r="C125" i="30"/>
  <c r="B125" i="30"/>
  <c r="E125" i="30"/>
  <c r="D125" i="30"/>
  <c r="E126" i="30"/>
  <c r="D126" i="30"/>
  <c r="C126" i="30"/>
  <c r="B126" i="30"/>
  <c r="C124" i="30"/>
  <c r="B124" i="30"/>
  <c r="E124" i="30"/>
  <c r="D124" i="30"/>
  <c r="E123" i="30"/>
  <c r="D123" i="30"/>
  <c r="C123" i="30"/>
  <c r="B123" i="30"/>
  <c r="C122" i="30"/>
  <c r="B122" i="30"/>
  <c r="E122" i="30"/>
  <c r="D122" i="30"/>
  <c r="E119" i="30"/>
  <c r="D119" i="30"/>
  <c r="C119" i="30"/>
  <c r="B119" i="30"/>
  <c r="C118" i="30"/>
  <c r="B118" i="30"/>
  <c r="E118" i="30"/>
  <c r="D118" i="30"/>
  <c r="C120" i="30"/>
  <c r="B120" i="30"/>
  <c r="E120" i="30"/>
  <c r="D120" i="30"/>
  <c r="E121" i="30"/>
  <c r="D121" i="30"/>
  <c r="C121" i="30"/>
  <c r="B121" i="30"/>
  <c r="E117" i="30"/>
  <c r="D117" i="30"/>
  <c r="C117" i="30"/>
  <c r="B117" i="30"/>
  <c r="C108" i="30"/>
  <c r="B108" i="30"/>
  <c r="E108" i="30"/>
  <c r="D108" i="30"/>
  <c r="E109" i="30"/>
  <c r="D109" i="30"/>
  <c r="C109" i="30"/>
  <c r="B109" i="30"/>
  <c r="C106" i="30"/>
  <c r="B106" i="30"/>
  <c r="E106" i="30"/>
  <c r="D106" i="30"/>
  <c r="E107" i="30"/>
  <c r="D107" i="30"/>
  <c r="C107" i="30"/>
  <c r="B107" i="30"/>
  <c r="E101" i="30"/>
  <c r="Y101" i="30" s="1"/>
  <c r="D101" i="30"/>
  <c r="X101" i="30" s="1"/>
  <c r="C101" i="30"/>
  <c r="W101" i="30" s="1"/>
  <c r="B101" i="30"/>
  <c r="V101" i="30" s="1"/>
  <c r="C100" i="30"/>
  <c r="W100" i="30" s="1"/>
  <c r="B100" i="30"/>
  <c r="V100" i="30" s="1"/>
  <c r="E100" i="30"/>
  <c r="Y100" i="30" s="1"/>
  <c r="D100" i="30"/>
  <c r="X100" i="30" s="1"/>
  <c r="C98" i="30"/>
  <c r="W98" i="30" s="1"/>
  <c r="B98" i="30"/>
  <c r="V98" i="30" s="1"/>
  <c r="E98" i="30"/>
  <c r="Y98" i="30" s="1"/>
  <c r="D98" i="30"/>
  <c r="X98" i="30" s="1"/>
  <c r="E99" i="30"/>
  <c r="Y99" i="30" s="1"/>
  <c r="D99" i="30"/>
  <c r="X99" i="30" s="1"/>
  <c r="C99" i="30"/>
  <c r="W99" i="30" s="1"/>
  <c r="B99" i="30"/>
  <c r="V99" i="30" s="1"/>
  <c r="E97" i="30"/>
  <c r="Y97" i="30" s="1"/>
  <c r="D97" i="30"/>
  <c r="X97" i="30" s="1"/>
  <c r="C97" i="30"/>
  <c r="W97" i="30" s="1"/>
  <c r="B97" i="30"/>
  <c r="V97" i="30" s="1"/>
  <c r="E83" i="30"/>
  <c r="D83" i="30"/>
  <c r="C83" i="30"/>
  <c r="B83" i="30"/>
  <c r="E82" i="30"/>
  <c r="D82" i="30"/>
  <c r="C82" i="30"/>
  <c r="B82" i="30"/>
  <c r="E81" i="30"/>
  <c r="D81" i="30"/>
  <c r="C81" i="30"/>
  <c r="B81" i="30"/>
  <c r="E80" i="30"/>
  <c r="D80" i="30"/>
  <c r="C80" i="30"/>
  <c r="B80" i="30"/>
  <c r="E79" i="30"/>
  <c r="D79" i="30"/>
  <c r="C79" i="30"/>
  <c r="B79" i="30"/>
  <c r="E78" i="30"/>
  <c r="D78" i="30"/>
  <c r="C78" i="30"/>
  <c r="B78" i="30"/>
  <c r="E77" i="30"/>
  <c r="D77" i="30"/>
  <c r="C77" i="30"/>
  <c r="B77" i="30"/>
  <c r="E76" i="30"/>
  <c r="D76" i="30"/>
  <c r="C76" i="30"/>
  <c r="B76" i="30"/>
  <c r="E75" i="30"/>
  <c r="D75" i="30"/>
  <c r="C75" i="30"/>
  <c r="B75" i="30"/>
  <c r="E74" i="30"/>
  <c r="D74" i="30"/>
  <c r="C74" i="30"/>
  <c r="B74" i="30"/>
  <c r="E67" i="30"/>
  <c r="D67" i="30"/>
  <c r="C67" i="30"/>
  <c r="B67" i="30"/>
  <c r="E66" i="30"/>
  <c r="D66" i="30"/>
  <c r="C66" i="30"/>
  <c r="B66" i="30"/>
  <c r="E65" i="30"/>
  <c r="D65" i="30"/>
  <c r="C65" i="30"/>
  <c r="B65" i="30"/>
  <c r="E64" i="30"/>
  <c r="D64" i="30"/>
  <c r="C64" i="30"/>
  <c r="B64" i="30"/>
  <c r="E63" i="30"/>
  <c r="D63" i="30"/>
  <c r="C63" i="30"/>
  <c r="B63" i="30"/>
  <c r="E62" i="30"/>
  <c r="D62" i="30"/>
  <c r="C62" i="30"/>
  <c r="B62" i="30"/>
  <c r="E61" i="30"/>
  <c r="D61" i="30"/>
  <c r="C61" i="30"/>
  <c r="B61" i="30"/>
  <c r="E60" i="30"/>
  <c r="D60" i="30"/>
  <c r="C60" i="30"/>
  <c r="B60" i="30"/>
  <c r="E59" i="30"/>
  <c r="D59" i="30"/>
  <c r="C59" i="30"/>
  <c r="B59" i="30"/>
  <c r="E58" i="30"/>
  <c r="D58" i="30"/>
  <c r="C58" i="30"/>
  <c r="B58" i="30"/>
  <c r="E57" i="30"/>
  <c r="D57" i="30"/>
  <c r="C57" i="30"/>
  <c r="B57" i="30"/>
  <c r="E56" i="30"/>
  <c r="D56" i="30"/>
  <c r="C56" i="30"/>
  <c r="B56" i="30"/>
  <c r="E55" i="30"/>
  <c r="D55" i="30"/>
  <c r="C55" i="30"/>
  <c r="B55" i="30"/>
  <c r="E54" i="30"/>
  <c r="D54" i="30"/>
  <c r="C54" i="30"/>
  <c r="B54" i="30"/>
  <c r="E53" i="30"/>
  <c r="D53" i="30"/>
  <c r="C53" i="30"/>
  <c r="B53" i="30"/>
  <c r="E52" i="30"/>
  <c r="D52" i="30"/>
  <c r="C52" i="30"/>
  <c r="B52" i="30"/>
  <c r="E51" i="30"/>
  <c r="D51" i="30"/>
  <c r="C51" i="30"/>
  <c r="B51" i="30"/>
  <c r="E50" i="30"/>
  <c r="D50" i="30"/>
  <c r="C50" i="30"/>
  <c r="B50" i="30"/>
  <c r="E49" i="30"/>
  <c r="D49" i="30"/>
  <c r="C49" i="30"/>
  <c r="B49" i="30"/>
  <c r="E48" i="30"/>
  <c r="D48" i="30"/>
  <c r="C48" i="30"/>
  <c r="B48" i="30"/>
  <c r="E47" i="30"/>
  <c r="D47" i="30"/>
  <c r="C47" i="30"/>
  <c r="B47" i="30"/>
  <c r="E46" i="30"/>
  <c r="D46" i="30"/>
  <c r="C46" i="30"/>
  <c r="B46" i="30"/>
  <c r="E45" i="30"/>
  <c r="D45" i="30"/>
  <c r="C45" i="30"/>
  <c r="B45" i="30"/>
  <c r="E44" i="30"/>
  <c r="D44" i="30"/>
  <c r="C44" i="30"/>
  <c r="B44" i="30"/>
  <c r="E43" i="30"/>
  <c r="D43" i="30"/>
  <c r="C43" i="30"/>
  <c r="B43" i="30"/>
  <c r="E42" i="30"/>
  <c r="D42" i="30"/>
  <c r="C42" i="30"/>
  <c r="B42" i="30"/>
  <c r="E41" i="30"/>
  <c r="D41" i="30"/>
  <c r="C41" i="30"/>
  <c r="B41" i="30"/>
  <c r="E40" i="30"/>
  <c r="D40" i="30"/>
  <c r="C40" i="30"/>
  <c r="B40" i="30"/>
  <c r="E39" i="30"/>
  <c r="D39" i="30"/>
  <c r="C39" i="30"/>
  <c r="B39" i="30"/>
  <c r="E38" i="30"/>
  <c r="D38" i="30"/>
  <c r="C38" i="30"/>
  <c r="B38" i="30"/>
  <c r="E37" i="30"/>
  <c r="D37" i="30"/>
  <c r="C37" i="30"/>
  <c r="B37" i="30"/>
  <c r="E36" i="30"/>
  <c r="D36" i="30"/>
  <c r="C36" i="30"/>
  <c r="B36" i="30"/>
  <c r="E35" i="30"/>
  <c r="D35" i="30"/>
  <c r="C35" i="30"/>
  <c r="B35" i="30"/>
  <c r="E34" i="30"/>
  <c r="D34" i="30"/>
  <c r="C34" i="30"/>
  <c r="B34" i="30"/>
  <c r="E33" i="30"/>
  <c r="D33" i="30"/>
  <c r="C33" i="30"/>
  <c r="B33" i="30"/>
  <c r="E32" i="30"/>
  <c r="D32" i="30"/>
  <c r="C32" i="30"/>
  <c r="B32" i="30"/>
  <c r="E31" i="30"/>
  <c r="D31" i="30"/>
  <c r="C31" i="30"/>
  <c r="B31" i="30"/>
  <c r="E30" i="30"/>
  <c r="D30" i="30"/>
  <c r="C30" i="30"/>
  <c r="B30" i="30"/>
  <c r="E29" i="30"/>
  <c r="D29" i="30"/>
  <c r="C29" i="30"/>
  <c r="B29" i="30"/>
  <c r="E28" i="30"/>
  <c r="D28" i="30"/>
  <c r="C28" i="30"/>
  <c r="B28" i="30"/>
  <c r="E27" i="30"/>
  <c r="D27" i="30"/>
  <c r="C27" i="30"/>
  <c r="B27" i="30"/>
  <c r="E26" i="30"/>
  <c r="D26" i="30"/>
  <c r="C26" i="30"/>
  <c r="B26" i="30"/>
  <c r="E25" i="30"/>
  <c r="D25" i="30"/>
  <c r="C25" i="30"/>
  <c r="B25" i="30"/>
  <c r="E24" i="30"/>
  <c r="D24" i="30"/>
  <c r="C24" i="30"/>
  <c r="B24" i="30"/>
  <c r="E23" i="30"/>
  <c r="D23" i="30"/>
  <c r="C23" i="30"/>
  <c r="B23" i="30"/>
  <c r="E22" i="30"/>
  <c r="D22" i="30"/>
  <c r="C22" i="30"/>
  <c r="B22" i="30"/>
  <c r="E21" i="30"/>
  <c r="D21" i="30"/>
  <c r="C21" i="30"/>
  <c r="B21" i="30"/>
  <c r="E20" i="30"/>
  <c r="D20" i="30"/>
  <c r="C20" i="30"/>
  <c r="B20" i="30"/>
  <c r="E19" i="30"/>
  <c r="D19" i="30"/>
  <c r="C19" i="30"/>
  <c r="B19" i="30"/>
  <c r="E18" i="30"/>
  <c r="D18" i="30"/>
  <c r="C18" i="30"/>
  <c r="B18" i="30"/>
  <c r="E17" i="30"/>
  <c r="D17" i="30"/>
  <c r="C17" i="30"/>
  <c r="B17" i="30"/>
  <c r="E16" i="30"/>
  <c r="D16" i="30"/>
  <c r="C16" i="30"/>
  <c r="B16" i="30"/>
  <c r="E15" i="30"/>
  <c r="D15" i="30"/>
  <c r="C15" i="30"/>
  <c r="B15" i="30"/>
  <c r="E14" i="30"/>
  <c r="D14" i="30"/>
  <c r="C14" i="30"/>
  <c r="B14" i="30"/>
  <c r="E13" i="30"/>
  <c r="D13" i="30"/>
  <c r="C13" i="30"/>
  <c r="B13" i="30"/>
  <c r="E12" i="30"/>
  <c r="D12" i="30"/>
  <c r="C12" i="30"/>
  <c r="B12" i="30"/>
  <c r="E11" i="30"/>
  <c r="D11" i="30"/>
  <c r="C11" i="30"/>
  <c r="B11" i="30"/>
  <c r="E10" i="30"/>
  <c r="D10" i="30"/>
  <c r="C10" i="30"/>
  <c r="B10" i="30"/>
  <c r="E9" i="30"/>
  <c r="D9" i="30"/>
  <c r="C9" i="30"/>
  <c r="B9" i="30"/>
  <c r="E8" i="30"/>
  <c r="D8" i="30"/>
  <c r="C8" i="30"/>
  <c r="B8" i="30"/>
  <c r="E7" i="30"/>
  <c r="D7" i="30"/>
  <c r="C7" i="30"/>
  <c r="B7" i="30"/>
  <c r="E6" i="30"/>
  <c r="D6" i="30"/>
  <c r="C6" i="30"/>
  <c r="B6" i="30"/>
  <c r="E5" i="30"/>
  <c r="D5" i="30"/>
  <c r="C5" i="30"/>
  <c r="B5" i="30"/>
  <c r="E4" i="30"/>
  <c r="D4" i="30"/>
  <c r="C4" i="30"/>
  <c r="B4" i="30"/>
  <c r="C93" i="30"/>
  <c r="B93" i="30"/>
  <c r="E93" i="30"/>
  <c r="D93" i="30"/>
  <c r="E92" i="30"/>
  <c r="D92" i="30"/>
  <c r="C92" i="30"/>
  <c r="B92" i="30"/>
  <c r="C91" i="30"/>
  <c r="B91" i="30"/>
  <c r="E91" i="30"/>
  <c r="D91" i="30"/>
  <c r="E90" i="30"/>
  <c r="D90" i="30"/>
  <c r="C90" i="30"/>
  <c r="B90" i="30"/>
  <c r="C89" i="30"/>
  <c r="B89" i="30"/>
  <c r="E89" i="30"/>
  <c r="D89" i="30"/>
  <c r="E88" i="30"/>
  <c r="D88" i="30"/>
  <c r="C88" i="30"/>
  <c r="B88" i="30"/>
  <c r="E73" i="30"/>
  <c r="D73" i="30"/>
  <c r="C73" i="30"/>
  <c r="B73" i="30"/>
  <c r="E72" i="30"/>
  <c r="D72" i="30"/>
  <c r="C72" i="30"/>
  <c r="B72" i="30"/>
  <c r="E71" i="30"/>
  <c r="D71" i="30"/>
  <c r="C71" i="30"/>
  <c r="B71" i="30"/>
  <c r="E70" i="30"/>
  <c r="D70" i="30"/>
  <c r="C70" i="30"/>
  <c r="B70" i="30"/>
  <c r="E69" i="30"/>
  <c r="D69" i="30"/>
  <c r="C69" i="30"/>
  <c r="B69" i="30"/>
  <c r="E68" i="30"/>
  <c r="D68" i="30"/>
  <c r="C68" i="30"/>
  <c r="B68" i="30"/>
  <c r="E158" i="28"/>
  <c r="D158" i="28"/>
  <c r="C158" i="28"/>
  <c r="B158" i="28"/>
  <c r="E157" i="28"/>
  <c r="D157" i="28"/>
  <c r="C157" i="28"/>
  <c r="B157" i="28"/>
  <c r="E156" i="28"/>
  <c r="D156" i="28"/>
  <c r="C156" i="28"/>
  <c r="B156" i="28"/>
  <c r="E155" i="28"/>
  <c r="D155" i="28"/>
  <c r="C155" i="28"/>
  <c r="B155" i="28"/>
  <c r="E154" i="28"/>
  <c r="D154" i="28"/>
  <c r="C154" i="28"/>
  <c r="B154" i="28"/>
  <c r="E146" i="28"/>
  <c r="D146" i="28"/>
  <c r="C146" i="28"/>
  <c r="B146" i="28"/>
  <c r="E149" i="28"/>
  <c r="D149" i="28"/>
  <c r="C149" i="28"/>
  <c r="B149" i="28"/>
  <c r="E148" i="28"/>
  <c r="D148" i="28"/>
  <c r="C148" i="28"/>
  <c r="B148" i="28"/>
  <c r="E147" i="28"/>
  <c r="D147" i="28"/>
  <c r="C147" i="28"/>
  <c r="B147" i="28"/>
  <c r="C139" i="28"/>
  <c r="B139" i="28"/>
  <c r="E139" i="28"/>
  <c r="D139" i="28"/>
  <c r="C137" i="28"/>
  <c r="B137" i="28"/>
  <c r="E137" i="28"/>
  <c r="D137" i="28"/>
  <c r="E138" i="28"/>
  <c r="D138" i="28"/>
  <c r="C138" i="28"/>
  <c r="B138" i="28"/>
  <c r="E136" i="28"/>
  <c r="D136" i="28"/>
  <c r="C136" i="28"/>
  <c r="B136" i="28"/>
  <c r="C145" i="28"/>
  <c r="B145" i="28"/>
  <c r="E145" i="28"/>
  <c r="D145" i="28"/>
  <c r="E135" i="28"/>
  <c r="D135" i="28"/>
  <c r="C135" i="28"/>
  <c r="B135" i="28"/>
  <c r="C134" i="28"/>
  <c r="B134" i="28"/>
  <c r="E134" i="28"/>
  <c r="D134" i="28"/>
  <c r="E127" i="28"/>
  <c r="D127" i="28"/>
  <c r="C127" i="28"/>
  <c r="B127" i="28"/>
  <c r="C126" i="28"/>
  <c r="B126" i="28"/>
  <c r="E126" i="28"/>
  <c r="D126" i="28"/>
  <c r="E125" i="28"/>
  <c r="Y125" i="28" s="1"/>
  <c r="D125" i="28"/>
  <c r="X125" i="28" s="1"/>
  <c r="C125" i="28"/>
  <c r="W125" i="28" s="1"/>
  <c r="B125" i="28"/>
  <c r="V125" i="28" s="1"/>
  <c r="C124" i="28"/>
  <c r="W124" i="28" s="1"/>
  <c r="B124" i="28"/>
  <c r="V124" i="28" s="1"/>
  <c r="E124" i="28"/>
  <c r="Y124" i="28" s="1"/>
  <c r="D124" i="28"/>
  <c r="X124" i="28" s="1"/>
  <c r="C122" i="28"/>
  <c r="B122" i="28"/>
  <c r="E122" i="28"/>
  <c r="D122" i="28"/>
  <c r="E123" i="28"/>
  <c r="D123" i="28"/>
  <c r="C123" i="28"/>
  <c r="B123" i="28"/>
  <c r="C120" i="28"/>
  <c r="B120" i="28"/>
  <c r="E120" i="28"/>
  <c r="D120" i="28"/>
  <c r="E121" i="28"/>
  <c r="Y121" i="28" s="1"/>
  <c r="D121" i="28"/>
  <c r="X121" i="28" s="1"/>
  <c r="C121" i="28"/>
  <c r="W121" i="28" s="1"/>
  <c r="B121" i="28"/>
  <c r="V121" i="28" s="1"/>
  <c r="E115" i="28"/>
  <c r="D115" i="28"/>
  <c r="C115" i="28"/>
  <c r="B115" i="28"/>
  <c r="C114" i="28"/>
  <c r="W114" i="28" s="1"/>
  <c r="B114" i="28"/>
  <c r="V114" i="28" s="1"/>
  <c r="E114" i="28"/>
  <c r="Y114" i="28" s="1"/>
  <c r="D114" i="28"/>
  <c r="X114" i="28" s="1"/>
  <c r="C116" i="28"/>
  <c r="B116" i="28"/>
  <c r="E116" i="28"/>
  <c r="D116" i="28"/>
  <c r="E117" i="28"/>
  <c r="D117" i="28"/>
  <c r="C117" i="28"/>
  <c r="B117" i="28"/>
  <c r="E119" i="28"/>
  <c r="D119" i="28"/>
  <c r="C119" i="28"/>
  <c r="B119" i="28"/>
  <c r="C118" i="28"/>
  <c r="B118" i="28"/>
  <c r="E118" i="28"/>
  <c r="D118" i="28"/>
  <c r="E113" i="28"/>
  <c r="Y113" i="28" s="1"/>
  <c r="D113" i="28"/>
  <c r="X113" i="28" s="1"/>
  <c r="C113" i="28"/>
  <c r="W113" i="28" s="1"/>
  <c r="B113" i="28"/>
  <c r="V113" i="28" s="1"/>
  <c r="C112" i="28"/>
  <c r="B112" i="28"/>
  <c r="E112" i="28"/>
  <c r="D112" i="28"/>
  <c r="E111" i="28"/>
  <c r="D111" i="28"/>
  <c r="C111" i="28"/>
  <c r="B111" i="28"/>
  <c r="C110" i="28"/>
  <c r="B110" i="28"/>
  <c r="E110" i="28"/>
  <c r="D110" i="28"/>
  <c r="C108" i="28"/>
  <c r="W108" i="28" s="1"/>
  <c r="B108" i="28"/>
  <c r="V108" i="28" s="1"/>
  <c r="E108" i="28"/>
  <c r="Y108" i="28" s="1"/>
  <c r="D108" i="28"/>
  <c r="X108" i="28" s="1"/>
  <c r="E109" i="28"/>
  <c r="D109" i="28"/>
  <c r="C109" i="28"/>
  <c r="B109" i="28"/>
  <c r="C103" i="28"/>
  <c r="B103" i="28"/>
  <c r="E103" i="28"/>
  <c r="D103" i="28"/>
  <c r="E104" i="28"/>
  <c r="D104" i="28"/>
  <c r="C104" i="28"/>
  <c r="B104" i="28"/>
  <c r="C142" i="28"/>
  <c r="B142" i="28"/>
  <c r="E142" i="28"/>
  <c r="D142" i="28"/>
  <c r="E107" i="28"/>
  <c r="Y107" i="28" s="1"/>
  <c r="D107" i="28"/>
  <c r="X107" i="28" s="1"/>
  <c r="C107" i="28"/>
  <c r="W107" i="28" s="1"/>
  <c r="B107" i="28"/>
  <c r="V107" i="28" s="1"/>
  <c r="E141" i="28"/>
  <c r="D141" i="28"/>
  <c r="C141" i="28"/>
  <c r="B141" i="28"/>
  <c r="E63" i="28"/>
  <c r="D63" i="28"/>
  <c r="C63" i="28"/>
  <c r="B63" i="28"/>
  <c r="E62" i="28"/>
  <c r="D62" i="28"/>
  <c r="C62" i="28"/>
  <c r="B62" i="28"/>
  <c r="E55" i="28"/>
  <c r="D55" i="28"/>
  <c r="C55" i="28"/>
  <c r="B55" i="28"/>
  <c r="E54" i="28"/>
  <c r="D54" i="28"/>
  <c r="C54" i="28"/>
  <c r="B54" i="28"/>
  <c r="E53" i="28"/>
  <c r="D53" i="28"/>
  <c r="C53" i="28"/>
  <c r="B53" i="28"/>
  <c r="E52" i="28"/>
  <c r="D52" i="28"/>
  <c r="C52" i="28"/>
  <c r="B52" i="28"/>
  <c r="E51" i="28"/>
  <c r="D51" i="28"/>
  <c r="C51" i="28"/>
  <c r="B51" i="28"/>
  <c r="E50" i="28"/>
  <c r="D50" i="28"/>
  <c r="C50" i="28"/>
  <c r="B50" i="28"/>
  <c r="E47" i="28"/>
  <c r="D47" i="28"/>
  <c r="C47" i="28"/>
  <c r="B47" i="28"/>
  <c r="E46" i="28"/>
  <c r="D46" i="28"/>
  <c r="C46" i="28"/>
  <c r="B46" i="28"/>
  <c r="E45" i="28"/>
  <c r="D45" i="28"/>
  <c r="C45" i="28"/>
  <c r="B45" i="28"/>
  <c r="E44" i="28"/>
  <c r="D44" i="28"/>
  <c r="C44" i="28"/>
  <c r="B44" i="28"/>
  <c r="E41" i="28"/>
  <c r="D41" i="28"/>
  <c r="C41" i="28"/>
  <c r="B41" i="28"/>
  <c r="E40" i="28"/>
  <c r="D40" i="28"/>
  <c r="C40" i="28"/>
  <c r="B40" i="28"/>
  <c r="E37" i="28"/>
  <c r="D37" i="28"/>
  <c r="C37" i="28"/>
  <c r="B37" i="28"/>
  <c r="E36" i="28"/>
  <c r="D36" i="28"/>
  <c r="C36" i="28"/>
  <c r="B36" i="28"/>
  <c r="E35" i="28"/>
  <c r="D35" i="28"/>
  <c r="C35" i="28"/>
  <c r="B35" i="28"/>
  <c r="E34" i="28"/>
  <c r="D34" i="28"/>
  <c r="C34" i="28"/>
  <c r="B34" i="28"/>
  <c r="E33" i="28"/>
  <c r="D33" i="28"/>
  <c r="C33" i="28"/>
  <c r="B33" i="28"/>
  <c r="E32" i="28"/>
  <c r="D32" i="28"/>
  <c r="C32" i="28"/>
  <c r="B32" i="28"/>
  <c r="E31" i="28"/>
  <c r="D31" i="28"/>
  <c r="C31" i="28"/>
  <c r="B31" i="28"/>
  <c r="E30" i="28"/>
  <c r="D30" i="28"/>
  <c r="C30" i="28"/>
  <c r="B30" i="28"/>
  <c r="E29" i="28"/>
  <c r="D29" i="28"/>
  <c r="C29" i="28"/>
  <c r="B29" i="28"/>
  <c r="E28" i="28"/>
  <c r="D28" i="28"/>
  <c r="C28" i="28"/>
  <c r="B28" i="28"/>
  <c r="E27" i="28"/>
  <c r="D27" i="28"/>
  <c r="C27" i="28"/>
  <c r="B27" i="28"/>
  <c r="E26" i="28"/>
  <c r="D26" i="28"/>
  <c r="C26" i="28"/>
  <c r="B26" i="28"/>
  <c r="E25" i="28"/>
  <c r="D25" i="28"/>
  <c r="C25" i="28"/>
  <c r="B25" i="28"/>
  <c r="E24" i="28"/>
  <c r="D24" i="28"/>
  <c r="C24" i="28"/>
  <c r="B24" i="28"/>
  <c r="E23" i="28"/>
  <c r="D23" i="28"/>
  <c r="C23" i="28"/>
  <c r="B23" i="28"/>
  <c r="E22" i="28"/>
  <c r="D22" i="28"/>
  <c r="C22" i="28"/>
  <c r="B22" i="28"/>
  <c r="E21" i="28"/>
  <c r="D21" i="28"/>
  <c r="C21" i="28"/>
  <c r="B21" i="28"/>
  <c r="E20" i="28"/>
  <c r="D20" i="28"/>
  <c r="C20" i="28"/>
  <c r="B20" i="28"/>
  <c r="E19" i="28"/>
  <c r="D19" i="28"/>
  <c r="C19" i="28"/>
  <c r="B19" i="28"/>
  <c r="E18" i="28"/>
  <c r="D18" i="28"/>
  <c r="C18" i="28"/>
  <c r="B18" i="28"/>
  <c r="E15" i="28"/>
  <c r="D15" i="28"/>
  <c r="C15" i="28"/>
  <c r="B15" i="28"/>
  <c r="E14" i="28"/>
  <c r="D14" i="28"/>
  <c r="C14" i="28"/>
  <c r="B14" i="28"/>
  <c r="E13" i="28"/>
  <c r="D13" i="28"/>
  <c r="C13" i="28"/>
  <c r="B13" i="28"/>
  <c r="E12" i="28"/>
  <c r="D12" i="28"/>
  <c r="C12" i="28"/>
  <c r="B12" i="28"/>
  <c r="E11" i="28"/>
  <c r="D11" i="28"/>
  <c r="C11" i="28"/>
  <c r="B11" i="28"/>
  <c r="E10" i="28"/>
  <c r="D10" i="28"/>
  <c r="C10" i="28"/>
  <c r="B10" i="28"/>
  <c r="C99" i="28"/>
  <c r="B99" i="28"/>
  <c r="E99" i="28"/>
  <c r="D99" i="28"/>
  <c r="E98" i="28"/>
  <c r="D98" i="28"/>
  <c r="C98" i="28"/>
  <c r="B98" i="28"/>
  <c r="C97" i="28"/>
  <c r="B97" i="28"/>
  <c r="E97" i="28"/>
  <c r="D97" i="28"/>
  <c r="E96" i="28"/>
  <c r="D96" i="28"/>
  <c r="C96" i="28"/>
  <c r="B96" i="28"/>
  <c r="C95" i="28"/>
  <c r="B95" i="28"/>
  <c r="E95" i="28"/>
  <c r="D95" i="28"/>
  <c r="E94" i="28"/>
  <c r="D94" i="28"/>
  <c r="C94" i="28"/>
  <c r="B94" i="28"/>
  <c r="E73" i="28"/>
  <c r="D73" i="28"/>
  <c r="C73" i="28"/>
  <c r="B73" i="28"/>
  <c r="E72" i="28"/>
  <c r="D72" i="28"/>
  <c r="C72" i="28"/>
  <c r="B72" i="28"/>
  <c r="E71" i="28"/>
  <c r="D71" i="28"/>
  <c r="C71" i="28"/>
  <c r="B71" i="28"/>
  <c r="E70" i="28"/>
  <c r="D70" i="28"/>
  <c r="C70" i="28"/>
  <c r="B70" i="28"/>
  <c r="E69" i="28"/>
  <c r="D69" i="28"/>
  <c r="C69" i="28"/>
  <c r="B69" i="28"/>
  <c r="E68" i="28"/>
  <c r="D68" i="28"/>
  <c r="C68" i="28"/>
  <c r="B68" i="28"/>
  <c r="C90" i="28"/>
  <c r="B90" i="28"/>
  <c r="E90" i="28"/>
  <c r="D90" i="28"/>
  <c r="E89" i="28"/>
  <c r="D89" i="28"/>
  <c r="C89" i="28"/>
  <c r="B89" i="28"/>
  <c r="C88" i="28"/>
  <c r="B88" i="28"/>
  <c r="E88" i="28"/>
  <c r="D88" i="28"/>
  <c r="E87" i="28"/>
  <c r="D87" i="28"/>
  <c r="C87" i="28"/>
  <c r="B87" i="28"/>
  <c r="E83" i="28"/>
  <c r="D83" i="28"/>
  <c r="C83" i="28"/>
  <c r="B83" i="28"/>
  <c r="E82" i="28"/>
  <c r="D82" i="28"/>
  <c r="C82" i="28"/>
  <c r="B82" i="28"/>
  <c r="E75" i="28"/>
  <c r="D75" i="28"/>
  <c r="C75" i="28"/>
  <c r="B75" i="28"/>
  <c r="E74" i="28"/>
  <c r="D74" i="28"/>
  <c r="C74" i="28"/>
  <c r="B74" i="28"/>
  <c r="E155" i="26"/>
  <c r="D155" i="26"/>
  <c r="C155" i="26"/>
  <c r="B155" i="26"/>
  <c r="C154" i="26"/>
  <c r="B154" i="26"/>
  <c r="E154" i="26"/>
  <c r="D154" i="26"/>
  <c r="C153" i="26"/>
  <c r="B153" i="26"/>
  <c r="E153" i="26"/>
  <c r="D153" i="26"/>
  <c r="C133" i="26"/>
  <c r="B133" i="26"/>
  <c r="E133" i="26"/>
  <c r="D133" i="26"/>
  <c r="E150" i="26"/>
  <c r="D150" i="26"/>
  <c r="C150" i="26"/>
  <c r="B150" i="26"/>
  <c r="E152" i="26"/>
  <c r="D152" i="26"/>
  <c r="C152" i="26"/>
  <c r="B152" i="26"/>
  <c r="C151" i="26"/>
  <c r="B151" i="26"/>
  <c r="E151" i="26"/>
  <c r="D151" i="26"/>
  <c r="E132" i="26"/>
  <c r="D132" i="26"/>
  <c r="C132" i="26"/>
  <c r="B132" i="26"/>
  <c r="C158" i="26"/>
  <c r="B158" i="26"/>
  <c r="E158" i="26"/>
  <c r="D158" i="26"/>
  <c r="C131" i="26"/>
  <c r="B131" i="26"/>
  <c r="E131" i="26"/>
  <c r="D131" i="26"/>
  <c r="E157" i="26"/>
  <c r="D157" i="26"/>
  <c r="C157" i="26"/>
  <c r="B157" i="26"/>
  <c r="E130" i="26"/>
  <c r="D130" i="26"/>
  <c r="C130" i="26"/>
  <c r="B130" i="26"/>
  <c r="C156" i="26"/>
  <c r="B156" i="26"/>
  <c r="E156" i="26"/>
  <c r="D156" i="26"/>
  <c r="E129" i="26"/>
  <c r="D129" i="26"/>
  <c r="C129" i="26"/>
  <c r="B129" i="26"/>
  <c r="C128" i="26"/>
  <c r="B128" i="26"/>
  <c r="E128" i="26"/>
  <c r="D128" i="26"/>
  <c r="C148" i="26"/>
  <c r="B148" i="26"/>
  <c r="E148" i="26"/>
  <c r="D148" i="26"/>
  <c r="E127" i="26"/>
  <c r="D127" i="26"/>
  <c r="C127" i="26"/>
  <c r="B127" i="26"/>
  <c r="C126" i="26"/>
  <c r="B126" i="26"/>
  <c r="E126" i="26"/>
  <c r="D126" i="26"/>
  <c r="E147" i="26"/>
  <c r="D147" i="26"/>
  <c r="C147" i="26"/>
  <c r="B147" i="26"/>
  <c r="E125" i="26"/>
  <c r="D125" i="26"/>
  <c r="C125" i="26"/>
  <c r="B125" i="26"/>
  <c r="C124" i="26"/>
  <c r="B124" i="26"/>
  <c r="E124" i="26"/>
  <c r="D124" i="26"/>
  <c r="C122" i="26"/>
  <c r="B122" i="26"/>
  <c r="E122" i="26"/>
  <c r="D122" i="26"/>
  <c r="E123" i="26"/>
  <c r="D123" i="26"/>
  <c r="C123" i="26"/>
  <c r="B123" i="26"/>
  <c r="E121" i="26"/>
  <c r="D121" i="26"/>
  <c r="C121" i="26"/>
  <c r="B121" i="26"/>
  <c r="C146" i="26"/>
  <c r="B146" i="26"/>
  <c r="E146" i="26"/>
  <c r="D146" i="26"/>
  <c r="E145" i="26"/>
  <c r="D145" i="26"/>
  <c r="C145" i="26"/>
  <c r="B145" i="26"/>
  <c r="C120" i="26"/>
  <c r="B120" i="26"/>
  <c r="E120" i="26"/>
  <c r="D120" i="26"/>
  <c r="C118" i="26"/>
  <c r="B118" i="26"/>
  <c r="E118" i="26"/>
  <c r="D118" i="26"/>
  <c r="E119" i="26"/>
  <c r="D119" i="26"/>
  <c r="C119" i="26"/>
  <c r="B119" i="26"/>
  <c r="E117" i="26"/>
  <c r="D117" i="26"/>
  <c r="C117" i="26"/>
  <c r="B117" i="26"/>
  <c r="C116" i="26"/>
  <c r="B116" i="26"/>
  <c r="E116" i="26"/>
  <c r="D116" i="26"/>
  <c r="C114" i="26"/>
  <c r="B114" i="26"/>
  <c r="E114" i="26"/>
  <c r="D114" i="26"/>
  <c r="E115" i="26"/>
  <c r="D115" i="26"/>
  <c r="C115" i="26"/>
  <c r="B115" i="26"/>
  <c r="E113" i="26"/>
  <c r="D113" i="26"/>
  <c r="C113" i="26"/>
  <c r="B113" i="26"/>
  <c r="E83" i="26"/>
  <c r="D83" i="26"/>
  <c r="C83" i="26"/>
  <c r="B83" i="26"/>
  <c r="E82" i="26"/>
  <c r="D82" i="26"/>
  <c r="C82" i="26"/>
  <c r="B82" i="26"/>
  <c r="E77" i="26"/>
  <c r="D77" i="26"/>
  <c r="C77" i="26"/>
  <c r="B77" i="26"/>
  <c r="E76" i="26"/>
  <c r="D76" i="26"/>
  <c r="C76" i="26"/>
  <c r="B76" i="26"/>
  <c r="E75" i="26"/>
  <c r="D75" i="26"/>
  <c r="C75" i="26"/>
  <c r="B75" i="26"/>
  <c r="E74" i="26"/>
  <c r="D74" i="26"/>
  <c r="C74" i="26"/>
  <c r="B74" i="26"/>
  <c r="E67" i="26"/>
  <c r="D67" i="26"/>
  <c r="C67" i="26"/>
  <c r="B67" i="26"/>
  <c r="E66" i="26"/>
  <c r="D66" i="26"/>
  <c r="C66" i="26"/>
  <c r="B66" i="26"/>
  <c r="E57" i="26"/>
  <c r="D57" i="26"/>
  <c r="C57" i="26"/>
  <c r="B57" i="26"/>
  <c r="E56" i="26"/>
  <c r="D56" i="26"/>
  <c r="C56" i="26"/>
  <c r="B56" i="26"/>
  <c r="E47" i="26"/>
  <c r="D47" i="26"/>
  <c r="C47" i="26"/>
  <c r="B47" i="26"/>
  <c r="E46" i="26"/>
  <c r="D46" i="26"/>
  <c r="C46" i="26"/>
  <c r="B46" i="26"/>
  <c r="E45" i="26"/>
  <c r="D45" i="26"/>
  <c r="C45" i="26"/>
  <c r="B45" i="26"/>
  <c r="E44" i="26"/>
  <c r="D44" i="26"/>
  <c r="C44" i="26"/>
  <c r="B44" i="26"/>
  <c r="E43" i="26"/>
  <c r="D43" i="26"/>
  <c r="C43" i="26"/>
  <c r="B43" i="26"/>
  <c r="E38" i="26"/>
  <c r="D38" i="26"/>
  <c r="C38" i="26"/>
  <c r="B38" i="26"/>
  <c r="E37" i="26"/>
  <c r="D37" i="26"/>
  <c r="C37" i="26"/>
  <c r="B37" i="26"/>
  <c r="E36" i="26"/>
  <c r="D36" i="26"/>
  <c r="C36" i="26"/>
  <c r="B36" i="26"/>
  <c r="E35" i="26"/>
  <c r="D35" i="26"/>
  <c r="C35" i="26"/>
  <c r="B35" i="26"/>
  <c r="E34" i="26"/>
  <c r="D34" i="26"/>
  <c r="C34" i="26"/>
  <c r="B34" i="26"/>
  <c r="E33" i="26"/>
  <c r="D33" i="26"/>
  <c r="C33" i="26"/>
  <c r="B33" i="26"/>
  <c r="E32" i="26"/>
  <c r="D32" i="26"/>
  <c r="C32" i="26"/>
  <c r="B32" i="26"/>
  <c r="E31" i="26"/>
  <c r="D31" i="26"/>
  <c r="C31" i="26"/>
  <c r="B31" i="26"/>
  <c r="E30" i="26"/>
  <c r="D30" i="26"/>
  <c r="C30" i="26"/>
  <c r="B30" i="26"/>
  <c r="E29" i="26"/>
  <c r="D29" i="26"/>
  <c r="C29" i="26"/>
  <c r="B29" i="26"/>
  <c r="E28" i="26"/>
  <c r="D28" i="26"/>
  <c r="C28" i="26"/>
  <c r="B28" i="26"/>
  <c r="E27" i="26"/>
  <c r="D27" i="26"/>
  <c r="C27" i="26"/>
  <c r="B27" i="26"/>
  <c r="E26" i="26"/>
  <c r="D26" i="26"/>
  <c r="C26" i="26"/>
  <c r="B26" i="26"/>
  <c r="E25" i="26"/>
  <c r="D25" i="26"/>
  <c r="C25" i="26"/>
  <c r="B25" i="26"/>
  <c r="E21" i="26"/>
  <c r="D21" i="26"/>
  <c r="C21" i="26"/>
  <c r="B21" i="26"/>
  <c r="E20" i="26"/>
  <c r="D20" i="26"/>
  <c r="C20" i="26"/>
  <c r="B20" i="26"/>
  <c r="E19" i="26"/>
  <c r="D19" i="26"/>
  <c r="C19" i="26"/>
  <c r="B19" i="26"/>
  <c r="E18" i="26"/>
  <c r="D18" i="26"/>
  <c r="C18" i="26"/>
  <c r="B18" i="26"/>
  <c r="E15" i="26"/>
  <c r="D15" i="26"/>
  <c r="C15" i="26"/>
  <c r="B15" i="26"/>
  <c r="E14" i="26"/>
  <c r="D14" i="26"/>
  <c r="C14" i="26"/>
  <c r="B14" i="26"/>
  <c r="E13" i="26"/>
  <c r="D13" i="26"/>
  <c r="C13" i="26"/>
  <c r="B13" i="26"/>
  <c r="E12" i="26"/>
  <c r="D12" i="26"/>
  <c r="C12" i="26"/>
  <c r="B12" i="26"/>
  <c r="E11" i="26"/>
  <c r="D11" i="26"/>
  <c r="C11" i="26"/>
  <c r="B11" i="26"/>
  <c r="E10" i="26"/>
  <c r="D10" i="26"/>
  <c r="C10" i="26"/>
  <c r="B10" i="26"/>
  <c r="E7" i="26"/>
  <c r="D7" i="26"/>
  <c r="C7" i="26"/>
  <c r="B7" i="26"/>
  <c r="E6" i="26"/>
  <c r="D6" i="26"/>
  <c r="C6" i="26"/>
  <c r="B6" i="26"/>
  <c r="E5" i="26"/>
  <c r="D5" i="26"/>
  <c r="C5" i="26"/>
  <c r="B5" i="26"/>
  <c r="E4" i="26"/>
  <c r="D4" i="26"/>
  <c r="C4" i="26"/>
  <c r="B4" i="26"/>
  <c r="C108" i="26"/>
  <c r="B108" i="26"/>
  <c r="E108" i="26"/>
  <c r="D108" i="26"/>
  <c r="C104" i="26"/>
  <c r="B104" i="26"/>
  <c r="E104" i="26"/>
  <c r="D104" i="26"/>
  <c r="E105" i="26"/>
  <c r="D105" i="26"/>
  <c r="C105" i="26"/>
  <c r="B105" i="26"/>
  <c r="C106" i="26"/>
  <c r="B106" i="26"/>
  <c r="E106" i="26"/>
  <c r="D106" i="26"/>
  <c r="E107" i="26"/>
  <c r="D107" i="26"/>
  <c r="C107" i="26"/>
  <c r="B107" i="26"/>
  <c r="E103" i="26"/>
  <c r="D103" i="26"/>
  <c r="C103" i="26"/>
  <c r="B103" i="26"/>
  <c r="C101" i="26"/>
  <c r="B101" i="26"/>
  <c r="E101" i="26"/>
  <c r="D101" i="26"/>
  <c r="E102" i="26"/>
  <c r="D102" i="26"/>
  <c r="C102" i="26"/>
  <c r="B102" i="26"/>
  <c r="E100" i="26"/>
  <c r="D100" i="26"/>
  <c r="C100" i="26"/>
  <c r="B100" i="26"/>
  <c r="E98" i="26"/>
  <c r="D98" i="26"/>
  <c r="C98" i="26"/>
  <c r="B98" i="26"/>
  <c r="C99" i="26"/>
  <c r="B99" i="26"/>
  <c r="E99" i="26"/>
  <c r="D99" i="26"/>
  <c r="E55" i="26"/>
  <c r="D55" i="26"/>
  <c r="C55" i="26"/>
  <c r="B55" i="26"/>
  <c r="E54" i="26"/>
  <c r="D54" i="26"/>
  <c r="C54" i="26"/>
  <c r="B54" i="26"/>
  <c r="E53" i="26"/>
  <c r="D53" i="26"/>
  <c r="C53" i="26"/>
  <c r="B53" i="26"/>
  <c r="E52" i="26"/>
  <c r="D52" i="26"/>
  <c r="C52" i="26"/>
  <c r="B52" i="26"/>
  <c r="E51" i="26"/>
  <c r="D51" i="26"/>
  <c r="C51" i="26"/>
  <c r="B51" i="26"/>
  <c r="E50" i="26"/>
  <c r="D50" i="26"/>
  <c r="C50" i="26"/>
  <c r="B50" i="26"/>
  <c r="E42" i="26"/>
  <c r="D42" i="26"/>
  <c r="C42" i="26"/>
  <c r="B42" i="26"/>
  <c r="E41" i="26"/>
  <c r="D41" i="26"/>
  <c r="C41" i="26"/>
  <c r="B41" i="26"/>
  <c r="E24" i="26"/>
  <c r="D24" i="26"/>
  <c r="C24" i="26"/>
  <c r="B24" i="26"/>
  <c r="E23" i="26"/>
  <c r="D23" i="26"/>
  <c r="C23" i="26"/>
  <c r="B23" i="26"/>
  <c r="E22" i="26"/>
  <c r="D22" i="26"/>
  <c r="C22" i="26"/>
  <c r="B22" i="26"/>
  <c r="C93" i="26"/>
  <c r="B93" i="26"/>
  <c r="E93" i="26"/>
  <c r="D93" i="26"/>
  <c r="E92" i="26"/>
  <c r="D92" i="26"/>
  <c r="C92" i="26"/>
  <c r="B92" i="26"/>
  <c r="C91" i="26"/>
  <c r="B91" i="26"/>
  <c r="E91" i="26"/>
  <c r="D91" i="26"/>
  <c r="E90" i="26"/>
  <c r="D90" i="26"/>
  <c r="C90" i="26"/>
  <c r="B90" i="26"/>
  <c r="C89" i="26"/>
  <c r="B89" i="26"/>
  <c r="E89" i="26"/>
  <c r="D89" i="26"/>
  <c r="E88" i="26"/>
  <c r="D88" i="26"/>
  <c r="C88" i="26"/>
  <c r="B88" i="26"/>
  <c r="E73" i="26"/>
  <c r="D73" i="26"/>
  <c r="C73" i="26"/>
  <c r="B73" i="26"/>
  <c r="E72" i="26"/>
  <c r="D72" i="26"/>
  <c r="C72" i="26"/>
  <c r="B72" i="26"/>
  <c r="E71" i="26"/>
  <c r="D71" i="26"/>
  <c r="C71" i="26"/>
  <c r="B71" i="26"/>
  <c r="E70" i="26"/>
  <c r="D70" i="26"/>
  <c r="C70" i="26"/>
  <c r="B70" i="26"/>
  <c r="E69" i="26"/>
  <c r="D69" i="26"/>
  <c r="C69" i="26"/>
  <c r="B69" i="26"/>
  <c r="E68" i="26"/>
  <c r="D68" i="26"/>
  <c r="C68" i="26"/>
  <c r="B68" i="26"/>
  <c r="C159" i="25"/>
  <c r="B159" i="25"/>
  <c r="E159" i="25"/>
  <c r="D159" i="25"/>
  <c r="C157" i="25"/>
  <c r="B157" i="25"/>
  <c r="E157" i="25"/>
  <c r="D157" i="25"/>
  <c r="E158" i="25"/>
  <c r="D158" i="25"/>
  <c r="C158" i="25"/>
  <c r="B158" i="25"/>
  <c r="C155" i="25"/>
  <c r="B155" i="25"/>
  <c r="E155" i="25"/>
  <c r="D155" i="25"/>
  <c r="E156" i="25"/>
  <c r="D156" i="25"/>
  <c r="C156" i="25"/>
  <c r="B156" i="25"/>
  <c r="E154" i="25"/>
  <c r="D154" i="25"/>
  <c r="C154" i="25"/>
  <c r="B154" i="25"/>
  <c r="C153" i="25"/>
  <c r="B153" i="25"/>
  <c r="E153" i="25"/>
  <c r="D153" i="25"/>
  <c r="C151" i="25"/>
  <c r="B151" i="25"/>
  <c r="E151" i="25"/>
  <c r="D151" i="25"/>
  <c r="E152" i="25"/>
  <c r="D152" i="25"/>
  <c r="C152" i="25"/>
  <c r="B152" i="25"/>
  <c r="E150" i="25"/>
  <c r="D150" i="25"/>
  <c r="C150" i="25"/>
  <c r="B150" i="25"/>
  <c r="C149" i="25"/>
  <c r="B149" i="25"/>
  <c r="E149" i="25"/>
  <c r="D149" i="25"/>
  <c r="C147" i="25"/>
  <c r="B147" i="25"/>
  <c r="E147" i="25"/>
  <c r="D147" i="25"/>
  <c r="E148" i="25"/>
  <c r="D148" i="25"/>
  <c r="C148" i="25"/>
  <c r="B148" i="25"/>
  <c r="E146" i="25"/>
  <c r="D146" i="25"/>
  <c r="C146" i="25"/>
  <c r="B146" i="25"/>
  <c r="C143" i="25"/>
  <c r="B143" i="25"/>
  <c r="E143" i="25"/>
  <c r="D143" i="25"/>
  <c r="E145" i="25"/>
  <c r="D145" i="25"/>
  <c r="C145" i="25"/>
  <c r="B145" i="25"/>
  <c r="C144" i="25"/>
  <c r="B144" i="25"/>
  <c r="E144" i="25"/>
  <c r="D144" i="25"/>
  <c r="E142" i="25"/>
  <c r="D142" i="25"/>
  <c r="C142" i="25"/>
  <c r="B142" i="25"/>
  <c r="C141" i="25"/>
  <c r="B141" i="25"/>
  <c r="E141" i="25"/>
  <c r="D141" i="25"/>
  <c r="E140" i="25"/>
  <c r="D140" i="25"/>
  <c r="C140" i="25"/>
  <c r="B140" i="25"/>
  <c r="C139" i="25"/>
  <c r="B139" i="25"/>
  <c r="E139" i="25"/>
  <c r="D139" i="25"/>
  <c r="C137" i="25"/>
  <c r="B137" i="25"/>
  <c r="E137" i="25"/>
  <c r="D137" i="25"/>
  <c r="E138" i="25"/>
  <c r="D138" i="25"/>
  <c r="C138" i="25"/>
  <c r="B138" i="25"/>
  <c r="C135" i="25"/>
  <c r="B135" i="25"/>
  <c r="E135" i="25"/>
  <c r="D135" i="25"/>
  <c r="E136" i="25"/>
  <c r="D136" i="25"/>
  <c r="C136" i="25"/>
  <c r="B136" i="25"/>
  <c r="E134" i="25"/>
  <c r="D134" i="25"/>
  <c r="C134" i="25"/>
  <c r="B134" i="25"/>
  <c r="C133" i="25"/>
  <c r="B133" i="25"/>
  <c r="E133" i="25"/>
  <c r="D133" i="25"/>
  <c r="E132" i="25"/>
  <c r="D132" i="25"/>
  <c r="C132" i="25"/>
  <c r="B132" i="25"/>
  <c r="C131" i="25"/>
  <c r="B131" i="25"/>
  <c r="E131" i="25"/>
  <c r="D131" i="25"/>
  <c r="E130" i="25"/>
  <c r="D130" i="25"/>
  <c r="C130" i="25"/>
  <c r="B130" i="25"/>
  <c r="C129" i="25"/>
  <c r="B129" i="25"/>
  <c r="E129" i="25"/>
  <c r="D129" i="25"/>
  <c r="E128" i="25"/>
  <c r="D128" i="25"/>
  <c r="C128" i="25"/>
  <c r="B128" i="25"/>
  <c r="C127" i="25"/>
  <c r="B127" i="25"/>
  <c r="E127" i="25"/>
  <c r="D127" i="25"/>
  <c r="C125" i="25"/>
  <c r="B125" i="25"/>
  <c r="E125" i="25"/>
  <c r="D125" i="25"/>
  <c r="E126" i="25"/>
  <c r="D126" i="25"/>
  <c r="C126" i="25"/>
  <c r="B126" i="25"/>
  <c r="E124" i="25"/>
  <c r="D124" i="25"/>
  <c r="C124" i="25"/>
  <c r="B124" i="25"/>
  <c r="C123" i="25"/>
  <c r="B123" i="25"/>
  <c r="E123" i="25"/>
  <c r="D123" i="25"/>
  <c r="E122" i="25"/>
  <c r="D122" i="25"/>
  <c r="C122" i="25"/>
  <c r="B122" i="25"/>
  <c r="E63" i="25"/>
  <c r="D63" i="25"/>
  <c r="C63" i="25"/>
  <c r="B63" i="25"/>
  <c r="E62" i="25"/>
  <c r="D62" i="25"/>
  <c r="C62" i="25"/>
  <c r="B62" i="25"/>
  <c r="E53" i="25"/>
  <c r="D53" i="25"/>
  <c r="C53" i="25"/>
  <c r="B53" i="25"/>
  <c r="E52" i="25"/>
  <c r="D52" i="25"/>
  <c r="C52" i="25"/>
  <c r="B52" i="25"/>
  <c r="E51" i="25"/>
  <c r="D51" i="25"/>
  <c r="C51" i="25"/>
  <c r="B51" i="25"/>
  <c r="E50" i="25"/>
  <c r="D50" i="25"/>
  <c r="C50" i="25"/>
  <c r="B50" i="25"/>
  <c r="E49" i="25"/>
  <c r="D49" i="25"/>
  <c r="C49" i="25"/>
  <c r="B49" i="25"/>
  <c r="E48" i="25"/>
  <c r="D48" i="25"/>
  <c r="C48" i="25"/>
  <c r="B48" i="25"/>
  <c r="E47" i="25"/>
  <c r="D47" i="25"/>
  <c r="C47" i="25"/>
  <c r="B47" i="25"/>
  <c r="E44" i="25"/>
  <c r="D44" i="25"/>
  <c r="C44" i="25"/>
  <c r="B44" i="25"/>
  <c r="E43" i="25"/>
  <c r="D43" i="25"/>
  <c r="C43" i="25"/>
  <c r="B43" i="25"/>
  <c r="E38" i="25"/>
  <c r="D38" i="25"/>
  <c r="C38" i="25"/>
  <c r="B38" i="25"/>
  <c r="E37" i="25"/>
  <c r="D37" i="25"/>
  <c r="C37" i="25"/>
  <c r="B37" i="25"/>
  <c r="E36" i="25"/>
  <c r="D36" i="25"/>
  <c r="C36" i="25"/>
  <c r="B36" i="25"/>
  <c r="E35" i="25"/>
  <c r="D35" i="25"/>
  <c r="C35" i="25"/>
  <c r="B35" i="25"/>
  <c r="E34" i="25"/>
  <c r="D34" i="25"/>
  <c r="C34" i="25"/>
  <c r="B34" i="25"/>
  <c r="E33" i="25"/>
  <c r="D33" i="25"/>
  <c r="C33" i="25"/>
  <c r="B33" i="25"/>
  <c r="E28" i="25"/>
  <c r="D28" i="25"/>
  <c r="C28" i="25"/>
  <c r="B28" i="25"/>
  <c r="E27" i="25"/>
  <c r="D27" i="25"/>
  <c r="C27" i="25"/>
  <c r="B27" i="25"/>
  <c r="E26" i="25"/>
  <c r="D26" i="25"/>
  <c r="C26" i="25"/>
  <c r="B26" i="25"/>
  <c r="E25" i="25"/>
  <c r="D25" i="25"/>
  <c r="C25" i="25"/>
  <c r="B25" i="25"/>
  <c r="E24" i="25"/>
  <c r="D24" i="25"/>
  <c r="C24" i="25"/>
  <c r="B24" i="25"/>
  <c r="E23" i="25"/>
  <c r="D23" i="25"/>
  <c r="C23" i="25"/>
  <c r="B23" i="25"/>
  <c r="E22" i="25"/>
  <c r="D22" i="25"/>
  <c r="C22" i="25"/>
  <c r="B22" i="25"/>
  <c r="E21" i="25"/>
  <c r="D21" i="25"/>
  <c r="C21" i="25"/>
  <c r="B21" i="25"/>
  <c r="E20" i="25"/>
  <c r="D20" i="25"/>
  <c r="C20" i="25"/>
  <c r="B20" i="25"/>
  <c r="E19" i="25"/>
  <c r="D19" i="25"/>
  <c r="C19" i="25"/>
  <c r="B19" i="25"/>
  <c r="E18" i="25"/>
  <c r="D18" i="25"/>
  <c r="C18" i="25"/>
  <c r="B18" i="25"/>
  <c r="E15" i="25"/>
  <c r="D15" i="25"/>
  <c r="C15" i="25"/>
  <c r="B15" i="25"/>
  <c r="E14" i="25"/>
  <c r="D14" i="25"/>
  <c r="C14" i="25"/>
  <c r="B14" i="25"/>
  <c r="E13" i="25"/>
  <c r="D13" i="25"/>
  <c r="C13" i="25"/>
  <c r="B13" i="25"/>
  <c r="E12" i="25"/>
  <c r="D12" i="25"/>
  <c r="C12" i="25"/>
  <c r="B12" i="25"/>
  <c r="E11" i="25"/>
  <c r="D11" i="25"/>
  <c r="C11" i="25"/>
  <c r="B11" i="25"/>
  <c r="E10" i="25"/>
  <c r="D10" i="25"/>
  <c r="C10" i="25"/>
  <c r="B10" i="25"/>
  <c r="E7" i="25"/>
  <c r="D7" i="25"/>
  <c r="C7" i="25"/>
  <c r="B7" i="25"/>
  <c r="E6" i="25"/>
  <c r="D6" i="25"/>
  <c r="C6" i="25"/>
  <c r="B6" i="25"/>
  <c r="E5" i="25"/>
  <c r="D5" i="25"/>
  <c r="C5" i="25"/>
  <c r="B5" i="25"/>
  <c r="E4" i="25"/>
  <c r="D4" i="25"/>
  <c r="C4" i="25"/>
  <c r="B4" i="25"/>
  <c r="C118" i="25"/>
  <c r="B118" i="25"/>
  <c r="E118" i="25"/>
  <c r="D118" i="25"/>
  <c r="D42" i="25"/>
  <c r="D41" i="25"/>
  <c r="B42" i="25"/>
  <c r="B41" i="25"/>
  <c r="C116" i="25"/>
  <c r="B116" i="25"/>
  <c r="E116" i="25"/>
  <c r="D116" i="25"/>
  <c r="E117" i="25"/>
  <c r="D117" i="25"/>
  <c r="C117" i="25"/>
  <c r="B117" i="25"/>
  <c r="D54" i="25"/>
  <c r="D46" i="25"/>
  <c r="D45" i="25"/>
  <c r="B45" i="25"/>
  <c r="B46" i="25"/>
  <c r="B55" i="25"/>
  <c r="B54" i="25"/>
  <c r="C115" i="25"/>
  <c r="B115" i="25"/>
  <c r="C114" i="25"/>
  <c r="B114" i="25"/>
  <c r="E114" i="25"/>
  <c r="D114" i="25"/>
  <c r="E115" i="25"/>
  <c r="D115" i="25"/>
  <c r="E113" i="25"/>
  <c r="D113" i="25"/>
  <c r="C113" i="25"/>
  <c r="B113" i="25"/>
  <c r="C109" i="25"/>
  <c r="B109" i="25"/>
  <c r="E109" i="25"/>
  <c r="D109" i="25"/>
  <c r="E108" i="25"/>
  <c r="D108" i="25"/>
  <c r="C108" i="25"/>
  <c r="B108" i="25"/>
  <c r="C107" i="25"/>
  <c r="B107" i="25"/>
  <c r="E107" i="25"/>
  <c r="D107" i="25"/>
  <c r="E106" i="25"/>
  <c r="D106" i="25"/>
  <c r="C106" i="25"/>
  <c r="B106" i="25"/>
  <c r="C105" i="25"/>
  <c r="B105" i="25"/>
  <c r="E105" i="25"/>
  <c r="D105" i="25"/>
  <c r="E104" i="25"/>
  <c r="D104" i="25"/>
  <c r="C104" i="25"/>
  <c r="B104" i="25"/>
  <c r="C100" i="25"/>
  <c r="B100" i="25"/>
  <c r="E100" i="25"/>
  <c r="D100" i="25"/>
  <c r="E99" i="25"/>
  <c r="D99" i="25"/>
  <c r="C99" i="25"/>
  <c r="B99" i="25"/>
  <c r="C98" i="25"/>
  <c r="B98" i="25"/>
  <c r="E98" i="25"/>
  <c r="D98" i="25"/>
  <c r="E97" i="25"/>
  <c r="D97" i="25"/>
  <c r="C97" i="25"/>
  <c r="B97" i="25"/>
  <c r="C96" i="25"/>
  <c r="B96" i="25"/>
  <c r="E96" i="25"/>
  <c r="D96" i="25"/>
  <c r="E95" i="25"/>
  <c r="D95" i="25"/>
  <c r="C95" i="25"/>
  <c r="B95" i="25"/>
  <c r="C91" i="25"/>
  <c r="B91" i="25"/>
  <c r="E91" i="25"/>
  <c r="D91" i="25"/>
  <c r="E90" i="25"/>
  <c r="D90" i="25"/>
  <c r="C90" i="25"/>
  <c r="B90" i="25"/>
  <c r="C89" i="25"/>
  <c r="B89" i="25"/>
  <c r="E89" i="25"/>
  <c r="D89" i="25"/>
  <c r="E88" i="25"/>
  <c r="D88" i="25"/>
  <c r="C88" i="25"/>
  <c r="B88" i="25"/>
  <c r="E67" i="31"/>
  <c r="D67" i="31"/>
  <c r="C67" i="31"/>
  <c r="B67" i="31"/>
  <c r="E66" i="31"/>
  <c r="D66" i="31"/>
  <c r="C66" i="31"/>
  <c r="B66" i="31"/>
  <c r="E65" i="31"/>
  <c r="D65" i="31"/>
  <c r="C65" i="31"/>
  <c r="B65" i="31"/>
  <c r="E64" i="31"/>
  <c r="D64" i="31"/>
  <c r="C64" i="31"/>
  <c r="B64" i="31"/>
  <c r="E61" i="31"/>
  <c r="D61" i="31"/>
  <c r="C61" i="31"/>
  <c r="B61" i="31"/>
  <c r="E60" i="31"/>
  <c r="D60" i="31"/>
  <c r="C60" i="31"/>
  <c r="B60" i="31"/>
  <c r="E59" i="31"/>
  <c r="D59" i="31"/>
  <c r="C59" i="31"/>
  <c r="B59" i="31"/>
  <c r="E58" i="31"/>
  <c r="D58" i="31"/>
  <c r="C58" i="31"/>
  <c r="B58" i="31"/>
  <c r="E57" i="31"/>
  <c r="D57" i="31"/>
  <c r="C57" i="31"/>
  <c r="B57" i="31"/>
  <c r="E56" i="31"/>
  <c r="D56" i="31"/>
  <c r="C56" i="31"/>
  <c r="B56" i="31"/>
  <c r="E49" i="31"/>
  <c r="D49" i="31"/>
  <c r="C49" i="31"/>
  <c r="B49" i="31"/>
  <c r="E48" i="31"/>
  <c r="D48" i="31"/>
  <c r="C48" i="31"/>
  <c r="B48" i="31"/>
  <c r="E44" i="31"/>
  <c r="D44" i="31"/>
  <c r="C44" i="31"/>
  <c r="B44" i="31"/>
  <c r="E43" i="31"/>
  <c r="D43" i="31"/>
  <c r="C43" i="31"/>
  <c r="B43" i="31"/>
  <c r="E40" i="31"/>
  <c r="D40" i="31"/>
  <c r="C40" i="31"/>
  <c r="B40" i="31"/>
  <c r="E39" i="31"/>
  <c r="D39" i="31"/>
  <c r="C39" i="31"/>
  <c r="B39" i="31"/>
  <c r="E21" i="31"/>
  <c r="D21" i="31"/>
  <c r="C21" i="31"/>
  <c r="B21" i="31"/>
  <c r="E20" i="31"/>
  <c r="D20" i="31"/>
  <c r="C20" i="31"/>
  <c r="B20" i="31"/>
  <c r="E17" i="31"/>
  <c r="D17" i="31"/>
  <c r="C17" i="31"/>
  <c r="B17" i="31"/>
  <c r="E16" i="31"/>
  <c r="D16" i="31"/>
  <c r="C16" i="31"/>
  <c r="B16" i="31"/>
  <c r="E15" i="31"/>
  <c r="D15" i="31"/>
  <c r="C15" i="31"/>
  <c r="B15" i="31"/>
  <c r="E14" i="31"/>
  <c r="D14" i="31"/>
  <c r="C14" i="31"/>
  <c r="B14" i="31"/>
  <c r="E11" i="31"/>
  <c r="D11" i="31"/>
  <c r="C11" i="31"/>
  <c r="B11" i="31"/>
  <c r="E10" i="31"/>
  <c r="D10" i="31"/>
  <c r="C10" i="31"/>
  <c r="B10" i="31"/>
  <c r="E9" i="31"/>
  <c r="D9" i="31"/>
  <c r="C9" i="31"/>
  <c r="B9" i="31"/>
  <c r="E8" i="31"/>
  <c r="D8" i="31"/>
  <c r="C8" i="31"/>
  <c r="B8" i="31"/>
  <c r="E7" i="31"/>
  <c r="D7" i="31"/>
  <c r="C7" i="31"/>
  <c r="B7" i="31"/>
  <c r="E6" i="31"/>
  <c r="D6" i="31"/>
  <c r="C6" i="31"/>
  <c r="B6" i="31"/>
  <c r="E5" i="31"/>
  <c r="D5" i="31"/>
  <c r="C5" i="31"/>
  <c r="B5" i="31"/>
  <c r="E4" i="31"/>
  <c r="D4" i="31"/>
  <c r="C4" i="31"/>
  <c r="B4" i="31"/>
  <c r="E81" i="28"/>
  <c r="D81" i="28"/>
  <c r="C81" i="28"/>
  <c r="B81" i="28"/>
  <c r="E80" i="28"/>
  <c r="D80" i="28"/>
  <c r="C80" i="28"/>
  <c r="B80" i="28"/>
  <c r="E79" i="28"/>
  <c r="D79" i="28"/>
  <c r="C79" i="28"/>
  <c r="B79" i="28"/>
  <c r="E78" i="28"/>
  <c r="D78" i="28"/>
  <c r="C78" i="28"/>
  <c r="B78" i="28"/>
  <c r="E77" i="28"/>
  <c r="D77" i="28"/>
  <c r="C77" i="28"/>
  <c r="B77" i="28"/>
  <c r="E76" i="28"/>
  <c r="D76" i="28"/>
  <c r="C76" i="28"/>
  <c r="B76" i="28"/>
  <c r="E67" i="28"/>
  <c r="D67" i="28"/>
  <c r="C67" i="28"/>
  <c r="B67" i="28"/>
  <c r="E66" i="28"/>
  <c r="D66" i="28"/>
  <c r="C66" i="28"/>
  <c r="B66" i="28"/>
  <c r="E65" i="28"/>
  <c r="D65" i="28"/>
  <c r="C65" i="28"/>
  <c r="B65" i="28"/>
  <c r="E64" i="28"/>
  <c r="D64" i="28"/>
  <c r="C64" i="28"/>
  <c r="B64" i="28"/>
  <c r="E61" i="28"/>
  <c r="D61" i="28"/>
  <c r="C61" i="28"/>
  <c r="B61" i="28"/>
  <c r="E60" i="28"/>
  <c r="D60" i="28"/>
  <c r="C60" i="28"/>
  <c r="B60" i="28"/>
  <c r="E59" i="28"/>
  <c r="D59" i="28"/>
  <c r="C59" i="28"/>
  <c r="B59" i="28"/>
  <c r="E58" i="28"/>
  <c r="D58" i="28"/>
  <c r="C58" i="28"/>
  <c r="B58" i="28"/>
  <c r="E57" i="28"/>
  <c r="D57" i="28"/>
  <c r="C57" i="28"/>
  <c r="B57" i="28"/>
  <c r="E56" i="28"/>
  <c r="D56" i="28"/>
  <c r="C56" i="28"/>
  <c r="B56" i="28"/>
  <c r="E49" i="28"/>
  <c r="D49" i="28"/>
  <c r="C49" i="28"/>
  <c r="B49" i="28"/>
  <c r="E48" i="28"/>
  <c r="D48" i="28"/>
  <c r="C48" i="28"/>
  <c r="B48" i="28"/>
  <c r="E43" i="28"/>
  <c r="D43" i="28"/>
  <c r="C43" i="28"/>
  <c r="B43" i="28"/>
  <c r="E42" i="28"/>
  <c r="D42" i="28"/>
  <c r="C42" i="28"/>
  <c r="B42" i="28"/>
  <c r="E39" i="28"/>
  <c r="D39" i="28"/>
  <c r="C39" i="28"/>
  <c r="B39" i="28"/>
  <c r="E38" i="28"/>
  <c r="D38" i="28"/>
  <c r="C38" i="28"/>
  <c r="B38" i="28"/>
  <c r="E17" i="28"/>
  <c r="D17" i="28"/>
  <c r="C17" i="28"/>
  <c r="B17" i="28"/>
  <c r="E16" i="28"/>
  <c r="D16" i="28"/>
  <c r="C16" i="28"/>
  <c r="B16" i="28"/>
  <c r="E9" i="28"/>
  <c r="D9" i="28"/>
  <c r="C9" i="28"/>
  <c r="B9" i="28"/>
  <c r="E8" i="28"/>
  <c r="D8" i="28"/>
  <c r="C8" i="28"/>
  <c r="B8" i="28"/>
  <c r="E7" i="28"/>
  <c r="D7" i="28"/>
  <c r="C7" i="28"/>
  <c r="B7" i="28"/>
  <c r="E6" i="28"/>
  <c r="D6" i="28"/>
  <c r="C6" i="28"/>
  <c r="B6" i="28"/>
  <c r="E5" i="28"/>
  <c r="D5" i="28"/>
  <c r="C5" i="28"/>
  <c r="B5" i="28"/>
  <c r="E4" i="28"/>
  <c r="D4" i="28"/>
  <c r="C4" i="28"/>
  <c r="B4" i="28"/>
  <c r="E81" i="26"/>
  <c r="D81" i="26"/>
  <c r="C81" i="26"/>
  <c r="B81" i="26"/>
  <c r="E80" i="26"/>
  <c r="D80" i="26"/>
  <c r="C80" i="26"/>
  <c r="B80" i="26"/>
  <c r="E79" i="26"/>
  <c r="D79" i="26"/>
  <c r="C79" i="26"/>
  <c r="B79" i="26"/>
  <c r="E78" i="26"/>
  <c r="D78" i="26"/>
  <c r="C78" i="26"/>
  <c r="B78" i="26"/>
  <c r="E65" i="26"/>
  <c r="D65" i="26"/>
  <c r="C65" i="26"/>
  <c r="B65" i="26"/>
  <c r="E64" i="26"/>
  <c r="D64" i="26"/>
  <c r="C64" i="26"/>
  <c r="B64" i="26"/>
  <c r="E63" i="26"/>
  <c r="D63" i="26"/>
  <c r="C63" i="26"/>
  <c r="B63" i="26"/>
  <c r="E62" i="26"/>
  <c r="D62" i="26"/>
  <c r="C62" i="26"/>
  <c r="B62" i="26"/>
  <c r="E61" i="26"/>
  <c r="D61" i="26"/>
  <c r="C61" i="26"/>
  <c r="B61" i="26"/>
  <c r="E60" i="26"/>
  <c r="D60" i="26"/>
  <c r="C60" i="26"/>
  <c r="B60" i="26"/>
  <c r="E59" i="26"/>
  <c r="D59" i="26"/>
  <c r="C59" i="26"/>
  <c r="B59" i="26"/>
  <c r="E58" i="26"/>
  <c r="D58" i="26"/>
  <c r="C58" i="26"/>
  <c r="B58" i="26"/>
  <c r="E49" i="26"/>
  <c r="D49" i="26"/>
  <c r="C49" i="26"/>
  <c r="B49" i="26"/>
  <c r="E48" i="26"/>
  <c r="D48" i="26"/>
  <c r="C48" i="26"/>
  <c r="B48" i="26"/>
  <c r="E40" i="26"/>
  <c r="D40" i="26"/>
  <c r="C40" i="26"/>
  <c r="B40" i="26"/>
  <c r="E39" i="26"/>
  <c r="D39" i="26"/>
  <c r="C39" i="26"/>
  <c r="B39" i="26"/>
  <c r="E17" i="26"/>
  <c r="D17" i="26"/>
  <c r="C17" i="26"/>
  <c r="B17" i="26"/>
  <c r="E16" i="26"/>
  <c r="D16" i="26"/>
  <c r="C16" i="26"/>
  <c r="B16" i="26"/>
  <c r="E9" i="26"/>
  <c r="D9" i="26"/>
  <c r="C9" i="26"/>
  <c r="B9" i="26"/>
  <c r="E8" i="26"/>
  <c r="D8" i="26"/>
  <c r="C8" i="26"/>
  <c r="B8" i="26"/>
  <c r="E83" i="25"/>
  <c r="D83" i="25"/>
  <c r="C83" i="25"/>
  <c r="B83" i="25"/>
  <c r="E82" i="25"/>
  <c r="D82" i="25"/>
  <c r="C82" i="25"/>
  <c r="B82" i="25"/>
  <c r="E81" i="25"/>
  <c r="D81" i="25"/>
  <c r="C81" i="25"/>
  <c r="B81" i="25"/>
  <c r="E80" i="25"/>
  <c r="D80" i="25"/>
  <c r="C80" i="25"/>
  <c r="B80" i="25"/>
  <c r="E79" i="25"/>
  <c r="D79" i="25"/>
  <c r="C79" i="25"/>
  <c r="B79" i="25"/>
  <c r="E78" i="25"/>
  <c r="D78" i="25"/>
  <c r="C78" i="25"/>
  <c r="B78" i="25"/>
  <c r="E77" i="25"/>
  <c r="D77" i="25"/>
  <c r="C77" i="25"/>
  <c r="B77" i="25"/>
  <c r="E76" i="25"/>
  <c r="D76" i="25"/>
  <c r="C76" i="25"/>
  <c r="B76" i="25"/>
  <c r="E75" i="25"/>
  <c r="D75" i="25"/>
  <c r="C75" i="25"/>
  <c r="B75" i="25"/>
  <c r="E74" i="25"/>
  <c r="D74" i="25"/>
  <c r="C74" i="25"/>
  <c r="B74" i="25"/>
  <c r="E73" i="25"/>
  <c r="D73" i="25"/>
  <c r="C73" i="25"/>
  <c r="B73" i="25"/>
  <c r="E72" i="25"/>
  <c r="D72" i="25"/>
  <c r="C72" i="25"/>
  <c r="B72" i="25"/>
  <c r="E71" i="25"/>
  <c r="D71" i="25"/>
  <c r="C71" i="25"/>
  <c r="B71" i="25"/>
  <c r="E70" i="25"/>
  <c r="D70" i="25"/>
  <c r="C70" i="25"/>
  <c r="B70" i="25"/>
  <c r="E69" i="25"/>
  <c r="D69" i="25"/>
  <c r="C69" i="25"/>
  <c r="B69" i="25"/>
  <c r="E68" i="25"/>
  <c r="D68" i="25"/>
  <c r="C68" i="25"/>
  <c r="B68" i="25"/>
  <c r="E67" i="25"/>
  <c r="D67" i="25"/>
  <c r="C67" i="25"/>
  <c r="B67" i="25"/>
  <c r="E66" i="25"/>
  <c r="D66" i="25"/>
  <c r="C66" i="25"/>
  <c r="B66" i="25"/>
  <c r="E65" i="25"/>
  <c r="D65" i="25"/>
  <c r="C65" i="25"/>
  <c r="B65" i="25"/>
  <c r="E64" i="25"/>
  <c r="D64" i="25"/>
  <c r="C64" i="25"/>
  <c r="B64" i="25"/>
  <c r="E61" i="25"/>
  <c r="D61" i="25"/>
  <c r="C61" i="25"/>
  <c r="B61" i="25"/>
  <c r="E60" i="25"/>
  <c r="D60" i="25"/>
  <c r="C60" i="25"/>
  <c r="B60" i="25"/>
  <c r="E59" i="25"/>
  <c r="D59" i="25"/>
  <c r="C59" i="25"/>
  <c r="B59" i="25"/>
  <c r="E58" i="25"/>
  <c r="D58" i="25"/>
  <c r="C58" i="25"/>
  <c r="B58" i="25"/>
  <c r="E57" i="25"/>
  <c r="D57" i="25"/>
  <c r="C57" i="25"/>
  <c r="B57" i="25"/>
  <c r="E56" i="25"/>
  <c r="D56" i="25"/>
  <c r="C56" i="25"/>
  <c r="B56" i="25"/>
  <c r="E55" i="25"/>
  <c r="D55" i="25"/>
  <c r="C55" i="25"/>
  <c r="E54" i="25"/>
  <c r="C54" i="25"/>
  <c r="E46" i="25"/>
  <c r="C46" i="25"/>
  <c r="E45" i="25"/>
  <c r="C45" i="25"/>
  <c r="E42" i="25"/>
  <c r="C42" i="25"/>
  <c r="E41" i="25"/>
  <c r="C41" i="25"/>
  <c r="E40" i="25"/>
  <c r="D40" i="25"/>
  <c r="C40" i="25"/>
  <c r="B40" i="25"/>
  <c r="E39" i="25"/>
  <c r="D39" i="25"/>
  <c r="C39" i="25"/>
  <c r="B39" i="25"/>
  <c r="E32" i="25"/>
  <c r="D32" i="25"/>
  <c r="C32" i="25"/>
  <c r="B32" i="25"/>
  <c r="E31" i="25"/>
  <c r="D31" i="25"/>
  <c r="C31" i="25"/>
  <c r="B31" i="25"/>
  <c r="E30" i="25"/>
  <c r="D30" i="25"/>
  <c r="C30" i="25"/>
  <c r="B30" i="25"/>
  <c r="E29" i="25"/>
  <c r="D29" i="25"/>
  <c r="C29" i="25"/>
  <c r="B29" i="25"/>
  <c r="E17" i="25"/>
  <c r="D17" i="25"/>
  <c r="C17" i="25"/>
  <c r="B17" i="25"/>
  <c r="E16" i="25"/>
  <c r="D16" i="25"/>
  <c r="C16" i="25"/>
  <c r="B16" i="25"/>
  <c r="E9" i="25"/>
  <c r="D9" i="25"/>
  <c r="C9" i="25"/>
  <c r="B9" i="25"/>
  <c r="E8" i="25"/>
  <c r="D8" i="25"/>
  <c r="C8" i="25"/>
  <c r="B8" i="25"/>
  <c r="C35" i="3" l="1"/>
  <c r="C26" i="3"/>
  <c r="C25" i="3"/>
  <c r="C8" i="3"/>
  <c r="C7" i="3"/>
  <c r="C3" i="3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28" i="2"/>
  <c r="E5" i="2"/>
</calcChain>
</file>

<file path=xl/sharedStrings.xml><?xml version="1.0" encoding="utf-8"?>
<sst xmlns="http://schemas.openxmlformats.org/spreadsheetml/2006/main" count="930" uniqueCount="155">
  <si>
    <t>ID</t>
  </si>
  <si>
    <t>Puerto</t>
  </si>
  <si>
    <t>Saint Nazaire</t>
  </si>
  <si>
    <t>Valencia</t>
  </si>
  <si>
    <t>Le Havre</t>
  </si>
  <si>
    <t>Barcelona</t>
  </si>
  <si>
    <t>Zeebrugge</t>
  </si>
  <si>
    <t>Rotterdam</t>
  </si>
  <si>
    <t>Amberes</t>
  </si>
  <si>
    <t>Amsterdam</t>
  </si>
  <si>
    <t>Bremerhaven</t>
  </si>
  <si>
    <t>Sines</t>
  </si>
  <si>
    <t>Lisboa</t>
  </si>
  <si>
    <t>Oporto</t>
  </si>
  <si>
    <t>Hamburgo</t>
  </si>
  <si>
    <t>Vigo</t>
  </si>
  <si>
    <t>Cádiz</t>
  </si>
  <si>
    <t>Algeciras</t>
  </si>
  <si>
    <t>Málaga</t>
  </si>
  <si>
    <t>Bilbao</t>
  </si>
  <si>
    <t>Anual</t>
  </si>
  <si>
    <t>Semanal</t>
  </si>
  <si>
    <t>Dunkerque</t>
  </si>
  <si>
    <t>Antwerpen-Bruges</t>
  </si>
  <si>
    <t>se han unificado</t>
  </si>
  <si>
    <t>https://www.hafen-hamburg.de/en/statistics/containerhandling/</t>
  </si>
  <si>
    <t>Ferrol</t>
  </si>
  <si>
    <t>https://www.puertomalaga.com/en/statistics/</t>
  </si>
  <si>
    <t>Rouen</t>
  </si>
  <si>
    <t>Lyon</t>
  </si>
  <si>
    <t>http://lyon-terminal.fr/#statistiques</t>
  </si>
  <si>
    <t>La Rochelle</t>
  </si>
  <si>
    <t>Gennevilliers</t>
  </si>
  <si>
    <t>Burdeos</t>
  </si>
  <si>
    <t>Var1</t>
  </si>
  <si>
    <t>Var2</t>
  </si>
  <si>
    <t>flow</t>
  </si>
  <si>
    <t>TiempoNav</t>
  </si>
  <si>
    <t>TiempoPort</t>
  </si>
  <si>
    <t>TiempoCD</t>
  </si>
  <si>
    <t>offer</t>
  </si>
  <si>
    <t>Name</t>
  </si>
  <si>
    <t>Port</t>
  </si>
  <si>
    <t>Longitude</t>
  </si>
  <si>
    <t>Latitude</t>
  </si>
  <si>
    <t>NUT</t>
  </si>
  <si>
    <t>BE21</t>
  </si>
  <si>
    <t>Prov. Antwerpen</t>
  </si>
  <si>
    <t>BE23</t>
  </si>
  <si>
    <t>Prov. Oost-Vlaanderen</t>
  </si>
  <si>
    <t>BE25</t>
  </si>
  <si>
    <t>Prov. West-Vlaanderen</t>
  </si>
  <si>
    <t>DE50</t>
  </si>
  <si>
    <t>Bremen</t>
  </si>
  <si>
    <t>DE60</t>
  </si>
  <si>
    <t>Hamburg</t>
  </si>
  <si>
    <t>DE80</t>
  </si>
  <si>
    <t>Mecklenburg-Vorpommern</t>
  </si>
  <si>
    <t>DE93</t>
  </si>
  <si>
    <t>Lüneburg</t>
  </si>
  <si>
    <t>DE94</t>
  </si>
  <si>
    <t>Weser-Ems</t>
  </si>
  <si>
    <t>DEA1</t>
  </si>
  <si>
    <t>Düsseldorf</t>
  </si>
  <si>
    <t>DEF0</t>
  </si>
  <si>
    <t>Schleswig-Holstein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</si>
  <si>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</si>
  <si>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</si>
  <si>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</si>
  <si>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</si>
  <si>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</si>
  <si>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</si>
  <si>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</si>
  <si>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</si>
  <si>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ES51</t>
  </si>
  <si>
    <t>Cataluña</t>
  </si>
  <si>
    <t>ES52</t>
  </si>
  <si>
    <t xml:space="preserve">Comunitat Valenciana </t>
  </si>
  <si>
    <t>ES61</t>
  </si>
  <si>
    <t>Andalucía</t>
  </si>
  <si>
    <t>ES62</t>
  </si>
  <si>
    <t>Región de Murcia</t>
  </si>
  <si>
    <t>FRD1</t>
  </si>
  <si>
    <t xml:space="preserve">Basse-Normandie </t>
  </si>
  <si>
    <t>FRD2</t>
  </si>
  <si>
    <t xml:space="preserve">Haute-Normandie </t>
  </si>
  <si>
    <t>FRE1</t>
  </si>
  <si>
    <t>Nord-Pas de Calais</t>
  </si>
  <si>
    <t>FRG0</t>
  </si>
  <si>
    <t>Pays de la Loire</t>
  </si>
  <si>
    <t>FRH0</t>
  </si>
  <si>
    <t>Bretagne</t>
  </si>
  <si>
    <t>FRI1</t>
  </si>
  <si>
    <t>Aquitaine</t>
  </si>
  <si>
    <t>FRI3</t>
  </si>
  <si>
    <t>Poitou-Charentes</t>
  </si>
  <si>
    <t>FRJ1</t>
  </si>
  <si>
    <t>Languedoc-Roussillon</t>
  </si>
  <si>
    <t>FRF2</t>
  </si>
  <si>
    <t>Champagne-Ardenne</t>
  </si>
  <si>
    <t>FRJ2</t>
  </si>
  <si>
    <t>Midi-Pyrénées</t>
  </si>
  <si>
    <t>FRI2</t>
  </si>
  <si>
    <t>Limousin</t>
  </si>
  <si>
    <t>NL11</t>
  </si>
  <si>
    <t>Groningen</t>
  </si>
  <si>
    <t>NL12</t>
  </si>
  <si>
    <t>Friesland (NL)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</si>
  <si>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</si>
  <si>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</si>
  <si>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</si>
  <si>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</si>
  <si>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</si>
  <si>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</si>
  <si>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</si>
  <si>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</si>
  <si>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PT11</t>
  </si>
  <si>
    <t>Norte</t>
  </si>
  <si>
    <t>PT15</t>
  </si>
  <si>
    <t>Algarve</t>
  </si>
  <si>
    <t>PT16</t>
  </si>
  <si>
    <t>Centro (PT)</t>
  </si>
  <si>
    <t>PT17</t>
  </si>
  <si>
    <t>Área Metropolitana de Lisboa</t>
  </si>
  <si>
    <t>PT18</t>
  </si>
  <si>
    <t>Alentejo</t>
  </si>
  <si>
    <t>nodo final</t>
  </si>
  <si>
    <t>Coste fijo</t>
  </si>
  <si>
    <t>nodo inicial</t>
  </si>
  <si>
    <t>puerto O</t>
  </si>
  <si>
    <t>puerto D</t>
  </si>
  <si>
    <t>Coste variable</t>
  </si>
  <si>
    <t xml:space="preserve">Optimal objective value is 3.827346e+08. </t>
  </si>
  <si>
    <t xml:space="preserve">Optimal objective value is 3.969903e+08. </t>
  </si>
  <si>
    <t xml:space="preserve">Optimal objective value is 4.149403e+08. </t>
  </si>
  <si>
    <t>Optimal objective value is 3.793597e+08</t>
  </si>
  <si>
    <t xml:space="preserve">Optimal objective value is 3.870146e+08. </t>
  </si>
  <si>
    <t xml:space="preserve"> Optimal objective value is 3.671648e+08</t>
  </si>
  <si>
    <t>Optimal objective value is 4.247042e+08.</t>
  </si>
  <si>
    <t>Optimal objective value is 4.548531e+08</t>
  </si>
  <si>
    <t>Subruta 1</t>
  </si>
  <si>
    <t>Subruta 2</t>
  </si>
  <si>
    <t>Subruta 3</t>
  </si>
  <si>
    <t>Subruta 4</t>
  </si>
  <si>
    <t>Subruta 5</t>
  </si>
  <si>
    <t>Subruta 6</t>
  </si>
  <si>
    <t>Tiempo C/D</t>
  </si>
  <si>
    <t>Tiempo total</t>
  </si>
  <si>
    <t>TEUs/buque</t>
  </si>
  <si>
    <t>Coste Total</t>
  </si>
  <si>
    <t>Nodo inicial</t>
  </si>
  <si>
    <t>Puerto O</t>
  </si>
  <si>
    <t>Nodo final</t>
  </si>
  <si>
    <t>Puerto D</t>
  </si>
  <si>
    <t>Coste fijo/buque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</si>
</sst>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6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MS Sans Serif"/>
    </font>
    <font>
      <sz val="9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5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3" fillId="0" borderId="0" xfId="2" quotePrefix="1"/>
    <xf numFmtId="49" fontId="3" fillId="0" borderId="0" xfId="2" quotePrefix="1" applyNumberFormat="1"/>
    <xf numFmtId="0" fontId="3" fillId="0" borderId="0" xfId="2"/>
    <xf numFmtId="9" fontId="3" fillId="0" borderId="0" xfId="1" applyFont="1"/>
    <xf numFmtId="0" fontId="4" fillId="0" borderId="0" xfId="2" applyFont="1" applyAlignment="1">
      <alignment wrapText="1"/>
    </xf>
    <xf numFmtId="0" fontId="5" fillId="0" borderId="0" xfId="3"/>
    <xf numFmtId="0" fontId="4" fillId="0" borderId="0" xfId="2" applyFont="1"/>
    <xf numFmtId="0" fontId="6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49" fontId="3" fillId="0" borderId="0" xfId="2" applyNumberFormat="1"/>
    <xf numFmtId="9" fontId="3" fillId="0" borderId="0" xfId="2" applyNumberFormat="1"/>
    <xf numFmtId="166" fontId="0" fillId="0" borderId="0" xfId="0" applyNumberFormat="1"/>
    <xf numFmtId="0" fontId="6" fillId="0" borderId="0" xfId="0" applyFont="1" applyFill="1" applyBorder="1"/>
    <xf numFmtId="44" fontId="6" fillId="0" borderId="0" xfId="4" applyFont="1" applyFill="1" applyBorder="1"/>
    <xf numFmtId="1" fontId="6" fillId="0" borderId="0" xfId="0" applyNumberFormat="1" applyFont="1" applyFill="1" applyBorder="1"/>
    <xf numFmtId="166" fontId="6" fillId="0" borderId="0" xfId="0" applyNumberFormat="1" applyFont="1" applyFill="1" applyBorder="1"/>
    <xf numFmtId="2" fontId="6" fillId="0" borderId="0" xfId="0" applyNumberFormat="1" applyFont="1" applyFill="1" applyBorder="1"/>
  </cellXfs>
  <cellStyles count="5">
    <cellStyle name="Moneda" xfId="4" builtinId="4"/>
    <cellStyle name="Normal" xfId="0" builtinId="0"/>
    <cellStyle name="Normal 2" xfId="2" xr:uid="{72F36FBD-A881-4E35-9DF3-B81D96E16ED2}"/>
    <cellStyle name="Normal 3" xfId="3" xr:uid="{3D9064BC-D4CA-420C-9449-99D43971259E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n%20restricciones_7_SI\Ru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icia%20Mun&#237;n\Documents\Tesis\Con%20restricciones_7_SI\Ru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NUTS_Europa"/>
    </sheetNames>
    <sheetDataSet>
      <sheetData sheetId="0"/>
      <sheetData sheetId="1"/>
      <sheetData sheetId="2">
        <row r="2">
          <cell r="A2">
            <v>1</v>
          </cell>
          <cell r="B2" t="str">
            <v>BE21</v>
          </cell>
          <cell r="C2">
            <v>253</v>
          </cell>
        </row>
        <row r="3">
          <cell r="A3">
            <v>2</v>
          </cell>
          <cell r="B3" t="str">
            <v>BE23</v>
          </cell>
          <cell r="C3">
            <v>253</v>
          </cell>
        </row>
        <row r="4">
          <cell r="A4">
            <v>3</v>
          </cell>
          <cell r="B4" t="str">
            <v>BE25</v>
          </cell>
          <cell r="C4">
            <v>235</v>
          </cell>
        </row>
        <row r="5">
          <cell r="A5">
            <v>4</v>
          </cell>
          <cell r="B5" t="str">
            <v>DE50</v>
          </cell>
          <cell r="C5">
            <v>245</v>
          </cell>
        </row>
        <row r="6">
          <cell r="A6">
            <v>5</v>
          </cell>
          <cell r="B6" t="str">
            <v>DE60</v>
          </cell>
          <cell r="C6">
            <v>1069</v>
          </cell>
        </row>
        <row r="7">
          <cell r="A7">
            <v>6</v>
          </cell>
          <cell r="B7" t="str">
            <v>DE80</v>
          </cell>
          <cell r="C7">
            <v>1069</v>
          </cell>
        </row>
        <row r="8">
          <cell r="A8">
            <v>7</v>
          </cell>
          <cell r="B8" t="str">
            <v>DE93</v>
          </cell>
          <cell r="C8">
            <v>1069</v>
          </cell>
        </row>
        <row r="9">
          <cell r="A9">
            <v>8</v>
          </cell>
          <cell r="B9" t="str">
            <v>DE94</v>
          </cell>
          <cell r="C9">
            <v>245</v>
          </cell>
        </row>
        <row r="10">
          <cell r="A10">
            <v>9</v>
          </cell>
          <cell r="B10" t="str">
            <v>DEA1</v>
          </cell>
          <cell r="C10">
            <v>253</v>
          </cell>
        </row>
        <row r="11">
          <cell r="A11">
            <v>10</v>
          </cell>
          <cell r="B11" t="str">
            <v>DEF0</v>
          </cell>
          <cell r="C11">
            <v>1069</v>
          </cell>
        </row>
        <row r="12">
          <cell r="A12">
            <v>11</v>
          </cell>
          <cell r="B12" t="str">
            <v>ES11</v>
          </cell>
          <cell r="C12">
            <v>288</v>
          </cell>
        </row>
        <row r="13">
          <cell r="A13">
            <v>12</v>
          </cell>
          <cell r="B13" t="str">
            <v>ES12</v>
          </cell>
          <cell r="C13">
            <v>285</v>
          </cell>
        </row>
        <row r="14">
          <cell r="A14">
            <v>13</v>
          </cell>
          <cell r="B14" t="str">
            <v>ES13</v>
          </cell>
          <cell r="C14">
            <v>163</v>
          </cell>
        </row>
        <row r="15">
          <cell r="A15">
            <v>14</v>
          </cell>
          <cell r="B15" t="str">
            <v>ES21</v>
          </cell>
          <cell r="C15">
            <v>163</v>
          </cell>
        </row>
        <row r="16">
          <cell r="A16">
            <v>15</v>
          </cell>
          <cell r="B16" t="str">
            <v>ES51</v>
          </cell>
          <cell r="C16">
            <v>1063</v>
          </cell>
        </row>
        <row r="17">
          <cell r="A17">
            <v>16</v>
          </cell>
          <cell r="B17" t="str">
            <v>ES52</v>
          </cell>
          <cell r="C17">
            <v>1064</v>
          </cell>
        </row>
        <row r="18">
          <cell r="A18">
            <v>17</v>
          </cell>
          <cell r="B18" t="str">
            <v>ES61</v>
          </cell>
          <cell r="C18">
            <v>61</v>
          </cell>
        </row>
        <row r="19">
          <cell r="A19">
            <v>18</v>
          </cell>
          <cell r="B19" t="str">
            <v>ES62</v>
          </cell>
          <cell r="C19">
            <v>1064</v>
          </cell>
        </row>
        <row r="20">
          <cell r="A20">
            <v>19</v>
          </cell>
          <cell r="B20" t="str">
            <v>FRD1</v>
          </cell>
          <cell r="C20">
            <v>268</v>
          </cell>
        </row>
        <row r="21">
          <cell r="A21">
            <v>20</v>
          </cell>
          <cell r="B21" t="str">
            <v>FRD2</v>
          </cell>
          <cell r="C21">
            <v>269</v>
          </cell>
        </row>
        <row r="22">
          <cell r="A22">
            <v>21</v>
          </cell>
          <cell r="B22" t="str">
            <v>FRE1</v>
          </cell>
          <cell r="C22">
            <v>220</v>
          </cell>
        </row>
        <row r="23">
          <cell r="A23">
            <v>22</v>
          </cell>
          <cell r="B23" t="str">
            <v>FRG0</v>
          </cell>
          <cell r="C23">
            <v>282</v>
          </cell>
        </row>
        <row r="24">
          <cell r="A24">
            <v>23</v>
          </cell>
          <cell r="B24" t="str">
            <v>FRH0</v>
          </cell>
          <cell r="C24">
            <v>283</v>
          </cell>
        </row>
        <row r="25">
          <cell r="A25">
            <v>24</v>
          </cell>
          <cell r="B25" t="str">
            <v>FRI1</v>
          </cell>
          <cell r="C25">
            <v>283</v>
          </cell>
        </row>
        <row r="26">
          <cell r="A26">
            <v>25</v>
          </cell>
          <cell r="B26" t="str">
            <v>FRI3</v>
          </cell>
          <cell r="C26">
            <v>283</v>
          </cell>
        </row>
        <row r="27">
          <cell r="A27">
            <v>26</v>
          </cell>
          <cell r="B27" t="str">
            <v>FRJ1</v>
          </cell>
          <cell r="C27">
            <v>1063</v>
          </cell>
        </row>
        <row r="28">
          <cell r="A28">
            <v>27</v>
          </cell>
          <cell r="B28" t="str">
            <v>FRF2</v>
          </cell>
          <cell r="C28">
            <v>269</v>
          </cell>
        </row>
        <row r="29">
          <cell r="A29">
            <v>28</v>
          </cell>
          <cell r="B29" t="str">
            <v>FRJ2</v>
          </cell>
          <cell r="C29">
            <v>283</v>
          </cell>
        </row>
        <row r="30">
          <cell r="A30">
            <v>29</v>
          </cell>
          <cell r="B30" t="str">
            <v>FRI2</v>
          </cell>
          <cell r="C30">
            <v>269</v>
          </cell>
        </row>
        <row r="31">
          <cell r="A31">
            <v>30</v>
          </cell>
          <cell r="B31" t="str">
            <v>NL11</v>
          </cell>
          <cell r="C31">
            <v>245</v>
          </cell>
        </row>
        <row r="32">
          <cell r="A32">
            <v>31</v>
          </cell>
          <cell r="B32" t="str">
            <v>NL12</v>
          </cell>
          <cell r="C32">
            <v>218</v>
          </cell>
        </row>
        <row r="33">
          <cell r="A33">
            <v>32</v>
          </cell>
          <cell r="B33" t="str">
            <v>NL32</v>
          </cell>
          <cell r="C33">
            <v>218</v>
          </cell>
        </row>
        <row r="34">
          <cell r="A34">
            <v>33</v>
          </cell>
          <cell r="B34" t="str">
            <v>NL33</v>
          </cell>
          <cell r="C34">
            <v>250</v>
          </cell>
        </row>
        <row r="35">
          <cell r="A35">
            <v>34</v>
          </cell>
          <cell r="B35" t="str">
            <v>NL34</v>
          </cell>
          <cell r="C35">
            <v>250</v>
          </cell>
        </row>
        <row r="36">
          <cell r="A36">
            <v>35</v>
          </cell>
          <cell r="B36" t="str">
            <v>NL41</v>
          </cell>
          <cell r="C36">
            <v>253</v>
          </cell>
        </row>
        <row r="37">
          <cell r="A37">
            <v>36</v>
          </cell>
          <cell r="B37" t="str">
            <v>PT11</v>
          </cell>
          <cell r="C37">
            <v>111</v>
          </cell>
        </row>
        <row r="38">
          <cell r="A38">
            <v>37</v>
          </cell>
          <cell r="B38" t="str">
            <v>PT15</v>
          </cell>
          <cell r="C38">
            <v>1065</v>
          </cell>
        </row>
        <row r="39">
          <cell r="A39">
            <v>38</v>
          </cell>
          <cell r="B39" t="str">
            <v>PT16</v>
          </cell>
          <cell r="C39">
            <v>111</v>
          </cell>
        </row>
        <row r="40">
          <cell r="A40">
            <v>39</v>
          </cell>
          <cell r="B40" t="str">
            <v>PT17</v>
          </cell>
          <cell r="C40">
            <v>294</v>
          </cell>
        </row>
        <row r="41">
          <cell r="A41">
            <v>40</v>
          </cell>
          <cell r="B41" t="str">
            <v>PT18</v>
          </cell>
          <cell r="C41">
            <v>1065</v>
          </cell>
        </row>
        <row r="42">
          <cell r="A42">
            <v>41</v>
          </cell>
          <cell r="B42" t="str">
            <v>BE21</v>
          </cell>
          <cell r="C42">
            <v>250</v>
          </cell>
        </row>
        <row r="43">
          <cell r="A43">
            <v>42</v>
          </cell>
          <cell r="B43" t="str">
            <v>BE23</v>
          </cell>
          <cell r="C43">
            <v>220</v>
          </cell>
        </row>
        <row r="44">
          <cell r="A44">
            <v>43</v>
          </cell>
          <cell r="B44" t="str">
            <v>BE25</v>
          </cell>
          <cell r="C44">
            <v>220</v>
          </cell>
        </row>
        <row r="45">
          <cell r="A45">
            <v>44</v>
          </cell>
          <cell r="B45" t="str">
            <v>DE50</v>
          </cell>
          <cell r="C45">
            <v>1069</v>
          </cell>
        </row>
        <row r="46">
          <cell r="A46">
            <v>45</v>
          </cell>
          <cell r="B46" t="str">
            <v>DE60</v>
          </cell>
          <cell r="C46">
            <v>245</v>
          </cell>
        </row>
        <row r="47">
          <cell r="A47">
            <v>46</v>
          </cell>
          <cell r="B47" t="str">
            <v>DE80</v>
          </cell>
          <cell r="C47">
            <v>245</v>
          </cell>
        </row>
        <row r="48">
          <cell r="A48">
            <v>47</v>
          </cell>
          <cell r="B48" t="str">
            <v>DE93</v>
          </cell>
          <cell r="C48">
            <v>245</v>
          </cell>
        </row>
        <row r="49">
          <cell r="A49">
            <v>48</v>
          </cell>
          <cell r="B49" t="str">
            <v>DE94</v>
          </cell>
          <cell r="C49">
            <v>1069</v>
          </cell>
        </row>
        <row r="50">
          <cell r="A50">
            <v>49</v>
          </cell>
          <cell r="B50" t="str">
            <v>DEA1</v>
          </cell>
          <cell r="C50">
            <v>245</v>
          </cell>
        </row>
        <row r="51">
          <cell r="A51">
            <v>50</v>
          </cell>
          <cell r="B51" t="str">
            <v>DEF0</v>
          </cell>
          <cell r="C51">
            <v>245</v>
          </cell>
        </row>
        <row r="52">
          <cell r="A52">
            <v>51</v>
          </cell>
          <cell r="B52" t="str">
            <v>ES11</v>
          </cell>
          <cell r="C52">
            <v>285</v>
          </cell>
        </row>
        <row r="53">
          <cell r="A53">
            <v>52</v>
          </cell>
          <cell r="B53" t="str">
            <v>ES12</v>
          </cell>
          <cell r="C53">
            <v>163</v>
          </cell>
        </row>
        <row r="54">
          <cell r="A54">
            <v>53</v>
          </cell>
          <cell r="B54" t="str">
            <v>ES13</v>
          </cell>
          <cell r="C54">
            <v>285</v>
          </cell>
        </row>
        <row r="55">
          <cell r="A55">
            <v>54</v>
          </cell>
          <cell r="B55" t="str">
            <v>ES21</v>
          </cell>
          <cell r="C55">
            <v>1063</v>
          </cell>
        </row>
        <row r="56">
          <cell r="A56">
            <v>55</v>
          </cell>
          <cell r="B56" t="str">
            <v>ES51</v>
          </cell>
          <cell r="C56">
            <v>1064</v>
          </cell>
        </row>
        <row r="57">
          <cell r="A57">
            <v>56</v>
          </cell>
          <cell r="B57" t="str">
            <v>ES52</v>
          </cell>
          <cell r="C57">
            <v>1063</v>
          </cell>
        </row>
        <row r="58">
          <cell r="A58">
            <v>57</v>
          </cell>
          <cell r="B58" t="str">
            <v>ES61</v>
          </cell>
          <cell r="C58">
            <v>297</v>
          </cell>
        </row>
        <row r="59">
          <cell r="A59">
            <v>58</v>
          </cell>
          <cell r="B59" t="str">
            <v>ES62</v>
          </cell>
          <cell r="C59">
            <v>462</v>
          </cell>
        </row>
        <row r="60">
          <cell r="A60">
            <v>59</v>
          </cell>
          <cell r="B60" t="str">
            <v>FRD1</v>
          </cell>
          <cell r="C60">
            <v>269</v>
          </cell>
        </row>
        <row r="61">
          <cell r="A61">
            <v>60</v>
          </cell>
          <cell r="B61" t="str">
            <v>FRD2</v>
          </cell>
          <cell r="C61">
            <v>271</v>
          </cell>
        </row>
        <row r="62">
          <cell r="A62">
            <v>61</v>
          </cell>
          <cell r="B62" t="str">
            <v>FRE1</v>
          </cell>
          <cell r="C62">
            <v>235</v>
          </cell>
        </row>
        <row r="63">
          <cell r="A63">
            <v>62</v>
          </cell>
          <cell r="B63" t="str">
            <v>FRG0</v>
          </cell>
          <cell r="C63">
            <v>283</v>
          </cell>
        </row>
        <row r="64">
          <cell r="A64">
            <v>63</v>
          </cell>
          <cell r="B64" t="str">
            <v>FRH0</v>
          </cell>
          <cell r="C64">
            <v>282</v>
          </cell>
        </row>
        <row r="65">
          <cell r="A65">
            <v>64</v>
          </cell>
          <cell r="B65" t="str">
            <v>FRI1</v>
          </cell>
          <cell r="C65">
            <v>275</v>
          </cell>
        </row>
        <row r="66">
          <cell r="A66">
            <v>65</v>
          </cell>
          <cell r="B66" t="str">
            <v>FRI3</v>
          </cell>
          <cell r="C66">
            <v>282</v>
          </cell>
        </row>
        <row r="67">
          <cell r="A67">
            <v>66</v>
          </cell>
          <cell r="B67" t="str">
            <v>FRJ1</v>
          </cell>
          <cell r="C67">
            <v>1064</v>
          </cell>
        </row>
        <row r="68">
          <cell r="A68">
            <v>67</v>
          </cell>
          <cell r="B68" t="str">
            <v>FRF2</v>
          </cell>
          <cell r="C68">
            <v>235</v>
          </cell>
        </row>
        <row r="69">
          <cell r="A69">
            <v>68</v>
          </cell>
          <cell r="B69" t="str">
            <v>FRJ2</v>
          </cell>
          <cell r="C69">
            <v>163</v>
          </cell>
        </row>
        <row r="70">
          <cell r="A70">
            <v>69</v>
          </cell>
          <cell r="B70" t="str">
            <v>FRI2</v>
          </cell>
          <cell r="C70">
            <v>275</v>
          </cell>
        </row>
        <row r="71">
          <cell r="A71">
            <v>70</v>
          </cell>
          <cell r="B71" t="str">
            <v>NL11</v>
          </cell>
          <cell r="C71">
            <v>218</v>
          </cell>
        </row>
        <row r="72">
          <cell r="A72">
            <v>71</v>
          </cell>
          <cell r="B72" t="str">
            <v>NL12</v>
          </cell>
          <cell r="C72">
            <v>250</v>
          </cell>
        </row>
        <row r="73">
          <cell r="A73">
            <v>72</v>
          </cell>
          <cell r="B73" t="str">
            <v>NL32</v>
          </cell>
          <cell r="C73">
            <v>253</v>
          </cell>
        </row>
        <row r="74">
          <cell r="A74">
            <v>73</v>
          </cell>
          <cell r="B74" t="str">
            <v>NL33</v>
          </cell>
          <cell r="C74">
            <v>220</v>
          </cell>
        </row>
        <row r="75">
          <cell r="A75">
            <v>74</v>
          </cell>
          <cell r="B75" t="str">
            <v>NL34</v>
          </cell>
          <cell r="C75">
            <v>218</v>
          </cell>
        </row>
        <row r="76">
          <cell r="A76">
            <v>75</v>
          </cell>
          <cell r="B76" t="str">
            <v>NL41</v>
          </cell>
          <cell r="C76">
            <v>218</v>
          </cell>
        </row>
        <row r="77">
          <cell r="A77">
            <v>76</v>
          </cell>
          <cell r="B77" t="str">
            <v>PT11</v>
          </cell>
          <cell r="C77">
            <v>288</v>
          </cell>
        </row>
        <row r="78">
          <cell r="A78">
            <v>77</v>
          </cell>
          <cell r="B78" t="str">
            <v>PT15</v>
          </cell>
          <cell r="C78">
            <v>61</v>
          </cell>
        </row>
        <row r="79">
          <cell r="A79">
            <v>78</v>
          </cell>
          <cell r="B79" t="str">
            <v>PT16</v>
          </cell>
          <cell r="C79">
            <v>294</v>
          </cell>
        </row>
        <row r="80">
          <cell r="A80">
            <v>79</v>
          </cell>
          <cell r="B80" t="str">
            <v>PT17</v>
          </cell>
          <cell r="C80">
            <v>297</v>
          </cell>
        </row>
        <row r="81">
          <cell r="A81">
            <v>80</v>
          </cell>
          <cell r="B81" t="str">
            <v>PT18</v>
          </cell>
          <cell r="C81">
            <v>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NUTS_Europa"/>
    </sheetNames>
    <sheetDataSet>
      <sheetData sheetId="0"/>
      <sheetData sheetId="1"/>
      <sheetData sheetId="2">
        <row r="2">
          <cell r="A2">
            <v>1</v>
          </cell>
          <cell r="B2" t="str">
            <v>BE21</v>
          </cell>
          <cell r="C2">
            <v>253</v>
          </cell>
        </row>
        <row r="3">
          <cell r="A3">
            <v>2</v>
          </cell>
          <cell r="B3" t="str">
            <v>BE23</v>
          </cell>
          <cell r="C3">
            <v>253</v>
          </cell>
        </row>
        <row r="4">
          <cell r="A4">
            <v>3</v>
          </cell>
          <cell r="B4" t="str">
            <v>BE25</v>
          </cell>
          <cell r="C4">
            <v>235</v>
          </cell>
        </row>
        <row r="5">
          <cell r="A5">
            <v>4</v>
          </cell>
          <cell r="B5" t="str">
            <v>DE50</v>
          </cell>
          <cell r="C5">
            <v>245</v>
          </cell>
        </row>
        <row r="6">
          <cell r="A6">
            <v>5</v>
          </cell>
          <cell r="B6" t="str">
            <v>DE60</v>
          </cell>
          <cell r="C6">
            <v>1069</v>
          </cell>
        </row>
        <row r="7">
          <cell r="A7">
            <v>6</v>
          </cell>
          <cell r="B7" t="str">
            <v>DE80</v>
          </cell>
          <cell r="C7">
            <v>1069</v>
          </cell>
        </row>
        <row r="8">
          <cell r="A8">
            <v>7</v>
          </cell>
          <cell r="B8" t="str">
            <v>DE93</v>
          </cell>
          <cell r="C8">
            <v>1069</v>
          </cell>
        </row>
        <row r="9">
          <cell r="A9">
            <v>8</v>
          </cell>
          <cell r="B9" t="str">
            <v>DE94</v>
          </cell>
          <cell r="C9">
            <v>245</v>
          </cell>
        </row>
        <row r="10">
          <cell r="A10">
            <v>9</v>
          </cell>
          <cell r="B10" t="str">
            <v>DEA1</v>
          </cell>
          <cell r="C10">
            <v>253</v>
          </cell>
        </row>
        <row r="11">
          <cell r="A11">
            <v>10</v>
          </cell>
          <cell r="B11" t="str">
            <v>DEF0</v>
          </cell>
          <cell r="C11">
            <v>1069</v>
          </cell>
        </row>
        <row r="12">
          <cell r="A12">
            <v>11</v>
          </cell>
          <cell r="B12" t="str">
            <v>ES11</v>
          </cell>
          <cell r="C12">
            <v>288</v>
          </cell>
        </row>
        <row r="13">
          <cell r="A13">
            <v>12</v>
          </cell>
          <cell r="B13" t="str">
            <v>ES12</v>
          </cell>
          <cell r="C13">
            <v>285</v>
          </cell>
        </row>
        <row r="14">
          <cell r="A14">
            <v>13</v>
          </cell>
          <cell r="B14" t="str">
            <v>ES13</v>
          </cell>
          <cell r="C14">
            <v>163</v>
          </cell>
        </row>
        <row r="15">
          <cell r="A15">
            <v>14</v>
          </cell>
          <cell r="B15" t="str">
            <v>ES21</v>
          </cell>
          <cell r="C15">
            <v>163</v>
          </cell>
        </row>
        <row r="16">
          <cell r="A16">
            <v>15</v>
          </cell>
          <cell r="B16" t="str">
            <v>ES51</v>
          </cell>
          <cell r="C16">
            <v>1063</v>
          </cell>
        </row>
        <row r="17">
          <cell r="A17">
            <v>16</v>
          </cell>
          <cell r="B17" t="str">
            <v>ES52</v>
          </cell>
          <cell r="C17">
            <v>1064</v>
          </cell>
        </row>
        <row r="18">
          <cell r="A18">
            <v>17</v>
          </cell>
          <cell r="B18" t="str">
            <v>ES61</v>
          </cell>
          <cell r="C18">
            <v>61</v>
          </cell>
        </row>
        <row r="19">
          <cell r="A19">
            <v>18</v>
          </cell>
          <cell r="B19" t="str">
            <v>ES62</v>
          </cell>
          <cell r="C19">
            <v>1064</v>
          </cell>
        </row>
        <row r="20">
          <cell r="A20">
            <v>19</v>
          </cell>
          <cell r="B20" t="str">
            <v>FRD1</v>
          </cell>
          <cell r="C20">
            <v>268</v>
          </cell>
        </row>
        <row r="21">
          <cell r="A21">
            <v>20</v>
          </cell>
          <cell r="B21" t="str">
            <v>FRD2</v>
          </cell>
          <cell r="C21">
            <v>269</v>
          </cell>
        </row>
        <row r="22">
          <cell r="A22">
            <v>21</v>
          </cell>
          <cell r="B22" t="str">
            <v>FRE1</v>
          </cell>
          <cell r="C22">
            <v>220</v>
          </cell>
        </row>
        <row r="23">
          <cell r="A23">
            <v>22</v>
          </cell>
          <cell r="B23" t="str">
            <v>FRG0</v>
          </cell>
          <cell r="C23">
            <v>282</v>
          </cell>
        </row>
        <row r="24">
          <cell r="A24">
            <v>23</v>
          </cell>
          <cell r="B24" t="str">
            <v>FRH0</v>
          </cell>
          <cell r="C24">
            <v>283</v>
          </cell>
        </row>
        <row r="25">
          <cell r="A25">
            <v>24</v>
          </cell>
          <cell r="B25" t="str">
            <v>FRI1</v>
          </cell>
          <cell r="C25">
            <v>283</v>
          </cell>
        </row>
        <row r="26">
          <cell r="A26">
            <v>25</v>
          </cell>
          <cell r="B26" t="str">
            <v>FRI3</v>
          </cell>
          <cell r="C26">
            <v>283</v>
          </cell>
        </row>
        <row r="27">
          <cell r="A27">
            <v>26</v>
          </cell>
          <cell r="B27" t="str">
            <v>FRJ1</v>
          </cell>
          <cell r="C27">
            <v>1063</v>
          </cell>
        </row>
        <row r="28">
          <cell r="A28">
            <v>27</v>
          </cell>
          <cell r="B28" t="str">
            <v>FRF2</v>
          </cell>
          <cell r="C28">
            <v>269</v>
          </cell>
        </row>
        <row r="29">
          <cell r="A29">
            <v>28</v>
          </cell>
          <cell r="B29" t="str">
            <v>FRJ2</v>
          </cell>
          <cell r="C29">
            <v>283</v>
          </cell>
        </row>
        <row r="30">
          <cell r="A30">
            <v>29</v>
          </cell>
          <cell r="B30" t="str">
            <v>FRI2</v>
          </cell>
          <cell r="C30">
            <v>269</v>
          </cell>
        </row>
        <row r="31">
          <cell r="A31">
            <v>30</v>
          </cell>
          <cell r="B31" t="str">
            <v>NL11</v>
          </cell>
          <cell r="C31">
            <v>245</v>
          </cell>
        </row>
        <row r="32">
          <cell r="A32">
            <v>31</v>
          </cell>
          <cell r="B32" t="str">
            <v>NL12</v>
          </cell>
          <cell r="C32">
            <v>218</v>
          </cell>
        </row>
        <row r="33">
          <cell r="A33">
            <v>32</v>
          </cell>
          <cell r="B33" t="str">
            <v>NL32</v>
          </cell>
          <cell r="C33">
            <v>218</v>
          </cell>
        </row>
        <row r="34">
          <cell r="A34">
            <v>33</v>
          </cell>
          <cell r="B34" t="str">
            <v>NL33</v>
          </cell>
          <cell r="C34">
            <v>250</v>
          </cell>
        </row>
        <row r="35">
          <cell r="A35">
            <v>34</v>
          </cell>
          <cell r="B35" t="str">
            <v>NL34</v>
          </cell>
          <cell r="C35">
            <v>250</v>
          </cell>
        </row>
        <row r="36">
          <cell r="A36">
            <v>35</v>
          </cell>
          <cell r="B36" t="str">
            <v>NL41</v>
          </cell>
          <cell r="C36">
            <v>253</v>
          </cell>
        </row>
        <row r="37">
          <cell r="A37">
            <v>36</v>
          </cell>
          <cell r="B37" t="str">
            <v>PT11</v>
          </cell>
          <cell r="C37">
            <v>111</v>
          </cell>
        </row>
        <row r="38">
          <cell r="A38">
            <v>37</v>
          </cell>
          <cell r="B38" t="str">
            <v>PT15</v>
          </cell>
          <cell r="C38">
            <v>1065</v>
          </cell>
        </row>
        <row r="39">
          <cell r="A39">
            <v>38</v>
          </cell>
          <cell r="B39" t="str">
            <v>PT16</v>
          </cell>
          <cell r="C39">
            <v>111</v>
          </cell>
        </row>
        <row r="40">
          <cell r="A40">
            <v>39</v>
          </cell>
          <cell r="B40" t="str">
            <v>PT17</v>
          </cell>
          <cell r="C40">
            <v>294</v>
          </cell>
        </row>
        <row r="41">
          <cell r="A41">
            <v>40</v>
          </cell>
          <cell r="B41" t="str">
            <v>PT18</v>
          </cell>
          <cell r="C41">
            <v>1065</v>
          </cell>
        </row>
        <row r="42">
          <cell r="A42">
            <v>41</v>
          </cell>
          <cell r="B42" t="str">
            <v>BE21</v>
          </cell>
          <cell r="C42">
            <v>250</v>
          </cell>
        </row>
        <row r="43">
          <cell r="A43">
            <v>42</v>
          </cell>
          <cell r="B43" t="str">
            <v>BE23</v>
          </cell>
          <cell r="C43">
            <v>220</v>
          </cell>
        </row>
        <row r="44">
          <cell r="A44">
            <v>43</v>
          </cell>
          <cell r="B44" t="str">
            <v>BE25</v>
          </cell>
          <cell r="C44">
            <v>220</v>
          </cell>
        </row>
        <row r="45">
          <cell r="A45">
            <v>44</v>
          </cell>
          <cell r="B45" t="str">
            <v>DE50</v>
          </cell>
          <cell r="C45">
            <v>1069</v>
          </cell>
        </row>
        <row r="46">
          <cell r="A46">
            <v>45</v>
          </cell>
          <cell r="B46" t="str">
            <v>DE60</v>
          </cell>
          <cell r="C46">
            <v>245</v>
          </cell>
        </row>
        <row r="47">
          <cell r="A47">
            <v>46</v>
          </cell>
          <cell r="B47" t="str">
            <v>DE80</v>
          </cell>
          <cell r="C47">
            <v>245</v>
          </cell>
        </row>
        <row r="48">
          <cell r="A48">
            <v>47</v>
          </cell>
          <cell r="B48" t="str">
            <v>DE93</v>
          </cell>
          <cell r="C48">
            <v>245</v>
          </cell>
        </row>
        <row r="49">
          <cell r="A49">
            <v>48</v>
          </cell>
          <cell r="B49" t="str">
            <v>DE94</v>
          </cell>
          <cell r="C49">
            <v>1069</v>
          </cell>
        </row>
        <row r="50">
          <cell r="A50">
            <v>49</v>
          </cell>
          <cell r="B50" t="str">
            <v>DEA1</v>
          </cell>
          <cell r="C50">
            <v>245</v>
          </cell>
        </row>
        <row r="51">
          <cell r="A51">
            <v>50</v>
          </cell>
          <cell r="B51" t="str">
            <v>DEF0</v>
          </cell>
          <cell r="C51">
            <v>245</v>
          </cell>
        </row>
        <row r="52">
          <cell r="A52">
            <v>51</v>
          </cell>
          <cell r="B52" t="str">
            <v>ES11</v>
          </cell>
          <cell r="C52">
            <v>285</v>
          </cell>
        </row>
        <row r="53">
          <cell r="A53">
            <v>52</v>
          </cell>
          <cell r="B53" t="str">
            <v>ES12</v>
          </cell>
          <cell r="C53">
            <v>163</v>
          </cell>
        </row>
        <row r="54">
          <cell r="A54">
            <v>53</v>
          </cell>
          <cell r="B54" t="str">
            <v>ES13</v>
          </cell>
          <cell r="C54">
            <v>285</v>
          </cell>
        </row>
        <row r="55">
          <cell r="A55">
            <v>54</v>
          </cell>
          <cell r="B55" t="str">
            <v>ES21</v>
          </cell>
          <cell r="C55">
            <v>1063</v>
          </cell>
        </row>
        <row r="56">
          <cell r="A56">
            <v>55</v>
          </cell>
          <cell r="B56" t="str">
            <v>ES51</v>
          </cell>
          <cell r="C56">
            <v>1064</v>
          </cell>
        </row>
        <row r="57">
          <cell r="A57">
            <v>56</v>
          </cell>
          <cell r="B57" t="str">
            <v>ES52</v>
          </cell>
          <cell r="C57">
            <v>1063</v>
          </cell>
        </row>
        <row r="58">
          <cell r="A58">
            <v>57</v>
          </cell>
          <cell r="B58" t="str">
            <v>ES61</v>
          </cell>
          <cell r="C58">
            <v>297</v>
          </cell>
        </row>
        <row r="59">
          <cell r="A59">
            <v>58</v>
          </cell>
          <cell r="B59" t="str">
            <v>ES62</v>
          </cell>
          <cell r="C59">
            <v>462</v>
          </cell>
        </row>
        <row r="60">
          <cell r="A60">
            <v>59</v>
          </cell>
          <cell r="B60" t="str">
            <v>FRD1</v>
          </cell>
          <cell r="C60">
            <v>269</v>
          </cell>
        </row>
        <row r="61">
          <cell r="A61">
            <v>60</v>
          </cell>
          <cell r="B61" t="str">
            <v>FRD2</v>
          </cell>
          <cell r="C61">
            <v>271</v>
          </cell>
        </row>
        <row r="62">
          <cell r="A62">
            <v>61</v>
          </cell>
          <cell r="B62" t="str">
            <v>FRE1</v>
          </cell>
          <cell r="C62">
            <v>235</v>
          </cell>
        </row>
        <row r="63">
          <cell r="A63">
            <v>62</v>
          </cell>
          <cell r="B63" t="str">
            <v>FRG0</v>
          </cell>
          <cell r="C63">
            <v>283</v>
          </cell>
        </row>
        <row r="64">
          <cell r="A64">
            <v>63</v>
          </cell>
          <cell r="B64" t="str">
            <v>FRH0</v>
          </cell>
          <cell r="C64">
            <v>282</v>
          </cell>
        </row>
        <row r="65">
          <cell r="A65">
            <v>64</v>
          </cell>
          <cell r="B65" t="str">
            <v>FRI1</v>
          </cell>
          <cell r="C65">
            <v>275</v>
          </cell>
        </row>
        <row r="66">
          <cell r="A66">
            <v>65</v>
          </cell>
          <cell r="B66" t="str">
            <v>FRI3</v>
          </cell>
          <cell r="C66">
            <v>282</v>
          </cell>
        </row>
        <row r="67">
          <cell r="A67">
            <v>66</v>
          </cell>
          <cell r="B67" t="str">
            <v>FRJ1</v>
          </cell>
          <cell r="C67">
            <v>1064</v>
          </cell>
        </row>
        <row r="68">
          <cell r="A68">
            <v>67</v>
          </cell>
          <cell r="B68" t="str">
            <v>FRF2</v>
          </cell>
          <cell r="C68">
            <v>235</v>
          </cell>
        </row>
        <row r="69">
          <cell r="A69">
            <v>68</v>
          </cell>
          <cell r="B69" t="str">
            <v>FRJ2</v>
          </cell>
          <cell r="C69">
            <v>163</v>
          </cell>
        </row>
        <row r="70">
          <cell r="A70">
            <v>69</v>
          </cell>
          <cell r="B70" t="str">
            <v>FRI2</v>
          </cell>
          <cell r="C70">
            <v>275</v>
          </cell>
        </row>
        <row r="71">
          <cell r="A71">
            <v>70</v>
          </cell>
          <cell r="B71" t="str">
            <v>NL11</v>
          </cell>
          <cell r="C71">
            <v>218</v>
          </cell>
        </row>
        <row r="72">
          <cell r="A72">
            <v>71</v>
          </cell>
          <cell r="B72" t="str">
            <v>NL12</v>
          </cell>
          <cell r="C72">
            <v>250</v>
          </cell>
        </row>
        <row r="73">
          <cell r="A73">
            <v>72</v>
          </cell>
          <cell r="B73" t="str">
            <v>NL32</v>
          </cell>
          <cell r="C73">
            <v>253</v>
          </cell>
        </row>
        <row r="74">
          <cell r="A74">
            <v>73</v>
          </cell>
          <cell r="B74" t="str">
            <v>NL33</v>
          </cell>
          <cell r="C74">
            <v>220</v>
          </cell>
        </row>
        <row r="75">
          <cell r="A75">
            <v>74</v>
          </cell>
          <cell r="B75" t="str">
            <v>NL34</v>
          </cell>
          <cell r="C75">
            <v>218</v>
          </cell>
        </row>
        <row r="76">
          <cell r="A76">
            <v>75</v>
          </cell>
          <cell r="B76" t="str">
            <v>NL41</v>
          </cell>
          <cell r="C76">
            <v>218</v>
          </cell>
        </row>
        <row r="77">
          <cell r="A77">
            <v>76</v>
          </cell>
          <cell r="B77" t="str">
            <v>PT11</v>
          </cell>
          <cell r="C77">
            <v>288</v>
          </cell>
        </row>
        <row r="78">
          <cell r="A78">
            <v>77</v>
          </cell>
          <cell r="B78" t="str">
            <v>PT15</v>
          </cell>
          <cell r="C78">
            <v>61</v>
          </cell>
        </row>
        <row r="79">
          <cell r="A79">
            <v>78</v>
          </cell>
          <cell r="B79" t="str">
            <v>PT16</v>
          </cell>
          <cell r="C79">
            <v>294</v>
          </cell>
        </row>
        <row r="80">
          <cell r="A80">
            <v>79</v>
          </cell>
          <cell r="B80" t="str">
            <v>PT17</v>
          </cell>
          <cell r="C80">
            <v>297</v>
          </cell>
        </row>
        <row r="81">
          <cell r="A81">
            <v>80</v>
          </cell>
          <cell r="B81" t="str">
            <v>PT18</v>
          </cell>
          <cell r="C81">
            <v>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3148F-2287-4EB3-A3BB-3B135BD80AFF}">
  <dimension ref="B1:N323"/>
  <sheetViews>
    <sheetView tabSelected="1" topLeftCell="A37" workbookViewId="0">
      <selection activeCell="E86" sqref="E86"/>
    </sheetView>
  </sheetViews>
  <sheetFormatPr baseColWidth="10" defaultColWidth="9.140625" defaultRowHeight="15" x14ac:dyDescent="0.25"/>
  <cols>
    <col min="6" max="7" width="7.28515625" bestFit="1" customWidth="1"/>
    <col min="8" max="9" width="13" bestFit="1" customWidth="1"/>
    <col min="10" max="14" width="12" bestFit="1" customWidth="1"/>
  </cols>
  <sheetData>
    <row r="1" spans="2:14" x14ac:dyDescent="0.25">
      <c r="J1" t="s">
        <v>132</v>
      </c>
    </row>
    <row r="3" spans="2:14" x14ac:dyDescent="0.25">
      <c r="B3" t="s">
        <v>128</v>
      </c>
      <c r="C3" t="s">
        <v>129</v>
      </c>
      <c r="D3" t="s">
        <v>126</v>
      </c>
      <c r="E3" t="s">
        <v>130</v>
      </c>
      <c r="F3" t="s">
        <v>34</v>
      </c>
      <c r="G3" t="s">
        <v>35</v>
      </c>
      <c r="H3" t="s">
        <v>131</v>
      </c>
      <c r="I3" t="s">
        <v>127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</row>
    <row r="4" spans="2:14" s="16" customFormat="1" x14ac:dyDescent="0.25">
      <c r="B4" s="16" t="str">
        <f>VLOOKUP(F4,NUTS_Europa!$A$2:$C$81,2,FALSE)</f>
        <v>BE21</v>
      </c>
      <c r="C4" s="16">
        <f>VLOOKUP(F4,NUTS_Europa!$A$2:$C$81,3,FALSE)</f>
        <v>253</v>
      </c>
      <c r="D4" s="16" t="str">
        <f>VLOOKUP(G4,NUTS_Europa!$A$2:$C$81,2,FALSE)</f>
        <v>BE25</v>
      </c>
      <c r="E4" s="16">
        <f>VLOOKUP(G4,NUTS_Europa!$A$2:$C$81,3,FALSE)</f>
        <v>235</v>
      </c>
      <c r="F4" s="16">
        <v>1</v>
      </c>
      <c r="G4" s="16">
        <v>3</v>
      </c>
      <c r="H4" s="17">
        <v>343988.90659810434</v>
      </c>
      <c r="I4" s="17">
        <v>620152.6690119839</v>
      </c>
      <c r="J4" s="16">
        <v>135416.16140000001</v>
      </c>
      <c r="K4" s="16">
        <v>5.8785046728971961</v>
      </c>
      <c r="L4" s="16">
        <v>9.9465001747283335</v>
      </c>
      <c r="M4" s="16">
        <v>10.175445836612369</v>
      </c>
      <c r="N4" s="16">
        <v>1827.1881585640579</v>
      </c>
    </row>
    <row r="5" spans="2:14" s="16" customFormat="1" x14ac:dyDescent="0.25">
      <c r="B5" s="16" t="str">
        <f>VLOOKUP(F5,NUTS_Europa!$A$2:$C$81,2,FALSE)</f>
        <v>BE21</v>
      </c>
      <c r="C5" s="16">
        <f>VLOOKUP(F5,NUTS_Europa!$A$2:$C$81,3,FALSE)</f>
        <v>253</v>
      </c>
      <c r="D5" s="16" t="str">
        <f>VLOOKUP(G5,NUTS_Europa!$A$2:$C$81,2,FALSE)</f>
        <v>ES21</v>
      </c>
      <c r="E5" s="16">
        <f>VLOOKUP(G5,NUTS_Europa!$A$2:$C$81,3,FALSE)</f>
        <v>163</v>
      </c>
      <c r="F5" s="16">
        <v>1</v>
      </c>
      <c r="G5" s="16">
        <v>14</v>
      </c>
      <c r="H5" s="16">
        <v>669204.34793391463</v>
      </c>
      <c r="I5" s="16">
        <v>1685409.0276974023</v>
      </c>
      <c r="J5" s="16">
        <v>145277.79319999999</v>
      </c>
      <c r="K5" s="16">
        <v>36.257476635514017</v>
      </c>
      <c r="L5" s="16">
        <v>14.136248791063194</v>
      </c>
      <c r="M5" s="16">
        <v>21.031998435164592</v>
      </c>
      <c r="N5" s="16">
        <v>3277.8554623696641</v>
      </c>
    </row>
    <row r="6" spans="2:14" s="16" customFormat="1" x14ac:dyDescent="0.25">
      <c r="B6" s="16" t="str">
        <f>VLOOKUP(F6,NUTS_Europa!$A$2:$C$81,2,FALSE)</f>
        <v>BE23</v>
      </c>
      <c r="C6" s="16">
        <f>VLOOKUP(F6,NUTS_Europa!$A$2:$C$81,3,FALSE)</f>
        <v>253</v>
      </c>
      <c r="D6" s="16" t="str">
        <f>VLOOKUP(G6,NUTS_Europa!$A$2:$C$81,2,FALSE)</f>
        <v>BE25</v>
      </c>
      <c r="E6" s="16">
        <f>VLOOKUP(G6,NUTS_Europa!$A$2:$C$81,3,FALSE)</f>
        <v>235</v>
      </c>
      <c r="F6" s="16">
        <v>2</v>
      </c>
      <c r="G6" s="16">
        <v>3</v>
      </c>
      <c r="H6" s="16">
        <v>425558.24037272099</v>
      </c>
      <c r="I6" s="16">
        <v>620152.6690119839</v>
      </c>
      <c r="J6" s="16">
        <v>135416.16140000001</v>
      </c>
      <c r="K6" s="16">
        <v>5.8785046728971961</v>
      </c>
      <c r="L6" s="16">
        <v>9.9465001747283335</v>
      </c>
      <c r="M6" s="16">
        <v>10.175445836612369</v>
      </c>
      <c r="N6" s="16">
        <v>1827.1881585640579</v>
      </c>
    </row>
    <row r="7" spans="2:14" s="16" customFormat="1" x14ac:dyDescent="0.25">
      <c r="B7" s="16" t="str">
        <f>VLOOKUP(F7,NUTS_Europa!$A$2:$C$81,2,FALSE)</f>
        <v>BE23</v>
      </c>
      <c r="C7" s="16">
        <f>VLOOKUP(F7,NUTS_Europa!$A$2:$C$81,3,FALSE)</f>
        <v>253</v>
      </c>
      <c r="D7" s="16" t="str">
        <f>VLOOKUP(G7,NUTS_Europa!$A$2:$C$81,2,FALSE)</f>
        <v>ES13</v>
      </c>
      <c r="E7" s="16">
        <f>VLOOKUP(G7,NUTS_Europa!$A$2:$C$81,3,FALSE)</f>
        <v>163</v>
      </c>
      <c r="F7" s="16">
        <v>2</v>
      </c>
      <c r="G7" s="16">
        <v>13</v>
      </c>
      <c r="H7" s="16">
        <v>1008345.6966347144</v>
      </c>
      <c r="I7" s="16">
        <v>1685409.0276974023</v>
      </c>
      <c r="J7" s="16">
        <v>117923.68180000001</v>
      </c>
      <c r="K7" s="16">
        <v>36.257476635514017</v>
      </c>
      <c r="L7" s="16">
        <v>14.136248791063194</v>
      </c>
      <c r="M7" s="16">
        <v>21.031998435164592</v>
      </c>
      <c r="N7" s="16">
        <v>3277.8554623696641</v>
      </c>
    </row>
    <row r="8" spans="2:14" s="16" customFormat="1" x14ac:dyDescent="0.25">
      <c r="B8" s="16" t="str">
        <f>VLOOKUP(F8,[1]NUTS_Europa!$A$2:$C$81,2,FALSE)</f>
        <v>DE50</v>
      </c>
      <c r="C8" s="16">
        <f>VLOOKUP(F8,[1]NUTS_Europa!$A$2:$C$81,3,FALSE)</f>
        <v>245</v>
      </c>
      <c r="D8" s="16" t="str">
        <f>VLOOKUP(G8,[1]NUTS_Europa!$A$2:$C$81,2,FALSE)</f>
        <v>ES12</v>
      </c>
      <c r="E8" s="16">
        <f>VLOOKUP(G8,[1]NUTS_Europa!$A$2:$C$81,3,FALSE)</f>
        <v>285</v>
      </c>
      <c r="F8" s="16">
        <v>4</v>
      </c>
      <c r="G8" s="16">
        <v>12</v>
      </c>
      <c r="H8" s="16">
        <v>55467.590309330815</v>
      </c>
      <c r="I8" s="16">
        <v>7350462.2158547258</v>
      </c>
      <c r="J8" s="16">
        <v>114346.8514</v>
      </c>
      <c r="K8" s="16">
        <v>47.006542056074771</v>
      </c>
      <c r="L8" s="16">
        <v>9.9826190324557356</v>
      </c>
      <c r="M8" s="16">
        <v>8.6798246626891923E-2</v>
      </c>
      <c r="N8" s="16">
        <v>15.609481269928793</v>
      </c>
    </row>
    <row r="9" spans="2:14" s="16" customFormat="1" x14ac:dyDescent="0.25">
      <c r="B9" s="16" t="str">
        <f>VLOOKUP(F9,[1]NUTS_Europa!$A$2:$C$81,2,FALSE)</f>
        <v>DE50</v>
      </c>
      <c r="C9" s="16">
        <f>VLOOKUP(F9,[1]NUTS_Europa!$A$2:$C$81,3,FALSE)</f>
        <v>245</v>
      </c>
      <c r="D9" s="16" t="str">
        <f>VLOOKUP(G9,[1]NUTS_Europa!$A$2:$C$81,2,FALSE)</f>
        <v>FRD1</v>
      </c>
      <c r="E9" s="16">
        <f>VLOOKUP(G9,[1]NUTS_Europa!$A$2:$C$81,3,FALSE)</f>
        <v>268</v>
      </c>
      <c r="F9" s="16">
        <v>4</v>
      </c>
      <c r="G9" s="16">
        <v>19</v>
      </c>
      <c r="H9" s="16">
        <v>426563.50046172593</v>
      </c>
      <c r="I9" s="16">
        <v>7743177.9460789375</v>
      </c>
      <c r="J9" s="16">
        <v>163171.4883</v>
      </c>
      <c r="K9" s="16">
        <v>27.240186915887854</v>
      </c>
      <c r="L9" s="16">
        <v>11.625851381391236</v>
      </c>
      <c r="M9" s="16">
        <v>0.68870016153056113</v>
      </c>
      <c r="N9" s="16">
        <v>107.33452616815742</v>
      </c>
    </row>
    <row r="10" spans="2:14" s="16" customFormat="1" x14ac:dyDescent="0.25">
      <c r="B10" s="16" t="str">
        <f>VLOOKUP(F10,NUTS_Europa!$A$2:$C$81,2,FALSE)</f>
        <v>DE60</v>
      </c>
      <c r="C10" s="16">
        <f>VLOOKUP(F10,NUTS_Europa!$A$2:$C$81,3,FALSE)</f>
        <v>1069</v>
      </c>
      <c r="D10" s="16" t="str">
        <f>VLOOKUP(G10,NUTS_Europa!$A$2:$C$81,2,FALSE)</f>
        <v>NL12</v>
      </c>
      <c r="E10" s="16">
        <f>VLOOKUP(G10,NUTS_Europa!$A$2:$C$81,3,FALSE)</f>
        <v>218</v>
      </c>
      <c r="F10" s="16">
        <v>5</v>
      </c>
      <c r="G10" s="16">
        <v>31</v>
      </c>
      <c r="H10" s="16">
        <v>1206086.6854330704</v>
      </c>
      <c r="I10" s="16">
        <v>908575.26126521081</v>
      </c>
      <c r="J10" s="16">
        <v>120437.3524</v>
      </c>
      <c r="K10" s="16">
        <v>12.615420560747665</v>
      </c>
      <c r="L10" s="16">
        <v>7.4786180764317329</v>
      </c>
      <c r="M10" s="16">
        <v>24.674307714689544</v>
      </c>
      <c r="N10" s="16">
        <v>5603.586288415795</v>
      </c>
    </row>
    <row r="11" spans="2:14" s="16" customFormat="1" x14ac:dyDescent="0.25">
      <c r="B11" s="16" t="str">
        <f>VLOOKUP(F11,NUTS_Europa!$A$2:$C$81,2,FALSE)</f>
        <v>DE60</v>
      </c>
      <c r="C11" s="16">
        <f>VLOOKUP(F11,NUTS_Europa!$A$2:$C$81,3,FALSE)</f>
        <v>1069</v>
      </c>
      <c r="D11" s="16" t="str">
        <f>VLOOKUP(G11,NUTS_Europa!$A$2:$C$81,2,FALSE)</f>
        <v>NL32</v>
      </c>
      <c r="E11" s="16">
        <f>VLOOKUP(G11,NUTS_Europa!$A$2:$C$81,3,FALSE)</f>
        <v>218</v>
      </c>
      <c r="F11" s="16">
        <v>5</v>
      </c>
      <c r="G11" s="16">
        <v>32</v>
      </c>
      <c r="H11" s="16">
        <v>340107.90006266453</v>
      </c>
      <c r="I11" s="16">
        <v>908575.26126521081</v>
      </c>
      <c r="J11" s="16">
        <v>119215.969</v>
      </c>
      <c r="K11" s="16">
        <v>12.615420560747665</v>
      </c>
      <c r="L11" s="16">
        <v>7.4786180764317329</v>
      </c>
      <c r="M11" s="16">
        <v>24.674307714689544</v>
      </c>
      <c r="N11" s="16">
        <v>5603.586288415795</v>
      </c>
    </row>
    <row r="12" spans="2:14" s="16" customFormat="1" x14ac:dyDescent="0.25">
      <c r="B12" s="16" t="str">
        <f>VLOOKUP(F12,NUTS_Europa!$A$2:$C$81,2,FALSE)</f>
        <v>DE80</v>
      </c>
      <c r="C12" s="16">
        <f>VLOOKUP(F12,NUTS_Europa!$A$2:$C$81,3,FALSE)</f>
        <v>1069</v>
      </c>
      <c r="D12" s="16" t="str">
        <f>VLOOKUP(G12,NUTS_Europa!$A$2:$C$81,2,FALSE)</f>
        <v>ES11</v>
      </c>
      <c r="E12" s="16">
        <f>VLOOKUP(G12,NUTS_Europa!$A$2:$C$81,3,FALSE)</f>
        <v>288</v>
      </c>
      <c r="F12" s="16">
        <v>6</v>
      </c>
      <c r="G12" s="16">
        <v>11</v>
      </c>
      <c r="H12" s="16">
        <v>549539.08728909527</v>
      </c>
      <c r="I12" s="16">
        <v>2202263.6310505085</v>
      </c>
      <c r="J12" s="16">
        <v>142841.86170000001</v>
      </c>
      <c r="K12" s="16">
        <v>54.147196261682247</v>
      </c>
      <c r="L12" s="16">
        <v>9.3916992071499514</v>
      </c>
      <c r="M12" s="16">
        <v>4.8013377990559061</v>
      </c>
      <c r="N12" s="16">
        <v>1020.5122067144931</v>
      </c>
    </row>
    <row r="13" spans="2:14" s="16" customFormat="1" x14ac:dyDescent="0.25">
      <c r="B13" s="16" t="str">
        <f>VLOOKUP(F13,NUTS_Europa!$A$2:$C$81,2,FALSE)</f>
        <v>DE80</v>
      </c>
      <c r="C13" s="16">
        <f>VLOOKUP(F13,NUTS_Europa!$A$2:$C$81,3,FALSE)</f>
        <v>1069</v>
      </c>
      <c r="D13" s="16" t="str">
        <f>VLOOKUP(G13,NUTS_Europa!$A$2:$C$81,2,FALSE)</f>
        <v>FRI3</v>
      </c>
      <c r="E13" s="16">
        <f>VLOOKUP(G13,NUTS_Europa!$A$2:$C$81,3,FALSE)</f>
        <v>283</v>
      </c>
      <c r="F13" s="16">
        <v>6</v>
      </c>
      <c r="G13" s="16">
        <v>25</v>
      </c>
      <c r="H13" s="16">
        <v>1053116.3672357341</v>
      </c>
      <c r="I13" s="16">
        <v>1824147.0728081097</v>
      </c>
      <c r="J13" s="16">
        <v>176841.96369999999</v>
      </c>
      <c r="K13" s="16">
        <v>44.760747663551406</v>
      </c>
      <c r="L13" s="16">
        <v>8.9457216542238687</v>
      </c>
      <c r="M13" s="16">
        <v>11.465638089496746</v>
      </c>
      <c r="N13" s="16">
        <v>2344.8291721377705</v>
      </c>
    </row>
    <row r="14" spans="2:14" s="16" customFormat="1" x14ac:dyDescent="0.25">
      <c r="B14" s="16" t="str">
        <f>VLOOKUP(F14,NUTS_Europa!$A$2:$C$81,2,FALSE)</f>
        <v>DE93</v>
      </c>
      <c r="C14" s="16">
        <f>VLOOKUP(F14,NUTS_Europa!$A$2:$C$81,3,FALSE)</f>
        <v>1069</v>
      </c>
      <c r="D14" s="16" t="str">
        <f>VLOOKUP(G14,NUTS_Europa!$A$2:$C$81,2,FALSE)</f>
        <v>ES13</v>
      </c>
      <c r="E14" s="16">
        <f>VLOOKUP(G14,NUTS_Europa!$A$2:$C$81,3,FALSE)</f>
        <v>163</v>
      </c>
      <c r="F14" s="16">
        <v>7</v>
      </c>
      <c r="G14" s="16">
        <v>13</v>
      </c>
      <c r="H14" s="16">
        <v>934852.71006374236</v>
      </c>
      <c r="I14" s="16">
        <v>2043655.2516081319</v>
      </c>
      <c r="J14" s="16">
        <v>113696.3812</v>
      </c>
      <c r="K14" s="16">
        <v>48.97429906542056</v>
      </c>
      <c r="L14" s="16">
        <v>12.013623839006076</v>
      </c>
      <c r="M14" s="16">
        <v>18.22687774885711</v>
      </c>
      <c r="N14" s="16">
        <v>3277.8554623696641</v>
      </c>
    </row>
    <row r="15" spans="2:14" s="16" customFormat="1" x14ac:dyDescent="0.25">
      <c r="B15" s="16" t="str">
        <f>VLOOKUP(F15,NUTS_Europa!$A$2:$C$81,2,FALSE)</f>
        <v>DE93</v>
      </c>
      <c r="C15" s="16">
        <f>VLOOKUP(F15,NUTS_Europa!$A$2:$C$81,3,FALSE)</f>
        <v>1069</v>
      </c>
      <c r="D15" s="16" t="str">
        <f>VLOOKUP(G15,NUTS_Europa!$A$2:$C$81,2,FALSE)</f>
        <v>NL32</v>
      </c>
      <c r="E15" s="16">
        <f>VLOOKUP(G15,NUTS_Europa!$A$2:$C$81,3,FALSE)</f>
        <v>218</v>
      </c>
      <c r="F15" s="16">
        <v>7</v>
      </c>
      <c r="G15" s="16">
        <v>32</v>
      </c>
      <c r="H15" s="16">
        <v>630729.49753191718</v>
      </c>
      <c r="I15" s="16">
        <v>908575.26126521081</v>
      </c>
      <c r="J15" s="16">
        <v>199058.85829999999</v>
      </c>
      <c r="K15" s="16">
        <v>12.615420560747665</v>
      </c>
      <c r="L15" s="16">
        <v>7.4786180764317329</v>
      </c>
      <c r="M15" s="16">
        <v>24.674307714689544</v>
      </c>
      <c r="N15" s="16">
        <v>5603.586288415795</v>
      </c>
    </row>
    <row r="16" spans="2:14" s="16" customFormat="1" x14ac:dyDescent="0.25">
      <c r="B16" s="16" t="str">
        <f>VLOOKUP(F16,[1]NUTS_Europa!$A$2:$C$81,2,FALSE)</f>
        <v>DE94</v>
      </c>
      <c r="C16" s="16">
        <f>VLOOKUP(F16,[1]NUTS_Europa!$A$2:$C$81,3,FALSE)</f>
        <v>245</v>
      </c>
      <c r="D16" s="16" t="str">
        <f>VLOOKUP(G16,[1]NUTS_Europa!$A$2:$C$81,2,FALSE)</f>
        <v>ES12</v>
      </c>
      <c r="E16" s="16">
        <f>VLOOKUP(G16,[1]NUTS_Europa!$A$2:$C$81,3,FALSE)</f>
        <v>285</v>
      </c>
      <c r="F16" s="16">
        <v>8</v>
      </c>
      <c r="G16" s="16">
        <v>12</v>
      </c>
      <c r="H16" s="16">
        <v>55750.424744253163</v>
      </c>
      <c r="I16" s="16">
        <v>7350462.2158547258</v>
      </c>
      <c r="J16" s="16">
        <v>117061.7148</v>
      </c>
      <c r="K16" s="16">
        <v>47.006542056074771</v>
      </c>
      <c r="L16" s="16">
        <v>9.9826190324557356</v>
      </c>
      <c r="M16" s="16">
        <v>8.6798246626891923E-2</v>
      </c>
      <c r="N16" s="16">
        <v>15.609481269928793</v>
      </c>
    </row>
    <row r="17" spans="2:14" s="16" customFormat="1" x14ac:dyDescent="0.25">
      <c r="B17" s="16" t="str">
        <f>VLOOKUP(F17,[1]NUTS_Europa!$A$2:$C$81,2,FALSE)</f>
        <v>DE94</v>
      </c>
      <c r="C17" s="16">
        <f>VLOOKUP(F17,[1]NUTS_Europa!$A$2:$C$81,3,FALSE)</f>
        <v>245</v>
      </c>
      <c r="D17" s="16" t="str">
        <f>VLOOKUP(G17,[1]NUTS_Europa!$A$2:$C$81,2,FALSE)</f>
        <v>FRD1</v>
      </c>
      <c r="E17" s="16">
        <f>VLOOKUP(G17,[1]NUTS_Europa!$A$2:$C$81,3,FALSE)</f>
        <v>268</v>
      </c>
      <c r="F17" s="16">
        <v>8</v>
      </c>
      <c r="G17" s="16">
        <v>19</v>
      </c>
      <c r="H17" s="16">
        <v>428508.3376751772</v>
      </c>
      <c r="I17" s="16">
        <v>7743177.9460789375</v>
      </c>
      <c r="J17" s="16">
        <v>113696.3812</v>
      </c>
      <c r="K17" s="16">
        <v>27.240186915887854</v>
      </c>
      <c r="L17" s="16">
        <v>11.625851381391236</v>
      </c>
      <c r="M17" s="16">
        <v>0.68870016153056113</v>
      </c>
      <c r="N17" s="16">
        <v>107.33452616815742</v>
      </c>
    </row>
    <row r="18" spans="2:14" s="16" customFormat="1" x14ac:dyDescent="0.25">
      <c r="B18" s="16" t="str">
        <f>VLOOKUP(F18,NUTS_Europa!$A$2:$C$81,2,FALSE)</f>
        <v>DEA1</v>
      </c>
      <c r="C18" s="16">
        <f>VLOOKUP(F18,NUTS_Europa!$A$2:$C$81,3,FALSE)</f>
        <v>253</v>
      </c>
      <c r="D18" s="16" t="str">
        <f>VLOOKUP(G18,NUTS_Europa!$A$2:$C$81,2,FALSE)</f>
        <v>ES11</v>
      </c>
      <c r="E18" s="16">
        <f>VLOOKUP(G18,NUTS_Europa!$A$2:$C$81,3,FALSE)</f>
        <v>288</v>
      </c>
      <c r="F18" s="16">
        <v>9</v>
      </c>
      <c r="G18" s="16">
        <v>11</v>
      </c>
      <c r="H18" s="16">
        <v>572222.56770494592</v>
      </c>
      <c r="I18" s="16">
        <v>1850699.5422779294</v>
      </c>
      <c r="J18" s="16">
        <v>142392.87169999999</v>
      </c>
      <c r="K18" s="16">
        <v>41.455607476635514</v>
      </c>
      <c r="L18" s="16">
        <v>11.514324159207071</v>
      </c>
      <c r="M18" s="16">
        <v>5.6746709690348576</v>
      </c>
      <c r="N18" s="16">
        <v>1020.5122067144931</v>
      </c>
    </row>
    <row r="19" spans="2:14" s="16" customFormat="1" x14ac:dyDescent="0.25">
      <c r="B19" s="16" t="str">
        <f>VLOOKUP(F19,NUTS_Europa!$A$2:$C$81,2,FALSE)</f>
        <v>DEA1</v>
      </c>
      <c r="C19" s="16">
        <f>VLOOKUP(F19,NUTS_Europa!$A$2:$C$81,3,FALSE)</f>
        <v>253</v>
      </c>
      <c r="D19" s="16" t="str">
        <f>VLOOKUP(G19,NUTS_Europa!$A$2:$C$81,2,FALSE)</f>
        <v>FRG0</v>
      </c>
      <c r="E19" s="16">
        <f>VLOOKUP(G19,NUTS_Europa!$A$2:$C$81,3,FALSE)</f>
        <v>282</v>
      </c>
      <c r="F19" s="16">
        <v>9</v>
      </c>
      <c r="G19" s="16">
        <v>22</v>
      </c>
      <c r="H19" s="16">
        <v>531027.65636583522</v>
      </c>
      <c r="I19" s="16">
        <v>1479723.6389081653</v>
      </c>
      <c r="J19" s="16">
        <v>507158.32770000002</v>
      </c>
      <c r="K19" s="16">
        <v>31.211214953271028</v>
      </c>
      <c r="L19" s="16">
        <v>11.989152413745746</v>
      </c>
      <c r="M19" s="16">
        <v>5.4197603554501921</v>
      </c>
      <c r="N19" s="16">
        <v>844.67442029400002</v>
      </c>
    </row>
    <row r="20" spans="2:14" s="16" customFormat="1" x14ac:dyDescent="0.25">
      <c r="B20" s="16" t="str">
        <f>VLOOKUP(F20,NUTS_Europa!$A$2:$C$81,2,FALSE)</f>
        <v>DEF0</v>
      </c>
      <c r="C20" s="16">
        <f>VLOOKUP(F20,NUTS_Europa!$A$2:$C$81,3,FALSE)</f>
        <v>1069</v>
      </c>
      <c r="D20" s="16" t="str">
        <f>VLOOKUP(G20,NUTS_Europa!$A$2:$C$81,2,FALSE)</f>
        <v>ES21</v>
      </c>
      <c r="E20" s="16">
        <f>VLOOKUP(G20,NUTS_Europa!$A$2:$C$81,3,FALSE)</f>
        <v>163</v>
      </c>
      <c r="F20" s="16">
        <v>10</v>
      </c>
      <c r="G20" s="16">
        <v>14</v>
      </c>
      <c r="H20" s="16">
        <v>954650.3014853627</v>
      </c>
      <c r="I20" s="16">
        <v>2043655.2516081319</v>
      </c>
      <c r="J20" s="16">
        <v>199058.85829999999</v>
      </c>
      <c r="K20" s="16">
        <v>48.97429906542056</v>
      </c>
      <c r="L20" s="16">
        <v>12.013623839006076</v>
      </c>
      <c r="M20" s="16">
        <v>18.22687774885711</v>
      </c>
      <c r="N20" s="16">
        <v>3277.8554623696641</v>
      </c>
    </row>
    <row r="21" spans="2:14" s="16" customFormat="1" x14ac:dyDescent="0.25">
      <c r="B21" s="16" t="str">
        <f>VLOOKUP(F21,NUTS_Europa!$A$2:$C$81,2,FALSE)</f>
        <v>DEF0</v>
      </c>
      <c r="C21" s="16">
        <f>VLOOKUP(F21,NUTS_Europa!$A$2:$C$81,3,FALSE)</f>
        <v>1069</v>
      </c>
      <c r="D21" s="16" t="str">
        <f>VLOOKUP(G21,NUTS_Europa!$A$2:$C$81,2,FALSE)</f>
        <v>FRI3</v>
      </c>
      <c r="E21" s="16">
        <f>VLOOKUP(G21,NUTS_Europa!$A$2:$C$81,3,FALSE)</f>
        <v>283</v>
      </c>
      <c r="F21" s="16">
        <v>10</v>
      </c>
      <c r="G21" s="16">
        <v>25</v>
      </c>
      <c r="H21" s="16">
        <v>621781.99274306744</v>
      </c>
      <c r="I21" s="16">
        <v>1824147.0728081097</v>
      </c>
      <c r="J21" s="16">
        <v>156784.57750000001</v>
      </c>
      <c r="K21" s="16">
        <v>44.760747663551406</v>
      </c>
      <c r="L21" s="16">
        <v>8.9457216542238687</v>
      </c>
      <c r="M21" s="16">
        <v>11.465638089496746</v>
      </c>
      <c r="N21" s="16">
        <v>2344.8291721377705</v>
      </c>
    </row>
    <row r="22" spans="2:14" s="16" customFormat="1" x14ac:dyDescent="0.25">
      <c r="B22" s="16" t="str">
        <f>VLOOKUP(F22,NUTS_Europa!$A$2:$C$81,2,FALSE)</f>
        <v>ES51</v>
      </c>
      <c r="C22" s="16">
        <f>VLOOKUP(F22,NUTS_Europa!$A$2:$C$81,3,FALSE)</f>
        <v>1063</v>
      </c>
      <c r="D22" s="16" t="str">
        <f>VLOOKUP(G22,NUTS_Europa!$A$2:$C$81,2,FALSE)</f>
        <v>ES52</v>
      </c>
      <c r="E22" s="16">
        <f>VLOOKUP(G22,NUTS_Europa!$A$2:$C$81,3,FALSE)</f>
        <v>1064</v>
      </c>
      <c r="F22" s="16">
        <v>15</v>
      </c>
      <c r="G22" s="16">
        <v>16</v>
      </c>
      <c r="H22" s="16">
        <v>3130962.7029606286</v>
      </c>
      <c r="I22" s="16">
        <v>4531794.5957445847</v>
      </c>
      <c r="J22" s="16">
        <v>135416.16140000001</v>
      </c>
      <c r="K22" s="16">
        <v>7.5700934579439254</v>
      </c>
      <c r="L22" s="16">
        <v>7.031081033862602</v>
      </c>
      <c r="M22" s="16">
        <v>57.001948511258099</v>
      </c>
      <c r="N22" s="16">
        <v>12115.619999427701</v>
      </c>
    </row>
    <row r="23" spans="2:14" s="16" customFormat="1" x14ac:dyDescent="0.25">
      <c r="B23" s="16" t="str">
        <f>VLOOKUP(F23,NUTS_Europa!$A$2:$C$81,2,FALSE)</f>
        <v>ES51</v>
      </c>
      <c r="C23" s="16">
        <f>VLOOKUP(F23,NUTS_Europa!$A$2:$C$81,3,FALSE)</f>
        <v>1063</v>
      </c>
      <c r="D23" s="16" t="str">
        <f>VLOOKUP(G23,NUTS_Europa!$A$2:$C$81,2,FALSE)</f>
        <v>PT15</v>
      </c>
      <c r="E23" s="16">
        <f>VLOOKUP(G23,NUTS_Europa!$A$2:$C$81,3,FALSE)</f>
        <v>1065</v>
      </c>
      <c r="F23" s="16">
        <v>15</v>
      </c>
      <c r="G23" s="16">
        <v>37</v>
      </c>
      <c r="H23" s="16">
        <v>3524459.6258786079</v>
      </c>
      <c r="I23" s="16">
        <v>5544862.0069435136</v>
      </c>
      <c r="J23" s="16">
        <v>123614.25509999999</v>
      </c>
      <c r="K23" s="16">
        <v>37.336448598130843</v>
      </c>
      <c r="L23" s="16">
        <v>9.1134143593290631</v>
      </c>
      <c r="M23" s="16">
        <v>38.879987563780396</v>
      </c>
      <c r="N23" s="16">
        <v>8263.843030071208</v>
      </c>
    </row>
    <row r="24" spans="2:14" s="16" customFormat="1" x14ac:dyDescent="0.25">
      <c r="B24" s="16" t="str">
        <f>VLOOKUP(F24,NUTS_Europa!$A$2:$C$81,2,FALSE)</f>
        <v>ES52</v>
      </c>
      <c r="C24" s="16">
        <f>VLOOKUP(F24,NUTS_Europa!$A$2:$C$81,3,FALSE)</f>
        <v>1064</v>
      </c>
      <c r="D24" s="16" t="str">
        <f>VLOOKUP(G24,NUTS_Europa!$A$2:$C$81,2,FALSE)</f>
        <v>PT18</v>
      </c>
      <c r="E24" s="16">
        <f>VLOOKUP(G24,NUTS_Europa!$A$2:$C$81,3,FALSE)</f>
        <v>61</v>
      </c>
      <c r="F24" s="16">
        <v>16</v>
      </c>
      <c r="G24" s="16">
        <v>80</v>
      </c>
      <c r="H24" s="16">
        <v>13880025.994879572</v>
      </c>
      <c r="I24" s="16">
        <v>950131.39853111026</v>
      </c>
      <c r="J24" s="16">
        <v>145277.79319999999</v>
      </c>
      <c r="K24" s="16">
        <v>18.270560747663552</v>
      </c>
      <c r="L24" s="16">
        <v>8.2306283903742603</v>
      </c>
      <c r="M24" s="16">
        <v>86.2551736754356</v>
      </c>
      <c r="N24" s="16">
        <v>19695.84244781037</v>
      </c>
    </row>
    <row r="25" spans="2:14" s="16" customFormat="1" x14ac:dyDescent="0.25">
      <c r="B25" s="16" t="str">
        <f>VLOOKUP(F25,NUTS_Europa!$A$2:$C$81,2,FALSE)</f>
        <v>ES61</v>
      </c>
      <c r="C25" s="16">
        <f>VLOOKUP(F25,NUTS_Europa!$A$2:$C$81,3,FALSE)</f>
        <v>61</v>
      </c>
      <c r="D25" s="16" t="str">
        <f>VLOOKUP(G25,NUTS_Europa!$A$2:$C$81,2,FALSE)</f>
        <v>PT11</v>
      </c>
      <c r="E25" s="16">
        <f>VLOOKUP(G25,NUTS_Europa!$A$2:$C$81,3,FALSE)</f>
        <v>111</v>
      </c>
      <c r="F25" s="16">
        <v>17</v>
      </c>
      <c r="G25" s="16">
        <v>36</v>
      </c>
      <c r="H25" s="16">
        <v>1931040.0988649847</v>
      </c>
      <c r="I25" s="16">
        <v>837203.46430708631</v>
      </c>
      <c r="J25" s="16">
        <v>507158.32770000002</v>
      </c>
      <c r="K25" s="16">
        <v>14.962149532710281</v>
      </c>
      <c r="L25" s="16">
        <v>7.3010056712429261</v>
      </c>
      <c r="M25" s="16">
        <v>14.434999255932757</v>
      </c>
      <c r="N25" s="16">
        <v>3296.1439756520863</v>
      </c>
    </row>
    <row r="26" spans="2:14" s="16" customFormat="1" x14ac:dyDescent="0.25">
      <c r="B26" s="16" t="str">
        <f>VLOOKUP(F26,NUTS_Europa!$A$2:$C$81,2,FALSE)</f>
        <v>ES61</v>
      </c>
      <c r="C26" s="16">
        <f>VLOOKUP(F26,NUTS_Europa!$A$2:$C$81,3,FALSE)</f>
        <v>61</v>
      </c>
      <c r="D26" s="16" t="str">
        <f>VLOOKUP(G26,NUTS_Europa!$A$2:$C$81,2,FALSE)</f>
        <v>PT16</v>
      </c>
      <c r="E26" s="16">
        <f>VLOOKUP(G26,NUTS_Europa!$A$2:$C$81,3,FALSE)</f>
        <v>111</v>
      </c>
      <c r="F26" s="16">
        <v>17</v>
      </c>
      <c r="G26" s="16">
        <v>38</v>
      </c>
      <c r="H26" s="16">
        <v>1822844.1728642052</v>
      </c>
      <c r="I26" s="16">
        <v>837203.46430708631</v>
      </c>
      <c r="J26" s="16">
        <v>118487.9544</v>
      </c>
      <c r="K26" s="16">
        <v>14.962149532710281</v>
      </c>
      <c r="L26" s="16">
        <v>7.3010056712429261</v>
      </c>
      <c r="M26" s="16">
        <v>14.434999255932757</v>
      </c>
      <c r="N26" s="16">
        <v>3296.1439756520863</v>
      </c>
    </row>
    <row r="27" spans="2:14" s="16" customFormat="1" x14ac:dyDescent="0.25">
      <c r="B27" s="16" t="str">
        <f>VLOOKUP(F27,NUTS_Europa!$A$2:$C$81,2,FALSE)</f>
        <v>ES62</v>
      </c>
      <c r="C27" s="16">
        <f>VLOOKUP(F27,NUTS_Europa!$A$2:$C$81,3,FALSE)</f>
        <v>1064</v>
      </c>
      <c r="D27" s="16" t="str">
        <f>VLOOKUP(G27,NUTS_Europa!$A$2:$C$81,2,FALSE)</f>
        <v>FRG0</v>
      </c>
      <c r="E27" s="16">
        <f>VLOOKUP(G27,NUTS_Europa!$A$2:$C$81,3,FALSE)</f>
        <v>282</v>
      </c>
      <c r="F27" s="16">
        <v>18</v>
      </c>
      <c r="G27" s="16">
        <v>22</v>
      </c>
      <c r="H27" s="16">
        <v>531339.04405790777</v>
      </c>
      <c r="I27" s="16">
        <v>2275174.8550234977</v>
      </c>
      <c r="J27" s="16">
        <v>135416.16140000001</v>
      </c>
      <c r="K27" s="16">
        <v>58.739205607476642</v>
      </c>
      <c r="L27" s="16">
        <v>9.4774963769344751</v>
      </c>
      <c r="M27" s="16">
        <v>4.6969055143009264</v>
      </c>
      <c r="N27" s="16">
        <v>844.67442029400002</v>
      </c>
    </row>
    <row r="28" spans="2:14" s="16" customFormat="1" x14ac:dyDescent="0.25">
      <c r="B28" s="16" t="str">
        <f>VLOOKUP(F28,NUTS_Europa!$A$2:$C$81,2,FALSE)</f>
        <v>ES62</v>
      </c>
      <c r="C28" s="16">
        <f>VLOOKUP(F28,NUTS_Europa!$A$2:$C$81,3,FALSE)</f>
        <v>1064</v>
      </c>
      <c r="D28" s="16" t="str">
        <f>VLOOKUP(G28,NUTS_Europa!$A$2:$C$81,2,FALSE)</f>
        <v>PT11</v>
      </c>
      <c r="E28" s="16">
        <f>VLOOKUP(G28,NUTS_Europa!$A$2:$C$81,3,FALSE)</f>
        <v>111</v>
      </c>
      <c r="F28" s="16">
        <v>18</v>
      </c>
      <c r="G28" s="16">
        <v>36</v>
      </c>
      <c r="H28" s="16">
        <v>1841148.0280108813</v>
      </c>
      <c r="I28" s="16">
        <v>1467430.3286004164</v>
      </c>
      <c r="J28" s="16">
        <v>199058.85829999999</v>
      </c>
      <c r="K28" s="16">
        <v>34.491635514018689</v>
      </c>
      <c r="L28" s="16">
        <v>6.8395832979474394</v>
      </c>
      <c r="M28" s="16">
        <v>15.507801432752833</v>
      </c>
      <c r="N28" s="16">
        <v>3296.1439756520863</v>
      </c>
    </row>
    <row r="29" spans="2:14" s="16" customFormat="1" x14ac:dyDescent="0.25">
      <c r="B29" s="16" t="str">
        <f>VLOOKUP(F29,[1]NUTS_Europa!$A$2:$C$81,2,FALSE)</f>
        <v>FRD2</v>
      </c>
      <c r="C29" s="16">
        <f>VLOOKUP(F29,[1]NUTS_Europa!$A$2:$C$81,3,FALSE)</f>
        <v>269</v>
      </c>
      <c r="D29" s="16" t="str">
        <f>VLOOKUP(G29,[1]NUTS_Europa!$A$2:$C$81,2,FALSE)</f>
        <v>FRH0</v>
      </c>
      <c r="E29" s="16">
        <f>VLOOKUP(G29,[1]NUTS_Europa!$A$2:$C$81,3,FALSE)</f>
        <v>283</v>
      </c>
      <c r="F29" s="16">
        <v>20</v>
      </c>
      <c r="G29" s="16">
        <v>23</v>
      </c>
      <c r="H29" s="16">
        <v>1128247.9498528787</v>
      </c>
      <c r="I29" s="16">
        <v>1190264.89969962</v>
      </c>
      <c r="J29" s="16">
        <v>159445.52859999999</v>
      </c>
      <c r="K29" s="16">
        <v>21.635514018691591</v>
      </c>
      <c r="L29" s="16">
        <v>11.231863779631277</v>
      </c>
      <c r="M29" s="16">
        <v>13.472294237741247</v>
      </c>
      <c r="N29" s="16">
        <v>2344.8291721377705</v>
      </c>
    </row>
    <row r="30" spans="2:14" s="16" customFormat="1" x14ac:dyDescent="0.25">
      <c r="B30" s="16" t="str">
        <f>VLOOKUP(F30,[1]NUTS_Europa!$A$2:$C$81,2,FALSE)</f>
        <v>FRD2</v>
      </c>
      <c r="C30" s="16">
        <f>VLOOKUP(F30,[1]NUTS_Europa!$A$2:$C$81,3,FALSE)</f>
        <v>269</v>
      </c>
      <c r="D30" s="16" t="str">
        <f>VLOOKUP(G30,[1]NUTS_Europa!$A$2:$C$81,2,FALSE)</f>
        <v>FRI1</v>
      </c>
      <c r="E30" s="16">
        <f>VLOOKUP(G30,[1]NUTS_Europa!$A$2:$C$81,3,FALSE)</f>
        <v>283</v>
      </c>
      <c r="F30" s="16">
        <v>20</v>
      </c>
      <c r="G30" s="16">
        <v>24</v>
      </c>
      <c r="H30" s="16">
        <v>931207.26485979778</v>
      </c>
      <c r="I30" s="16">
        <v>1190264.89969962</v>
      </c>
      <c r="J30" s="16">
        <v>114346.8514</v>
      </c>
      <c r="K30" s="16">
        <v>21.635514018691591</v>
      </c>
      <c r="L30" s="16">
        <v>11.231863779631277</v>
      </c>
      <c r="M30" s="16">
        <v>13.472294237741247</v>
      </c>
      <c r="N30" s="16">
        <v>2344.8291721377705</v>
      </c>
    </row>
    <row r="31" spans="2:14" s="16" customFormat="1" x14ac:dyDescent="0.25">
      <c r="B31" s="16" t="str">
        <f>VLOOKUP(F31,[1]NUTS_Europa!$A$2:$C$81,2,FALSE)</f>
        <v>FRE1</v>
      </c>
      <c r="C31" s="16">
        <f>VLOOKUP(F31,[1]NUTS_Europa!$A$2:$C$81,3,FALSE)</f>
        <v>220</v>
      </c>
      <c r="D31" s="16" t="str">
        <f>VLOOKUP(G31,[1]NUTS_Europa!$A$2:$C$81,2,FALSE)</f>
        <v>FRH0</v>
      </c>
      <c r="E31" s="16">
        <f>VLOOKUP(G31,[1]NUTS_Europa!$A$2:$C$81,3,FALSE)</f>
        <v>283</v>
      </c>
      <c r="F31" s="16">
        <v>21</v>
      </c>
      <c r="G31" s="16">
        <v>23</v>
      </c>
      <c r="H31" s="16">
        <v>1266645.5883731744</v>
      </c>
      <c r="I31" s="16">
        <v>1267983.2843025962</v>
      </c>
      <c r="J31" s="16">
        <v>156784.57750000001</v>
      </c>
      <c r="K31" s="16">
        <v>28.130373831775703</v>
      </c>
      <c r="L31" s="16">
        <v>9.462551768313487</v>
      </c>
      <c r="M31" s="16">
        <v>12.144192726074282</v>
      </c>
      <c r="N31" s="16">
        <v>2344.8291721377705</v>
      </c>
    </row>
    <row r="32" spans="2:14" s="16" customFormat="1" x14ac:dyDescent="0.25">
      <c r="B32" s="16" t="str">
        <f>VLOOKUP(F32,[1]NUTS_Europa!$A$2:$C$81,2,FALSE)</f>
        <v>FRE1</v>
      </c>
      <c r="C32" s="16">
        <f>VLOOKUP(F32,[1]NUTS_Europa!$A$2:$C$81,3,FALSE)</f>
        <v>220</v>
      </c>
      <c r="D32" s="16" t="str">
        <f>VLOOKUP(G32,[1]NUTS_Europa!$A$2:$C$81,2,FALSE)</f>
        <v>FRI1</v>
      </c>
      <c r="E32" s="16">
        <f>VLOOKUP(G32,[1]NUTS_Europa!$A$2:$C$81,3,FALSE)</f>
        <v>283</v>
      </c>
      <c r="F32" s="16">
        <v>21</v>
      </c>
      <c r="G32" s="16">
        <v>24</v>
      </c>
      <c r="H32" s="16">
        <v>1069604.9033800934</v>
      </c>
      <c r="I32" s="16">
        <v>1267983.2843025962</v>
      </c>
      <c r="J32" s="16">
        <v>123840.01519999999</v>
      </c>
      <c r="K32" s="16">
        <v>28.130373831775703</v>
      </c>
      <c r="L32" s="16">
        <v>9.462551768313487</v>
      </c>
      <c r="M32" s="16">
        <v>12.144192726074282</v>
      </c>
      <c r="N32" s="16">
        <v>2344.8291721377705</v>
      </c>
    </row>
    <row r="33" spans="2:14" s="16" customFormat="1" x14ac:dyDescent="0.25">
      <c r="B33" s="16" t="str">
        <f>VLOOKUP(F33,NUTS_Europa!$A$2:$C$81,2,FALSE)</f>
        <v>FRJ1</v>
      </c>
      <c r="C33" s="16">
        <f>VLOOKUP(F33,NUTS_Europa!$A$2:$C$81,3,FALSE)</f>
        <v>1063</v>
      </c>
      <c r="D33" s="16" t="str">
        <f>VLOOKUP(G33,NUTS_Europa!$A$2:$C$81,2,FALSE)</f>
        <v>FRJ2</v>
      </c>
      <c r="E33" s="16">
        <f>VLOOKUP(G33,NUTS_Europa!$A$2:$C$81,3,FALSE)</f>
        <v>283</v>
      </c>
      <c r="F33" s="16">
        <v>26</v>
      </c>
      <c r="G33" s="16">
        <v>28</v>
      </c>
      <c r="H33" s="16">
        <v>2392976.3172230995</v>
      </c>
      <c r="I33" s="16">
        <v>6571821.6505091609</v>
      </c>
      <c r="J33" s="16">
        <v>142841.86170000001</v>
      </c>
      <c r="K33" s="16">
        <v>72.137242990654215</v>
      </c>
      <c r="L33" s="16">
        <v>7.8185655862535466</v>
      </c>
      <c r="M33" s="16">
        <v>11.465638089496746</v>
      </c>
      <c r="N33" s="16">
        <v>2344.8291721377705</v>
      </c>
    </row>
    <row r="34" spans="2:14" s="16" customFormat="1" x14ac:dyDescent="0.25">
      <c r="B34" s="16" t="str">
        <f>VLOOKUP(F34,NUTS_Europa!$A$2:$C$81,2,FALSE)</f>
        <v>FRJ1</v>
      </c>
      <c r="C34" s="16">
        <f>VLOOKUP(F34,NUTS_Europa!$A$2:$C$81,3,FALSE)</f>
        <v>1063</v>
      </c>
      <c r="D34" s="16" t="str">
        <f>VLOOKUP(G34,NUTS_Europa!$A$2:$C$81,2,FALSE)</f>
        <v>PT17</v>
      </c>
      <c r="E34" s="16">
        <f>VLOOKUP(G34,NUTS_Europa!$A$2:$C$81,3,FALSE)</f>
        <v>294</v>
      </c>
      <c r="F34" s="16">
        <v>26</v>
      </c>
      <c r="G34" s="16">
        <v>39</v>
      </c>
      <c r="H34" s="16">
        <v>1739625.5991859916</v>
      </c>
      <c r="I34" s="16">
        <v>5519255.0826277705</v>
      </c>
      <c r="J34" s="16">
        <v>137713.6226</v>
      </c>
      <c r="K34" s="16">
        <v>38.037383177570099</v>
      </c>
      <c r="L34" s="16">
        <v>7.986547777242917</v>
      </c>
      <c r="M34" s="16">
        <v>15.507801432752833</v>
      </c>
      <c r="N34" s="16">
        <v>3296.1439756520863</v>
      </c>
    </row>
    <row r="35" spans="2:14" s="16" customFormat="1" x14ac:dyDescent="0.25">
      <c r="B35" s="16" t="str">
        <f>VLOOKUP(F35,NUTS_Europa!$A$2:$C$81,2,FALSE)</f>
        <v>FRF2</v>
      </c>
      <c r="C35" s="16">
        <f>VLOOKUP(F35,NUTS_Europa!$A$2:$C$81,3,FALSE)</f>
        <v>269</v>
      </c>
      <c r="D35" s="16" t="str">
        <f>VLOOKUP(G35,NUTS_Europa!$A$2:$C$81,2,FALSE)</f>
        <v>FRJ2</v>
      </c>
      <c r="E35" s="16">
        <f>VLOOKUP(G35,NUTS_Europa!$A$2:$C$81,3,FALSE)</f>
        <v>283</v>
      </c>
      <c r="F35" s="16">
        <v>27</v>
      </c>
      <c r="G35" s="16">
        <v>28</v>
      </c>
      <c r="H35" s="16">
        <v>1947814.0489959756</v>
      </c>
      <c r="I35" s="16">
        <v>1190264.89969962</v>
      </c>
      <c r="J35" s="16">
        <v>176841.96369999999</v>
      </c>
      <c r="K35" s="16">
        <v>21.635514018691591</v>
      </c>
      <c r="L35" s="16">
        <v>11.231863779631277</v>
      </c>
      <c r="M35" s="16">
        <v>13.472294237741247</v>
      </c>
      <c r="N35" s="16">
        <v>2344.8291721377705</v>
      </c>
    </row>
    <row r="36" spans="2:14" s="16" customFormat="1" x14ac:dyDescent="0.25">
      <c r="B36" s="16" t="str">
        <f>VLOOKUP(F36,NUTS_Europa!$A$2:$C$81,2,FALSE)</f>
        <v>FRF2</v>
      </c>
      <c r="C36" s="16">
        <f>VLOOKUP(F36,NUTS_Europa!$A$2:$C$81,3,FALSE)</f>
        <v>269</v>
      </c>
      <c r="D36" s="16" t="str">
        <f>VLOOKUP(G36,NUTS_Europa!$A$2:$C$81,2,FALSE)</f>
        <v>FRG0</v>
      </c>
      <c r="E36" s="16">
        <f>VLOOKUP(G36,NUTS_Europa!$A$2:$C$81,3,FALSE)</f>
        <v>283</v>
      </c>
      <c r="F36" s="16">
        <v>27</v>
      </c>
      <c r="G36" s="16">
        <v>62</v>
      </c>
      <c r="H36" s="16">
        <v>1399794.643858969</v>
      </c>
      <c r="I36" s="16">
        <v>1190264.89969962</v>
      </c>
      <c r="J36" s="16">
        <v>141512.31529999999</v>
      </c>
      <c r="K36" s="16">
        <v>21.635514018691591</v>
      </c>
      <c r="L36" s="16">
        <v>11.231863779631277</v>
      </c>
      <c r="M36" s="16">
        <v>13.472294237741247</v>
      </c>
      <c r="N36" s="16">
        <v>2344.8291721377705</v>
      </c>
    </row>
    <row r="37" spans="2:14" s="16" customFormat="1" x14ac:dyDescent="0.25">
      <c r="B37" s="16" t="str">
        <f>VLOOKUP(F37,NUTS_Europa!$A$2:$C$81,2,FALSE)</f>
        <v>FRI2</v>
      </c>
      <c r="C37" s="16">
        <f>VLOOKUP(F37,NUTS_Europa!$A$2:$C$81,3,FALSE)</f>
        <v>269</v>
      </c>
      <c r="D37" s="16" t="str">
        <f>VLOOKUP(G37,NUTS_Europa!$A$2:$C$81,2,FALSE)</f>
        <v>NL12</v>
      </c>
      <c r="E37" s="16">
        <f>VLOOKUP(G37,NUTS_Europa!$A$2:$C$81,3,FALSE)</f>
        <v>218</v>
      </c>
      <c r="F37" s="16">
        <v>29</v>
      </c>
      <c r="G37" s="16">
        <v>31</v>
      </c>
      <c r="H37" s="16">
        <v>2700744.6609340031</v>
      </c>
      <c r="I37" s="16">
        <v>1015584.8694188965</v>
      </c>
      <c r="J37" s="16">
        <v>154854.3009</v>
      </c>
      <c r="K37" s="16">
        <v>12.850467289719626</v>
      </c>
      <c r="L37" s="16">
        <v>9.7647602018391417</v>
      </c>
      <c r="M37" s="16">
        <v>29.469740580963805</v>
      </c>
      <c r="N37" s="16">
        <v>5603.586288415795</v>
      </c>
    </row>
    <row r="38" spans="2:14" s="16" customFormat="1" x14ac:dyDescent="0.25">
      <c r="B38" s="16" t="str">
        <f>VLOOKUP(F38,NUTS_Europa!$A$2:$C$81,2,FALSE)</f>
        <v>FRI2</v>
      </c>
      <c r="C38" s="16">
        <f>VLOOKUP(F38,NUTS_Europa!$A$2:$C$81,3,FALSE)</f>
        <v>269</v>
      </c>
      <c r="D38" s="16" t="str">
        <f>VLOOKUP(G38,NUTS_Europa!$A$2:$C$81,2,FALSE)</f>
        <v>FRG0</v>
      </c>
      <c r="E38" s="16">
        <f>VLOOKUP(G38,NUTS_Europa!$A$2:$C$81,3,FALSE)</f>
        <v>283</v>
      </c>
      <c r="F38" s="16">
        <v>29</v>
      </c>
      <c r="G38" s="16">
        <v>62</v>
      </c>
      <c r="H38" s="16">
        <v>1412109.6866710363</v>
      </c>
      <c r="I38" s="16">
        <v>1190264.89969962</v>
      </c>
      <c r="J38" s="16">
        <v>118487.9544</v>
      </c>
      <c r="K38" s="16">
        <v>21.635514018691591</v>
      </c>
      <c r="L38" s="16">
        <v>11.231863779631277</v>
      </c>
      <c r="M38" s="16">
        <v>13.472294237741247</v>
      </c>
      <c r="N38" s="16">
        <v>2344.8291721377705</v>
      </c>
    </row>
    <row r="39" spans="2:14" s="16" customFormat="1" x14ac:dyDescent="0.25">
      <c r="B39" s="16" t="str">
        <f>VLOOKUP(F39,[1]NUTS_Europa!$A$2:$C$81,2,FALSE)</f>
        <v>NL11</v>
      </c>
      <c r="C39" s="16">
        <f>VLOOKUP(F39,[1]NUTS_Europa!$A$2:$C$81,3,FALSE)</f>
        <v>245</v>
      </c>
      <c r="D39" s="16" t="str">
        <f>VLOOKUP(G39,[1]NUTS_Europa!$A$2:$C$81,2,FALSE)</f>
        <v>FRI1</v>
      </c>
      <c r="E39" s="16">
        <f>VLOOKUP(G39,[1]NUTS_Europa!$A$2:$C$81,3,FALSE)</f>
        <v>275</v>
      </c>
      <c r="F39" s="16">
        <v>30</v>
      </c>
      <c r="G39" s="16">
        <v>64</v>
      </c>
      <c r="H39" s="16">
        <v>910575.67962721211</v>
      </c>
      <c r="I39" s="16">
        <v>8363919.1638882458</v>
      </c>
      <c r="J39" s="16">
        <v>114346.8514</v>
      </c>
      <c r="K39" s="16">
        <v>55.607476635514026</v>
      </c>
      <c r="L39" s="16">
        <v>11.323343222646686</v>
      </c>
      <c r="M39" s="16">
        <v>1.3774003230611223</v>
      </c>
      <c r="N39" s="16">
        <v>214.66905233631485</v>
      </c>
    </row>
    <row r="40" spans="2:14" s="16" customFormat="1" x14ac:dyDescent="0.25">
      <c r="B40" s="16" t="str">
        <f>VLOOKUP(F40,[1]NUTS_Europa!$A$2:$C$81,2,FALSE)</f>
        <v>NL11</v>
      </c>
      <c r="C40" s="16">
        <f>VLOOKUP(F40,[1]NUTS_Europa!$A$2:$C$81,3,FALSE)</f>
        <v>245</v>
      </c>
      <c r="D40" s="16" t="str">
        <f>VLOOKUP(G40,[1]NUTS_Europa!$A$2:$C$81,2,FALSE)</f>
        <v>FRI2</v>
      </c>
      <c r="E40" s="16">
        <f>VLOOKUP(G40,[1]NUTS_Europa!$A$2:$C$81,3,FALSE)</f>
        <v>275</v>
      </c>
      <c r="F40" s="16">
        <v>30</v>
      </c>
      <c r="G40" s="16">
        <v>69</v>
      </c>
      <c r="H40" s="16">
        <v>873370.09815249138</v>
      </c>
      <c r="I40" s="16">
        <v>8363919.1638882458</v>
      </c>
      <c r="J40" s="16">
        <v>145277.79319999999</v>
      </c>
      <c r="K40" s="16">
        <v>55.607476635514026</v>
      </c>
      <c r="L40" s="16">
        <v>11.323343222646686</v>
      </c>
      <c r="M40" s="16">
        <v>1.3774003230611223</v>
      </c>
      <c r="N40" s="16">
        <v>214.66905233631485</v>
      </c>
    </row>
    <row r="41" spans="2:14" s="16" customFormat="1" x14ac:dyDescent="0.25">
      <c r="B41" s="16" t="str">
        <f>VLOOKUP(F41,NUTS_Europa!$A$2:$C$81,2,FALSE)</f>
        <v>NL33</v>
      </c>
      <c r="C41" s="16">
        <f>VLOOKUP(F41,[1]NUTS_Europa!$A$2:$C$81,3,FALSE)</f>
        <v>250</v>
      </c>
      <c r="D41" s="16" t="str">
        <f>VLOOKUP(G41,NUTS_Europa!$A$2:$C$81,2,FALSE)</f>
        <v>PT18</v>
      </c>
      <c r="E41" s="16">
        <f>VLOOKUP(G41,[1]NUTS_Europa!$A$2:$C$81,3,FALSE)</f>
        <v>1065</v>
      </c>
      <c r="F41" s="16">
        <v>33</v>
      </c>
      <c r="G41" s="16">
        <v>40</v>
      </c>
      <c r="H41" s="16">
        <v>2616164.3273776378</v>
      </c>
      <c r="I41" s="16">
        <v>2384957.0625160583</v>
      </c>
      <c r="J41" s="16">
        <v>137713.6226</v>
      </c>
      <c r="K41" s="16">
        <v>54.47476635514019</v>
      </c>
      <c r="L41" s="16">
        <v>12.710476654469671</v>
      </c>
      <c r="M41" s="16">
        <v>45.95201294689241</v>
      </c>
      <c r="N41" s="16">
        <v>8263.843030071208</v>
      </c>
    </row>
    <row r="42" spans="2:14" s="16" customFormat="1" x14ac:dyDescent="0.25">
      <c r="B42" s="16" t="str">
        <f>VLOOKUP(F42,NUTS_Europa!$A$2:$C$81,2,FALSE)</f>
        <v>NL33</v>
      </c>
      <c r="C42" s="16">
        <f>VLOOKUP(F42,[1]NUTS_Europa!$A$2:$C$81,3,FALSE)</f>
        <v>250</v>
      </c>
      <c r="D42" s="16" t="str">
        <f>VLOOKUP(G42,NUTS_Europa!$A$2:$C$81,2,FALSE)</f>
        <v>NL11</v>
      </c>
      <c r="E42" s="16">
        <f>VLOOKUP(G42,[1]NUTS_Europa!$A$2:$C$81,3,FALSE)</f>
        <v>218</v>
      </c>
      <c r="F42" s="16">
        <v>33</v>
      </c>
      <c r="G42" s="16">
        <v>70</v>
      </c>
      <c r="H42" s="16">
        <v>2009530.2229203046</v>
      </c>
      <c r="I42" s="16">
        <v>758723.59320841753</v>
      </c>
      <c r="J42" s="16">
        <v>135416.16140000001</v>
      </c>
      <c r="K42" s="16">
        <v>3.1775700934579443</v>
      </c>
      <c r="L42" s="16">
        <v>9.948524303602019</v>
      </c>
      <c r="M42" s="16">
        <v>29.469740580963805</v>
      </c>
      <c r="N42" s="16">
        <v>5603.586288415795</v>
      </c>
    </row>
    <row r="43" spans="2:14" s="16" customFormat="1" x14ac:dyDescent="0.25">
      <c r="B43" s="16" t="str">
        <f>VLOOKUP(F43,NUTS_Europa!$A$2:$C$81,2,FALSE)</f>
        <v>NL34</v>
      </c>
      <c r="C43" s="16">
        <f>VLOOKUP(F43,NUTS_Europa!$A$2:$C$81,3,FALSE)</f>
        <v>250</v>
      </c>
      <c r="D43" s="16" t="str">
        <f>VLOOKUP(G43,NUTS_Europa!$A$2:$C$81,2,FALSE)</f>
        <v>PT16</v>
      </c>
      <c r="E43" s="16">
        <f>VLOOKUP(G43,NUTS_Europa!$A$2:$C$81,3,FALSE)</f>
        <v>111</v>
      </c>
      <c r="F43" s="16">
        <v>34</v>
      </c>
      <c r="G43" s="16">
        <v>38</v>
      </c>
      <c r="H43" s="16">
        <v>1332754.584137334</v>
      </c>
      <c r="I43" s="16">
        <v>1981914.0555524314</v>
      </c>
      <c r="J43" s="16">
        <v>199058.85829999999</v>
      </c>
      <c r="K43" s="16">
        <v>45.038317757009352</v>
      </c>
      <c r="L43" s="16">
        <v>9.6985206098718777</v>
      </c>
      <c r="M43" s="16">
        <v>18.328573049224648</v>
      </c>
      <c r="N43" s="16">
        <v>3296.1439756520863</v>
      </c>
    </row>
    <row r="44" spans="2:14" s="16" customFormat="1" x14ac:dyDescent="0.25">
      <c r="B44" s="16" t="str">
        <f>VLOOKUP(F44,NUTS_Europa!$A$2:$C$81,2,FALSE)</f>
        <v>NL34</v>
      </c>
      <c r="C44" s="16">
        <f>VLOOKUP(F44,NUTS_Europa!$A$2:$C$81,3,FALSE)</f>
        <v>250</v>
      </c>
      <c r="D44" s="16" t="str">
        <f>VLOOKUP(G44,NUTS_Europa!$A$2:$C$81,2,FALSE)</f>
        <v>FRF2</v>
      </c>
      <c r="E44" s="16">
        <f>VLOOKUP(G44,NUTS_Europa!$A$2:$C$81,3,FALSE)</f>
        <v>235</v>
      </c>
      <c r="F44" s="16">
        <v>34</v>
      </c>
      <c r="G44" s="16">
        <v>67</v>
      </c>
      <c r="H44" s="16">
        <v>1287541.6229963254</v>
      </c>
      <c r="I44" s="16">
        <v>750878.54984320863</v>
      </c>
      <c r="J44" s="16">
        <v>120125.8052</v>
      </c>
      <c r="K44" s="16">
        <v>6.5887850467289724</v>
      </c>
      <c r="L44" s="16">
        <v>10.293781449841502</v>
      </c>
      <c r="M44" s="16">
        <v>10.175445836612369</v>
      </c>
      <c r="N44" s="16">
        <v>1827.1881585640579</v>
      </c>
    </row>
    <row r="45" spans="2:14" s="16" customFormat="1" x14ac:dyDescent="0.25">
      <c r="B45" s="16" t="str">
        <f>VLOOKUP(F45,NUTS_Europa!$A$2:$C$81,2,FALSE)</f>
        <v>NL41</v>
      </c>
      <c r="C45" s="16">
        <f>VLOOKUP(F45,[1]NUTS_Europa!$A$2:$C$81,3,FALSE)</f>
        <v>253</v>
      </c>
      <c r="D45" s="16" t="str">
        <f>VLOOKUP(G45,NUTS_Europa!$A$2:$C$81,2,FALSE)</f>
        <v>PT18</v>
      </c>
      <c r="E45" s="16">
        <f>VLOOKUP(G45,[1]NUTS_Europa!$A$2:$C$81,3,FALSE)</f>
        <v>1065</v>
      </c>
      <c r="F45" s="16">
        <v>35</v>
      </c>
      <c r="G45" s="16">
        <v>40</v>
      </c>
      <c r="H45" s="16">
        <v>2717603.551656188</v>
      </c>
      <c r="I45" s="16">
        <v>2259187.8137117084</v>
      </c>
      <c r="J45" s="16">
        <v>120437.3524</v>
      </c>
      <c r="K45" s="16">
        <v>54.475093457943935</v>
      </c>
      <c r="L45" s="16">
        <v>12.363195379356505</v>
      </c>
      <c r="M45" s="16">
        <v>45.95201294689241</v>
      </c>
      <c r="N45" s="16">
        <v>8263.843030071208</v>
      </c>
    </row>
    <row r="46" spans="2:14" s="16" customFormat="1" x14ac:dyDescent="0.25">
      <c r="B46" s="16" t="str">
        <f>VLOOKUP(F46,NUTS_Europa!$A$2:$C$81,2,FALSE)</f>
        <v>NL41</v>
      </c>
      <c r="C46" s="16">
        <f>VLOOKUP(F46,[1]NUTS_Europa!$A$2:$C$81,3,FALSE)</f>
        <v>253</v>
      </c>
      <c r="D46" s="16" t="str">
        <f>VLOOKUP(G46,NUTS_Europa!$A$2:$C$81,2,FALSE)</f>
        <v>FRJ2</v>
      </c>
      <c r="E46" s="16">
        <f>VLOOKUP(G46,[1]NUTS_Europa!$A$2:$C$81,3,FALSE)</f>
        <v>163</v>
      </c>
      <c r="F46" s="16">
        <v>35</v>
      </c>
      <c r="G46" s="16">
        <v>68</v>
      </c>
      <c r="H46" s="16">
        <v>2793571.9839582141</v>
      </c>
      <c r="I46" s="16">
        <v>1685409.0276974023</v>
      </c>
      <c r="J46" s="16">
        <v>145277.79319999999</v>
      </c>
      <c r="K46" s="16">
        <v>36.257476635514017</v>
      </c>
      <c r="L46" s="16">
        <v>14.136248791063194</v>
      </c>
      <c r="M46" s="16">
        <v>21.031998435164592</v>
      </c>
      <c r="N46" s="16">
        <v>3277.8554623696641</v>
      </c>
    </row>
    <row r="47" spans="2:14" s="16" customFormat="1" x14ac:dyDescent="0.25">
      <c r="B47" s="16" t="str">
        <f>VLOOKUP(F47,NUTS_Europa!$A$2:$C$81,2,FALSE)</f>
        <v>PT15</v>
      </c>
      <c r="C47" s="16">
        <f>VLOOKUP(F47,NUTS_Europa!$A$2:$C$81,3,FALSE)</f>
        <v>1065</v>
      </c>
      <c r="D47" s="16" t="str">
        <f>VLOOKUP(G47,NUTS_Europa!$A$2:$C$81,2,FALSE)</f>
        <v>PT17</v>
      </c>
      <c r="E47" s="16">
        <f>VLOOKUP(G47,NUTS_Europa!$A$2:$C$81,3,FALSE)</f>
        <v>294</v>
      </c>
      <c r="F47" s="16">
        <v>37</v>
      </c>
      <c r="G47" s="16">
        <v>39</v>
      </c>
      <c r="H47" s="16">
        <v>1071151.8507954753</v>
      </c>
      <c r="I47" s="16">
        <v>535698.27503536781</v>
      </c>
      <c r="J47" s="16">
        <v>507158.32770000002</v>
      </c>
      <c r="K47" s="16">
        <v>2.1028037383177574</v>
      </c>
      <c r="L47" s="16">
        <v>10.807006085925547</v>
      </c>
      <c r="M47" s="16">
        <v>15.507801432752833</v>
      </c>
      <c r="N47" s="16">
        <v>3296.1439756520863</v>
      </c>
    </row>
    <row r="48" spans="2:14" s="16" customFormat="1" x14ac:dyDescent="0.25">
      <c r="B48" s="16" t="str">
        <f>VLOOKUP(F48,NUTS_Europa!$A$2:$C$81,2,FALSE)</f>
        <v>BE21</v>
      </c>
      <c r="C48" s="16">
        <f>VLOOKUP(F48,NUTS_Europa!$A$2:$C$81,3,FALSE)</f>
        <v>250</v>
      </c>
      <c r="D48" s="16" t="str">
        <f>VLOOKUP(G48,NUTS_Europa!$A$2:$C$81,2,FALSE)</f>
        <v>FRE1</v>
      </c>
      <c r="E48" s="16">
        <f>VLOOKUP(G48,NUTS_Europa!$A$2:$C$81,3,FALSE)</f>
        <v>235</v>
      </c>
      <c r="F48" s="16">
        <v>41</v>
      </c>
      <c r="G48" s="16">
        <v>61</v>
      </c>
      <c r="H48" s="16">
        <v>658018.29410046013</v>
      </c>
      <c r="I48" s="16">
        <v>750878.54984320863</v>
      </c>
      <c r="J48" s="16">
        <v>142392.87169999999</v>
      </c>
      <c r="K48" s="16">
        <v>6.5887850467289724</v>
      </c>
      <c r="L48" s="16">
        <v>10.293781449841502</v>
      </c>
      <c r="M48" s="16">
        <v>10.175445836612369</v>
      </c>
      <c r="N48" s="16">
        <v>1827.1881585640579</v>
      </c>
    </row>
    <row r="49" spans="2:14" s="16" customFormat="1" x14ac:dyDescent="0.25">
      <c r="B49" s="16" t="str">
        <f>VLOOKUP(F49,NUTS_Europa!$A$2:$C$81,2,FALSE)</f>
        <v>BE21</v>
      </c>
      <c r="C49" s="16">
        <f>VLOOKUP(F49,NUTS_Europa!$A$2:$C$81,3,FALSE)</f>
        <v>250</v>
      </c>
      <c r="D49" s="16" t="str">
        <f>VLOOKUP(G49,NUTS_Europa!$A$2:$C$81,2,FALSE)</f>
        <v>FRF2</v>
      </c>
      <c r="E49" s="16">
        <f>VLOOKUP(G49,NUTS_Europa!$A$2:$C$81,3,FALSE)</f>
        <v>235</v>
      </c>
      <c r="F49" s="16">
        <v>41</v>
      </c>
      <c r="G49" s="16">
        <v>67</v>
      </c>
      <c r="H49" s="16">
        <v>1253954.2502656009</v>
      </c>
      <c r="I49" s="16">
        <v>750878.54984320863</v>
      </c>
      <c r="J49" s="16">
        <v>156784.57750000001</v>
      </c>
      <c r="K49" s="16">
        <v>6.5887850467289724</v>
      </c>
      <c r="L49" s="16">
        <v>10.293781449841502</v>
      </c>
      <c r="M49" s="16">
        <v>10.175445836612369</v>
      </c>
      <c r="N49" s="16">
        <v>1827.1881585640579</v>
      </c>
    </row>
    <row r="50" spans="2:14" s="16" customFormat="1" x14ac:dyDescent="0.25">
      <c r="B50" s="16" t="str">
        <f>VLOOKUP(F50,NUTS_Europa!$A$2:$C$81,2,FALSE)</f>
        <v>BE23</v>
      </c>
      <c r="C50" s="16">
        <f>VLOOKUP(F50,NUTS_Europa!$A$2:$C$81,3,FALSE)</f>
        <v>220</v>
      </c>
      <c r="D50" s="16" t="str">
        <f>VLOOKUP(G50,NUTS_Europa!$A$2:$C$81,2,FALSE)</f>
        <v>ES12</v>
      </c>
      <c r="E50" s="16">
        <f>VLOOKUP(G50,NUTS_Europa!$A$2:$C$81,3,FALSE)</f>
        <v>163</v>
      </c>
      <c r="F50" s="16">
        <v>42</v>
      </c>
      <c r="G50" s="16">
        <v>52</v>
      </c>
      <c r="H50" s="16">
        <v>1650434.6156688649</v>
      </c>
      <c r="I50" s="16">
        <v>1544873.2534030029</v>
      </c>
      <c r="J50" s="16">
        <v>137713.6226</v>
      </c>
      <c r="K50" s="16">
        <v>34.112149532710283</v>
      </c>
      <c r="L50" s="16">
        <v>12.530453953095694</v>
      </c>
      <c r="M50" s="16">
        <v>19.175434704924889</v>
      </c>
      <c r="N50" s="16">
        <v>3277.8554623696641</v>
      </c>
    </row>
    <row r="51" spans="2:14" s="16" customFormat="1" x14ac:dyDescent="0.25">
      <c r="B51" s="16" t="str">
        <f>VLOOKUP(F51,NUTS_Europa!$A$2:$C$81,2,FALSE)</f>
        <v>BE23</v>
      </c>
      <c r="C51" s="16">
        <f>VLOOKUP(F51,NUTS_Europa!$A$2:$C$81,3,FALSE)</f>
        <v>220</v>
      </c>
      <c r="D51" s="16" t="str">
        <f>VLOOKUP(G51,NUTS_Europa!$A$2:$C$81,2,FALSE)</f>
        <v>FRD1</v>
      </c>
      <c r="E51" s="16">
        <f>VLOOKUP(G51,NUTS_Europa!$A$2:$C$81,3,FALSE)</f>
        <v>269</v>
      </c>
      <c r="F51" s="16">
        <v>42</v>
      </c>
      <c r="G51" s="16">
        <v>59</v>
      </c>
      <c r="H51" s="16">
        <v>4855861.8591406709</v>
      </c>
      <c r="I51" s="16">
        <v>786364.41020196246</v>
      </c>
      <c r="J51" s="16">
        <v>115262.5922</v>
      </c>
      <c r="K51" s="16">
        <v>8.4574766355140198</v>
      </c>
      <c r="L51" s="16">
        <v>11.350240426084104</v>
      </c>
      <c r="M51" s="16">
        <v>96.383621843317997</v>
      </c>
      <c r="N51" s="16">
        <v>16475.849763184258</v>
      </c>
    </row>
    <row r="52" spans="2:14" s="16" customFormat="1" x14ac:dyDescent="0.25">
      <c r="B52" s="16" t="str">
        <f>VLOOKUP(F52,NUTS_Europa!$A$2:$C$81,2,FALSE)</f>
        <v>BE25</v>
      </c>
      <c r="C52" s="16">
        <f>VLOOKUP(F52,NUTS_Europa!$A$2:$C$81,3,FALSE)</f>
        <v>220</v>
      </c>
      <c r="D52" s="16" t="str">
        <f>VLOOKUP(G52,NUTS_Europa!$A$2:$C$81,2,FALSE)</f>
        <v>FRD1</v>
      </c>
      <c r="E52" s="16">
        <f>VLOOKUP(G52,NUTS_Europa!$A$2:$C$81,3,FALSE)</f>
        <v>269</v>
      </c>
      <c r="F52" s="16">
        <v>43</v>
      </c>
      <c r="G52" s="16">
        <v>59</v>
      </c>
      <c r="H52" s="16">
        <v>4232837.4858557163</v>
      </c>
      <c r="I52" s="16">
        <v>786364.41020196246</v>
      </c>
      <c r="J52" s="16">
        <v>199058.85829999999</v>
      </c>
      <c r="K52" s="16">
        <v>8.4574766355140198</v>
      </c>
      <c r="L52" s="16">
        <v>11.350240426084104</v>
      </c>
      <c r="M52" s="16">
        <v>96.383621843317997</v>
      </c>
      <c r="N52" s="16">
        <v>16475.849763184258</v>
      </c>
    </row>
    <row r="53" spans="2:14" s="16" customFormat="1" x14ac:dyDescent="0.25">
      <c r="B53" s="16" t="str">
        <f>VLOOKUP(F53,NUTS_Europa!$A$2:$C$81,2,FALSE)</f>
        <v>BE25</v>
      </c>
      <c r="C53" s="16">
        <f>VLOOKUP(F53,NUTS_Europa!$A$2:$C$81,3,FALSE)</f>
        <v>220</v>
      </c>
      <c r="D53" s="16" t="str">
        <f>VLOOKUP(G53,NUTS_Europa!$A$2:$C$81,2,FALSE)</f>
        <v>PT18</v>
      </c>
      <c r="E53" s="16">
        <f>VLOOKUP(G53,NUTS_Europa!$A$2:$C$81,3,FALSE)</f>
        <v>61</v>
      </c>
      <c r="F53" s="16">
        <v>43</v>
      </c>
      <c r="G53" s="16">
        <v>80</v>
      </c>
      <c r="H53" s="16">
        <v>13251347.73712033</v>
      </c>
      <c r="I53" s="16">
        <v>2379784.6525545139</v>
      </c>
      <c r="J53" s="16">
        <v>117768.50930000001</v>
      </c>
      <c r="K53" s="16">
        <v>63.255607476635518</v>
      </c>
      <c r="L53" s="16">
        <v>9.13648958921803</v>
      </c>
      <c r="M53" s="16">
        <v>91.954823514778838</v>
      </c>
      <c r="N53" s="16">
        <v>19695.84244781037</v>
      </c>
    </row>
    <row r="54" spans="2:14" s="16" customFormat="1" x14ac:dyDescent="0.25">
      <c r="B54" s="16" t="str">
        <f>VLOOKUP(F54,NUTS_Europa!$A$2:$C$81,2,FALSE)</f>
        <v>DE50</v>
      </c>
      <c r="C54" s="16">
        <f>VLOOKUP(F54,[1]NUTS_Europa!$A$2:$C$81,3,FALSE)</f>
        <v>1069</v>
      </c>
      <c r="D54" s="16" t="str">
        <f>VLOOKUP(G54,NUTS_Europa!$A$2:$C$81,2,FALSE)</f>
        <v>FRJ2</v>
      </c>
      <c r="E54" s="16">
        <f>VLOOKUP(G54,[1]NUTS_Europa!$A$2:$C$81,3,FALSE)</f>
        <v>163</v>
      </c>
      <c r="F54" s="16">
        <v>44</v>
      </c>
      <c r="G54" s="16">
        <v>68</v>
      </c>
      <c r="H54" s="16">
        <v>2895244.6432263604</v>
      </c>
      <c r="I54" s="16">
        <v>2043655.2516081319</v>
      </c>
      <c r="J54" s="16">
        <v>122072.6309</v>
      </c>
      <c r="K54" s="16">
        <v>48.97429906542056</v>
      </c>
      <c r="L54" s="16">
        <v>12.013623839006076</v>
      </c>
      <c r="M54" s="16">
        <v>18.22687774885711</v>
      </c>
      <c r="N54" s="16">
        <v>3277.8554623696641</v>
      </c>
    </row>
    <row r="55" spans="2:14" s="16" customFormat="1" x14ac:dyDescent="0.25">
      <c r="B55" s="16" t="str">
        <f>VLOOKUP(F55,NUTS_Europa!$A$2:$C$81,2,FALSE)</f>
        <v>DE50</v>
      </c>
      <c r="C55" s="16">
        <f>VLOOKUP(F55,[1]NUTS_Europa!$A$2:$C$81,3,FALSE)</f>
        <v>1069</v>
      </c>
      <c r="D55" s="16" t="str">
        <f>VLOOKUP(G55,[1]NUTS_Europa!$A$2:$C$81,2,FALSE)</f>
        <v>NL11</v>
      </c>
      <c r="E55" s="16">
        <f>VLOOKUP(G55,[1]NUTS_Europa!$A$2:$C$81,3,FALSE)</f>
        <v>218</v>
      </c>
      <c r="F55" s="16">
        <v>44</v>
      </c>
      <c r="G55" s="16">
        <v>70</v>
      </c>
      <c r="H55" s="16">
        <v>2265567.9521564217</v>
      </c>
      <c r="I55" s="16">
        <v>908575.26126521081</v>
      </c>
      <c r="J55" s="16">
        <v>120437.3524</v>
      </c>
      <c r="K55" s="16">
        <v>12.615420560747665</v>
      </c>
      <c r="L55" s="16">
        <v>7.4786180764317329</v>
      </c>
      <c r="M55" s="16">
        <v>24.674307714689544</v>
      </c>
      <c r="N55" s="16">
        <v>5603.586288415795</v>
      </c>
    </row>
    <row r="56" spans="2:14" s="16" customFormat="1" x14ac:dyDescent="0.25">
      <c r="B56" s="16" t="str">
        <f>VLOOKUP(F56,[1]NUTS_Europa!$A$2:$C$81,2,FALSE)</f>
        <v>DE60</v>
      </c>
      <c r="C56" s="16">
        <f>VLOOKUP(F56,[1]NUTS_Europa!$A$2:$C$81,3,FALSE)</f>
        <v>245</v>
      </c>
      <c r="D56" s="16" t="str">
        <f>VLOOKUP(G56,[1]NUTS_Europa!$A$2:$C$81,2,FALSE)</f>
        <v>FRH0</v>
      </c>
      <c r="E56" s="16">
        <f>VLOOKUP(G56,[1]NUTS_Europa!$A$2:$C$81,3,FALSE)</f>
        <v>282</v>
      </c>
      <c r="F56" s="16">
        <v>45</v>
      </c>
      <c r="G56" s="16">
        <v>63</v>
      </c>
      <c r="H56" s="16">
        <v>3353570.5041552112</v>
      </c>
      <c r="I56" s="16">
        <v>6959501.9074774915</v>
      </c>
      <c r="J56" s="16">
        <v>145277.79319999999</v>
      </c>
      <c r="K56" s="16">
        <v>41.405140186915894</v>
      </c>
      <c r="L56" s="16">
        <v>9.5797538228804378</v>
      </c>
      <c r="M56" s="16">
        <v>5.4197603554501921</v>
      </c>
      <c r="N56" s="16">
        <v>844.67442029400002</v>
      </c>
    </row>
    <row r="57" spans="2:14" s="16" customFormat="1" x14ac:dyDescent="0.25">
      <c r="B57" s="16" t="str">
        <f>VLOOKUP(F57,[1]NUTS_Europa!$A$2:$C$81,2,FALSE)</f>
        <v>DE60</v>
      </c>
      <c r="C57" s="16">
        <f>VLOOKUP(F57,[1]NUTS_Europa!$A$2:$C$81,3,FALSE)</f>
        <v>245</v>
      </c>
      <c r="D57" s="16" t="str">
        <f>VLOOKUP(G57,[1]NUTS_Europa!$A$2:$C$81,2,FALSE)</f>
        <v>FRI3</v>
      </c>
      <c r="E57" s="16">
        <f>VLOOKUP(G57,[1]NUTS_Europa!$A$2:$C$81,3,FALSE)</f>
        <v>282</v>
      </c>
      <c r="F57" s="16">
        <v>45</v>
      </c>
      <c r="G57" s="16">
        <v>65</v>
      </c>
      <c r="H57" s="16">
        <v>3509947.6136075007</v>
      </c>
      <c r="I57" s="16">
        <v>6959501.9074774915</v>
      </c>
      <c r="J57" s="16">
        <v>163171.4883</v>
      </c>
      <c r="K57" s="16">
        <v>41.405140186915894</v>
      </c>
      <c r="L57" s="16">
        <v>9.5797538228804378</v>
      </c>
      <c r="M57" s="16">
        <v>5.4197603554501921</v>
      </c>
      <c r="N57" s="16">
        <v>844.67442029400002</v>
      </c>
    </row>
    <row r="58" spans="2:14" s="16" customFormat="1" x14ac:dyDescent="0.25">
      <c r="B58" s="16" t="str">
        <f>VLOOKUP(F58,[1]NUTS_Europa!$A$2:$C$81,2,FALSE)</f>
        <v>DE80</v>
      </c>
      <c r="C58" s="16">
        <f>VLOOKUP(F58,[1]NUTS_Europa!$A$2:$C$81,3,FALSE)</f>
        <v>245</v>
      </c>
      <c r="D58" s="16" t="str">
        <f>VLOOKUP(G58,[1]NUTS_Europa!$A$2:$C$81,2,FALSE)</f>
        <v>ES11</v>
      </c>
      <c r="E58" s="16">
        <f>VLOOKUP(G58,[1]NUTS_Europa!$A$2:$C$81,3,FALSE)</f>
        <v>285</v>
      </c>
      <c r="F58" s="16">
        <v>46</v>
      </c>
      <c r="G58" s="16">
        <v>51</v>
      </c>
      <c r="H58" s="16">
        <v>59259.211357202868</v>
      </c>
      <c r="I58" s="16">
        <v>7350462.2158547258</v>
      </c>
      <c r="J58" s="16">
        <v>127001.217</v>
      </c>
      <c r="K58" s="16">
        <v>47.006542056074771</v>
      </c>
      <c r="L58" s="16">
        <v>9.9826190324557356</v>
      </c>
      <c r="M58" s="16">
        <v>8.6798246626891923E-2</v>
      </c>
      <c r="N58" s="16">
        <v>15.609481269928793</v>
      </c>
    </row>
    <row r="59" spans="2:14" s="16" customFormat="1" x14ac:dyDescent="0.25">
      <c r="B59" s="16" t="str">
        <f>VLOOKUP(F59,[1]NUTS_Europa!$A$2:$C$81,2,FALSE)</f>
        <v>DE80</v>
      </c>
      <c r="C59" s="16">
        <f>VLOOKUP(F59,[1]NUTS_Europa!$A$2:$C$81,3,FALSE)</f>
        <v>245</v>
      </c>
      <c r="D59" s="16" t="str">
        <f>VLOOKUP(G59,[1]NUTS_Europa!$A$2:$C$81,2,FALSE)</f>
        <v>ES13</v>
      </c>
      <c r="E59" s="16">
        <f>VLOOKUP(G59,[1]NUTS_Europa!$A$2:$C$81,3,FALSE)</f>
        <v>285</v>
      </c>
      <c r="F59" s="16">
        <v>46</v>
      </c>
      <c r="G59" s="16">
        <v>53</v>
      </c>
      <c r="H59" s="16">
        <v>66002.148247742894</v>
      </c>
      <c r="I59" s="16">
        <v>7350462.2158547258</v>
      </c>
      <c r="J59" s="16">
        <v>117768.50930000001</v>
      </c>
      <c r="K59" s="16">
        <v>47.006542056074771</v>
      </c>
      <c r="L59" s="16">
        <v>9.9826190324557356</v>
      </c>
      <c r="M59" s="16">
        <v>8.6798246626891923E-2</v>
      </c>
      <c r="N59" s="16">
        <v>15.609481269928793</v>
      </c>
    </row>
    <row r="60" spans="2:14" s="16" customFormat="1" x14ac:dyDescent="0.25">
      <c r="B60" s="16" t="str">
        <f>VLOOKUP(F60,[1]NUTS_Europa!$A$2:$C$81,2,FALSE)</f>
        <v>DE93</v>
      </c>
      <c r="C60" s="16">
        <f>VLOOKUP(F60,[1]NUTS_Europa!$A$2:$C$81,3,FALSE)</f>
        <v>245</v>
      </c>
      <c r="D60" s="16" t="str">
        <f>VLOOKUP(G60,[1]NUTS_Europa!$A$2:$C$81,2,FALSE)</f>
        <v>FRI1</v>
      </c>
      <c r="E60" s="16">
        <f>VLOOKUP(G60,[1]NUTS_Europa!$A$2:$C$81,3,FALSE)</f>
        <v>275</v>
      </c>
      <c r="F60" s="16">
        <v>47</v>
      </c>
      <c r="G60" s="16">
        <v>64</v>
      </c>
      <c r="H60" s="16">
        <v>912830.56335295283</v>
      </c>
      <c r="I60" s="16">
        <v>8363919.1638882458</v>
      </c>
      <c r="J60" s="16">
        <v>154854.3009</v>
      </c>
      <c r="K60" s="16">
        <v>55.607476635514026</v>
      </c>
      <c r="L60" s="16">
        <v>11.323343222646686</v>
      </c>
      <c r="M60" s="16">
        <v>1.3774003230611223</v>
      </c>
      <c r="N60" s="16">
        <v>214.66905233631485</v>
      </c>
    </row>
    <row r="61" spans="2:14" s="16" customFormat="1" x14ac:dyDescent="0.25">
      <c r="B61" s="16" t="str">
        <f>VLOOKUP(F61,[1]NUTS_Europa!$A$2:$C$81,2,FALSE)</f>
        <v>DE93</v>
      </c>
      <c r="C61" s="16">
        <f>VLOOKUP(F61,[1]NUTS_Europa!$A$2:$C$81,3,FALSE)</f>
        <v>245</v>
      </c>
      <c r="D61" s="16" t="str">
        <f>VLOOKUP(G61,[1]NUTS_Europa!$A$2:$C$81,2,FALSE)</f>
        <v>FRI2</v>
      </c>
      <c r="E61" s="16">
        <f>VLOOKUP(G61,[1]NUTS_Europa!$A$2:$C$81,3,FALSE)</f>
        <v>275</v>
      </c>
      <c r="F61" s="16">
        <v>47</v>
      </c>
      <c r="G61" s="16">
        <v>69</v>
      </c>
      <c r="H61" s="16">
        <v>875624.98187823209</v>
      </c>
      <c r="I61" s="16">
        <v>8363919.1638882458</v>
      </c>
      <c r="J61" s="16">
        <v>114346.8514</v>
      </c>
      <c r="K61" s="16">
        <v>55.607476635514026</v>
      </c>
      <c r="L61" s="16">
        <v>11.323343222646686</v>
      </c>
      <c r="M61" s="16">
        <v>1.3774003230611223</v>
      </c>
      <c r="N61" s="16">
        <v>214.66905233631485</v>
      </c>
    </row>
    <row r="62" spans="2:14" s="16" customFormat="1" x14ac:dyDescent="0.25">
      <c r="B62" s="16" t="str">
        <f>VLOOKUP(F62,NUTS_Europa!$A$2:$C$81,2,FALSE)</f>
        <v>DE94</v>
      </c>
      <c r="C62" s="16">
        <f>VLOOKUP(F62,NUTS_Europa!$A$2:$C$81,3,FALSE)</f>
        <v>1069</v>
      </c>
      <c r="D62" s="16" t="str">
        <f>VLOOKUP(G62,NUTS_Europa!$A$2:$C$81,2,FALSE)</f>
        <v>ES12</v>
      </c>
      <c r="E62" s="16">
        <f>VLOOKUP(G62,NUTS_Europa!$A$2:$C$81,3,FALSE)</f>
        <v>163</v>
      </c>
      <c r="F62" s="16">
        <v>48</v>
      </c>
      <c r="G62" s="16">
        <v>52</v>
      </c>
      <c r="H62" s="16">
        <v>2012960.6776976301</v>
      </c>
      <c r="I62" s="16">
        <v>2043655.2516081319</v>
      </c>
      <c r="J62" s="16">
        <v>123614.25509999999</v>
      </c>
      <c r="K62" s="16">
        <v>48.97429906542056</v>
      </c>
      <c r="L62" s="16">
        <v>12.013623839006076</v>
      </c>
      <c r="M62" s="16">
        <v>18.22687774885711</v>
      </c>
      <c r="N62" s="16">
        <v>3277.8554623696641</v>
      </c>
    </row>
    <row r="63" spans="2:14" s="16" customFormat="1" x14ac:dyDescent="0.25">
      <c r="B63" s="16" t="str">
        <f>VLOOKUP(F63,NUTS_Europa!$A$2:$C$81,2,FALSE)</f>
        <v>DE94</v>
      </c>
      <c r="C63" s="16">
        <f>VLOOKUP(F63,NUTS_Europa!$A$2:$C$81,3,FALSE)</f>
        <v>1069</v>
      </c>
      <c r="D63" s="16" t="str">
        <f>VLOOKUP(G63,NUTS_Europa!$A$2:$C$81,2,FALSE)</f>
        <v>FRE1</v>
      </c>
      <c r="E63" s="16">
        <f>VLOOKUP(G63,NUTS_Europa!$A$2:$C$81,3,FALSE)</f>
        <v>235</v>
      </c>
      <c r="F63" s="16">
        <v>48</v>
      </c>
      <c r="G63" s="16">
        <v>61</v>
      </c>
      <c r="H63" s="16">
        <v>686089.46730481822</v>
      </c>
      <c r="I63" s="16">
        <v>993341.67338785355</v>
      </c>
      <c r="J63" s="16">
        <v>507158.32770000002</v>
      </c>
      <c r="K63" s="16">
        <v>19.049532710280378</v>
      </c>
      <c r="L63" s="16">
        <v>7.8238752226712158</v>
      </c>
      <c r="M63" s="16">
        <v>8.6117761262772028</v>
      </c>
      <c r="N63" s="16">
        <v>1827.1881585640579</v>
      </c>
    </row>
    <row r="64" spans="2:14" s="16" customFormat="1" x14ac:dyDescent="0.25">
      <c r="B64" s="16" t="str">
        <f>VLOOKUP(F64,[1]NUTS_Europa!$A$2:$C$81,2,FALSE)</f>
        <v>DEA1</v>
      </c>
      <c r="C64" s="16">
        <f>VLOOKUP(F64,[1]NUTS_Europa!$A$2:$C$81,3,FALSE)</f>
        <v>245</v>
      </c>
      <c r="D64" s="16" t="str">
        <f>VLOOKUP(G64,[1]NUTS_Europa!$A$2:$C$81,2,FALSE)</f>
        <v>ES11</v>
      </c>
      <c r="E64" s="16">
        <f>VLOOKUP(G64,[1]NUTS_Europa!$A$2:$C$81,3,FALSE)</f>
        <v>285</v>
      </c>
      <c r="F64" s="16">
        <v>49</v>
      </c>
      <c r="G64" s="16">
        <v>51</v>
      </c>
      <c r="H64" s="16">
        <v>58049.991671665302</v>
      </c>
      <c r="I64" s="16">
        <v>7350462.2158547258</v>
      </c>
      <c r="J64" s="16">
        <v>176841.96369999999</v>
      </c>
      <c r="K64" s="16">
        <v>47.006542056074771</v>
      </c>
      <c r="L64" s="16">
        <v>9.9826190324557356</v>
      </c>
      <c r="M64" s="16">
        <v>8.6798246626891923E-2</v>
      </c>
      <c r="N64" s="16">
        <v>15.609481269928793</v>
      </c>
    </row>
    <row r="65" spans="2:14" s="16" customFormat="1" x14ac:dyDescent="0.25">
      <c r="B65" s="16" t="str">
        <f>VLOOKUP(F65,[1]NUTS_Europa!$A$2:$C$81,2,FALSE)</f>
        <v>DEA1</v>
      </c>
      <c r="C65" s="16">
        <f>VLOOKUP(F65,[1]NUTS_Europa!$A$2:$C$81,3,FALSE)</f>
        <v>245</v>
      </c>
      <c r="D65" s="16" t="str">
        <f>VLOOKUP(G65,[1]NUTS_Europa!$A$2:$C$81,2,FALSE)</f>
        <v>ES13</v>
      </c>
      <c r="E65" s="16">
        <f>VLOOKUP(G65,[1]NUTS_Europa!$A$2:$C$81,3,FALSE)</f>
        <v>285</v>
      </c>
      <c r="F65" s="16">
        <v>49</v>
      </c>
      <c r="G65" s="16">
        <v>53</v>
      </c>
      <c r="H65" s="16">
        <v>64792.928562205328</v>
      </c>
      <c r="I65" s="16">
        <v>7350462.2158547258</v>
      </c>
      <c r="J65" s="16">
        <v>199058.85829999999</v>
      </c>
      <c r="K65" s="16">
        <v>47.006542056074771</v>
      </c>
      <c r="L65" s="16">
        <v>9.9826190324557356</v>
      </c>
      <c r="M65" s="16">
        <v>8.6798246626891923E-2</v>
      </c>
      <c r="N65" s="16">
        <v>15.609481269928793</v>
      </c>
    </row>
    <row r="66" spans="2:14" s="16" customFormat="1" x14ac:dyDescent="0.25">
      <c r="B66" s="16" t="str">
        <f>VLOOKUP(F66,[1]NUTS_Europa!$A$2:$C$81,2,FALSE)</f>
        <v>DEF0</v>
      </c>
      <c r="C66" s="16">
        <f>VLOOKUP(F66,[1]NUTS_Europa!$A$2:$C$81,3,FALSE)</f>
        <v>245</v>
      </c>
      <c r="D66" s="16" t="str">
        <f>VLOOKUP(G66,[1]NUTS_Europa!$A$2:$C$81,2,FALSE)</f>
        <v>FRH0</v>
      </c>
      <c r="E66" s="16">
        <f>VLOOKUP(G66,[1]NUTS_Europa!$A$2:$C$81,3,FALSE)</f>
        <v>282</v>
      </c>
      <c r="F66" s="16">
        <v>50</v>
      </c>
      <c r="G66" s="16">
        <v>63</v>
      </c>
      <c r="H66" s="16">
        <v>3310317.2611152167</v>
      </c>
      <c r="I66" s="16">
        <v>6959501.9074774915</v>
      </c>
      <c r="J66" s="16">
        <v>145035.59770000001</v>
      </c>
      <c r="K66" s="16">
        <v>41.405140186915894</v>
      </c>
      <c r="L66" s="16">
        <v>9.5797538228804378</v>
      </c>
      <c r="M66" s="16">
        <v>5.4197603554501921</v>
      </c>
      <c r="N66" s="16">
        <v>844.67442029400002</v>
      </c>
    </row>
    <row r="67" spans="2:14" s="16" customFormat="1" x14ac:dyDescent="0.25">
      <c r="B67" s="16" t="str">
        <f>VLOOKUP(F67,[1]NUTS_Europa!$A$2:$C$81,2,FALSE)</f>
        <v>DEF0</v>
      </c>
      <c r="C67" s="16">
        <f>VLOOKUP(F67,[1]NUTS_Europa!$A$2:$C$81,3,FALSE)</f>
        <v>245</v>
      </c>
      <c r="D67" s="16" t="str">
        <f>VLOOKUP(G67,[1]NUTS_Europa!$A$2:$C$81,2,FALSE)</f>
        <v>FRI3</v>
      </c>
      <c r="E67" s="16">
        <f>VLOOKUP(G67,[1]NUTS_Europa!$A$2:$C$81,3,FALSE)</f>
        <v>282</v>
      </c>
      <c r="F67" s="16">
        <v>50</v>
      </c>
      <c r="G67" s="16">
        <v>65</v>
      </c>
      <c r="H67" s="16">
        <v>3466694.3705675052</v>
      </c>
      <c r="I67" s="16">
        <v>6959501.9074774915</v>
      </c>
      <c r="J67" s="16">
        <v>191087.21979999999</v>
      </c>
      <c r="K67" s="16">
        <v>41.405140186915894</v>
      </c>
      <c r="L67" s="16">
        <v>9.5797538228804378</v>
      </c>
      <c r="M67" s="16">
        <v>5.4197603554501921</v>
      </c>
      <c r="N67" s="16">
        <v>844.67442029400002</v>
      </c>
    </row>
    <row r="68" spans="2:14" s="16" customFormat="1" x14ac:dyDescent="0.25">
      <c r="B68" s="16" t="str">
        <f>VLOOKUP(F68,[1]NUTS_Europa!$A$2:$C$81,2,FALSE)</f>
        <v>ES21</v>
      </c>
      <c r="C68" s="16">
        <f>VLOOKUP(F68,[1]NUTS_Europa!$A$2:$C$81,3,FALSE)</f>
        <v>1063</v>
      </c>
      <c r="D68" s="16" t="str">
        <f>VLOOKUP(G68,[1]NUTS_Europa!$A$2:$C$81,2,FALSE)</f>
        <v>ES61</v>
      </c>
      <c r="E68" s="16">
        <f>VLOOKUP(G68,[1]NUTS_Europa!$A$2:$C$81,3,FALSE)</f>
        <v>297</v>
      </c>
      <c r="F68" s="16">
        <v>54</v>
      </c>
      <c r="G68" s="16">
        <v>57</v>
      </c>
      <c r="H68" s="16">
        <v>1130223.0521117484</v>
      </c>
      <c r="I68" s="16">
        <v>5181649.4998792401</v>
      </c>
      <c r="J68" s="16">
        <v>199597.76430000001</v>
      </c>
      <c r="K68" s="16">
        <v>27.383177570093459</v>
      </c>
      <c r="L68" s="16">
        <v>9.5826934955813261</v>
      </c>
      <c r="M68" s="16">
        <v>4.5085011392895566</v>
      </c>
      <c r="N68" s="16">
        <v>958.27051525845343</v>
      </c>
    </row>
    <row r="69" spans="2:14" s="16" customFormat="1" x14ac:dyDescent="0.25">
      <c r="B69" s="16" t="str">
        <f>VLOOKUP(F69,[1]NUTS_Europa!$A$2:$C$81,2,FALSE)</f>
        <v>ES21</v>
      </c>
      <c r="C69" s="16">
        <f>VLOOKUP(F69,[1]NUTS_Europa!$A$2:$C$81,3,FALSE)</f>
        <v>1063</v>
      </c>
      <c r="D69" s="16" t="str">
        <f>VLOOKUP(G69,[1]NUTS_Europa!$A$2:$C$81,2,FALSE)</f>
        <v>FRD2</v>
      </c>
      <c r="E69" s="16">
        <f>VLOOKUP(G69,[1]NUTS_Europa!$A$2:$C$81,3,FALSE)</f>
        <v>271</v>
      </c>
      <c r="F69" s="16">
        <v>54</v>
      </c>
      <c r="G69" s="16">
        <v>60</v>
      </c>
      <c r="H69" s="16">
        <v>313949.66793882597</v>
      </c>
      <c r="I69" s="16">
        <v>6824094.6600720827</v>
      </c>
      <c r="J69" s="16">
        <v>159445.52859999999</v>
      </c>
      <c r="K69" s="16">
        <v>77.990654205607484</v>
      </c>
      <c r="L69" s="16">
        <v>10.219053323189298</v>
      </c>
      <c r="M69" s="16">
        <v>1.9991041641358449</v>
      </c>
      <c r="N69" s="16">
        <v>359.511628626</v>
      </c>
    </row>
    <row r="70" spans="2:14" s="16" customFormat="1" x14ac:dyDescent="0.25">
      <c r="B70" s="16" t="str">
        <f>VLOOKUP(F70,[1]NUTS_Europa!$A$2:$C$81,2,FALSE)</f>
        <v>ES51</v>
      </c>
      <c r="C70" s="16">
        <f>VLOOKUP(F70,[1]NUTS_Europa!$A$2:$C$81,3,FALSE)</f>
        <v>1064</v>
      </c>
      <c r="D70" s="16" t="str">
        <f>VLOOKUP(G70,[1]NUTS_Europa!$A$2:$C$81,2,FALSE)</f>
        <v>ES61</v>
      </c>
      <c r="E70" s="16">
        <f>VLOOKUP(G70,[1]NUTS_Europa!$A$2:$C$81,3,FALSE)</f>
        <v>297</v>
      </c>
      <c r="F70" s="16">
        <v>55</v>
      </c>
      <c r="G70" s="16">
        <v>57</v>
      </c>
      <c r="H70" s="16">
        <v>805904.41659828252</v>
      </c>
      <c r="I70" s="16">
        <v>1082853.7977010568</v>
      </c>
      <c r="J70" s="16">
        <v>117061.7148</v>
      </c>
      <c r="K70" s="16">
        <v>21.635514018691591</v>
      </c>
      <c r="L70" s="16">
        <v>10.320818478797497</v>
      </c>
      <c r="M70" s="16">
        <v>4.5085011392895566</v>
      </c>
      <c r="N70" s="16">
        <v>958.27051525845343</v>
      </c>
    </row>
    <row r="71" spans="2:14" s="16" customFormat="1" x14ac:dyDescent="0.25">
      <c r="B71" s="16" t="str">
        <f>VLOOKUP(F71,[1]NUTS_Europa!$A$2:$C$81,2,FALSE)</f>
        <v>ES51</v>
      </c>
      <c r="C71" s="16">
        <f>VLOOKUP(F71,[1]NUTS_Europa!$A$2:$C$81,3,FALSE)</f>
        <v>1064</v>
      </c>
      <c r="D71" s="16" t="str">
        <f>VLOOKUP(G71,[1]NUTS_Europa!$A$2:$C$81,2,FALSE)</f>
        <v>ES62</v>
      </c>
      <c r="E71" s="16">
        <f>VLOOKUP(G71,[1]NUTS_Europa!$A$2:$C$81,3,FALSE)</f>
        <v>462</v>
      </c>
      <c r="F71" s="16">
        <v>55</v>
      </c>
      <c r="G71" s="16">
        <v>58</v>
      </c>
      <c r="H71" s="16">
        <v>1118807.9072236458</v>
      </c>
      <c r="I71" s="16">
        <v>928783.74923106097</v>
      </c>
      <c r="J71" s="16">
        <v>114203.5226</v>
      </c>
      <c r="K71" s="16">
        <v>15.560747663551403</v>
      </c>
      <c r="L71" s="16">
        <v>10.797071381409079</v>
      </c>
      <c r="M71" s="16">
        <v>4.8746099137213346</v>
      </c>
      <c r="N71" s="16">
        <v>1036.086009383107</v>
      </c>
    </row>
    <row r="72" spans="2:14" s="16" customFormat="1" x14ac:dyDescent="0.25">
      <c r="B72" s="16" t="str">
        <f>VLOOKUP(F72,[1]NUTS_Europa!$A$2:$C$81,2,FALSE)</f>
        <v>ES52</v>
      </c>
      <c r="C72" s="16">
        <f>VLOOKUP(F72,[1]NUTS_Europa!$A$2:$C$81,3,FALSE)</f>
        <v>1063</v>
      </c>
      <c r="D72" s="16" t="str">
        <f>VLOOKUP(G72,[1]NUTS_Europa!$A$2:$C$81,2,FALSE)</f>
        <v>ES62</v>
      </c>
      <c r="E72" s="16">
        <f>VLOOKUP(G72,[1]NUTS_Europa!$A$2:$C$81,3,FALSE)</f>
        <v>462</v>
      </c>
      <c r="F72" s="16">
        <v>56</v>
      </c>
      <c r="G72" s="16">
        <v>58</v>
      </c>
      <c r="H72" s="16">
        <v>1137529.598438126</v>
      </c>
      <c r="I72" s="16">
        <v>5033321.0783551838</v>
      </c>
      <c r="J72" s="16">
        <v>163171.4883</v>
      </c>
      <c r="K72" s="16">
        <v>21.495327102803738</v>
      </c>
      <c r="L72" s="16">
        <v>10.05894639819291</v>
      </c>
      <c r="M72" s="16">
        <v>4.8746099137213346</v>
      </c>
      <c r="N72" s="16">
        <v>1036.086009383107</v>
      </c>
    </row>
    <row r="73" spans="2:14" s="16" customFormat="1" x14ac:dyDescent="0.25">
      <c r="B73" s="16" t="str">
        <f>VLOOKUP(F73,[1]NUTS_Europa!$A$2:$C$81,2,FALSE)</f>
        <v>ES52</v>
      </c>
      <c r="C73" s="16">
        <f>VLOOKUP(F73,[1]NUTS_Europa!$A$2:$C$81,3,FALSE)</f>
        <v>1063</v>
      </c>
      <c r="D73" s="16" t="str">
        <f>VLOOKUP(G73,[1]NUTS_Europa!$A$2:$C$81,2,FALSE)</f>
        <v>FRD2</v>
      </c>
      <c r="E73" s="16">
        <f>VLOOKUP(G73,[1]NUTS_Europa!$A$2:$C$81,3,FALSE)</f>
        <v>271</v>
      </c>
      <c r="F73" s="16">
        <v>56</v>
      </c>
      <c r="G73" s="16">
        <v>60</v>
      </c>
      <c r="H73" s="16">
        <v>198772.20845265707</v>
      </c>
      <c r="I73" s="16">
        <v>6824094.6600720827</v>
      </c>
      <c r="J73" s="16">
        <v>145035.59770000001</v>
      </c>
      <c r="K73" s="16">
        <v>77.990654205607484</v>
      </c>
      <c r="L73" s="16">
        <v>10.219053323189298</v>
      </c>
      <c r="M73" s="16">
        <v>1.9991041641358449</v>
      </c>
      <c r="N73" s="16">
        <v>359.511628626</v>
      </c>
    </row>
    <row r="74" spans="2:14" s="16" customFormat="1" x14ac:dyDescent="0.25">
      <c r="B74" s="16" t="str">
        <f>VLOOKUP(F74,[1]NUTS_Europa!$A$2:$C$81,2,FALSE)</f>
        <v>FRJ1</v>
      </c>
      <c r="C74" s="16">
        <f>VLOOKUP(F74,[1]NUTS_Europa!$A$2:$C$81,3,FALSE)</f>
        <v>1064</v>
      </c>
      <c r="D74" s="16" t="str">
        <f>VLOOKUP(G74,[1]NUTS_Europa!$A$2:$C$81,2,FALSE)</f>
        <v>PT16</v>
      </c>
      <c r="E74" s="16">
        <f>VLOOKUP(G74,[1]NUTS_Europa!$A$2:$C$81,3,FALSE)</f>
        <v>294</v>
      </c>
      <c r="F74" s="16">
        <v>66</v>
      </c>
      <c r="G74" s="16">
        <v>78</v>
      </c>
      <c r="H74" s="16">
        <v>3027753.9501863681</v>
      </c>
      <c r="I74" s="16">
        <v>1318394.5765955243</v>
      </c>
      <c r="J74" s="16">
        <v>119215.969</v>
      </c>
      <c r="K74" s="16">
        <v>28.94065420560748</v>
      </c>
      <c r="L74" s="16">
        <v>8.7246727604590859</v>
      </c>
      <c r="M74" s="16">
        <v>15.507801432752833</v>
      </c>
      <c r="N74" s="16">
        <v>3296.1439756520863</v>
      </c>
    </row>
    <row r="75" spans="2:14" s="16" customFormat="1" x14ac:dyDescent="0.25">
      <c r="B75" s="16" t="str">
        <f>VLOOKUP(F75,[1]NUTS_Europa!$A$2:$C$81,2,FALSE)</f>
        <v>FRJ1</v>
      </c>
      <c r="C75" s="16">
        <f>VLOOKUP(F75,[1]NUTS_Europa!$A$2:$C$81,3,FALSE)</f>
        <v>1064</v>
      </c>
      <c r="D75" s="16" t="str">
        <f>VLOOKUP(G75,[1]NUTS_Europa!$A$2:$C$81,2,FALSE)</f>
        <v>PT17</v>
      </c>
      <c r="E75" s="16">
        <f>VLOOKUP(G75,[1]NUTS_Europa!$A$2:$C$81,3,FALSE)</f>
        <v>297</v>
      </c>
      <c r="F75" s="16">
        <v>66</v>
      </c>
      <c r="G75" s="16">
        <v>79</v>
      </c>
      <c r="H75" s="16">
        <v>892720.85046915256</v>
      </c>
      <c r="I75" s="16">
        <v>1082853.7977010568</v>
      </c>
      <c r="J75" s="16">
        <v>192445.7181</v>
      </c>
      <c r="K75" s="16">
        <v>21.635514018691591</v>
      </c>
      <c r="L75" s="16">
        <v>10.320818478797497</v>
      </c>
      <c r="M75" s="16">
        <v>4.5085011392895566</v>
      </c>
      <c r="N75" s="16">
        <v>958.27051525845343</v>
      </c>
    </row>
    <row r="76" spans="2:14" s="16" customFormat="1" x14ac:dyDescent="0.25">
      <c r="B76" s="16" t="str">
        <f>VLOOKUP(F76,[1]NUTS_Europa!$A$2:$C$81,2,FALSE)</f>
        <v>NL12</v>
      </c>
      <c r="C76" s="16">
        <f>VLOOKUP(F76,[1]NUTS_Europa!$A$2:$C$81,3,FALSE)</f>
        <v>250</v>
      </c>
      <c r="D76" s="16" t="str">
        <f>VLOOKUP(G76,[1]NUTS_Europa!$A$2:$C$81,2,FALSE)</f>
        <v>NL34</v>
      </c>
      <c r="E76" s="16">
        <f>VLOOKUP(G76,[1]NUTS_Europa!$A$2:$C$81,3,FALSE)</f>
        <v>218</v>
      </c>
      <c r="F76" s="16">
        <v>71</v>
      </c>
      <c r="G76" s="16">
        <v>74</v>
      </c>
      <c r="H76" s="16">
        <v>3423643.4136441108</v>
      </c>
      <c r="I76" s="16">
        <v>758723.59320841753</v>
      </c>
      <c r="J76" s="16">
        <v>117768.50930000001</v>
      </c>
      <c r="K76" s="16">
        <v>3.1775700934579443</v>
      </c>
      <c r="L76" s="16">
        <v>9.948524303602019</v>
      </c>
      <c r="M76" s="16">
        <v>29.469740580963805</v>
      </c>
      <c r="N76" s="16">
        <v>5603.586288415795</v>
      </c>
    </row>
    <row r="77" spans="2:14" s="16" customFormat="1" x14ac:dyDescent="0.25">
      <c r="B77" s="16" t="str">
        <f>VLOOKUP(F77,[1]NUTS_Europa!$A$2:$C$81,2,FALSE)</f>
        <v>NL12</v>
      </c>
      <c r="C77" s="16">
        <f>VLOOKUP(F77,[1]NUTS_Europa!$A$2:$C$81,3,FALSE)</f>
        <v>250</v>
      </c>
      <c r="D77" s="16" t="str">
        <f>VLOOKUP(G77,[1]NUTS_Europa!$A$2:$C$81,2,FALSE)</f>
        <v>PT11</v>
      </c>
      <c r="E77" s="16">
        <f>VLOOKUP(G77,[1]NUTS_Europa!$A$2:$C$81,3,FALSE)</f>
        <v>288</v>
      </c>
      <c r="F77" s="16">
        <v>71</v>
      </c>
      <c r="G77" s="16">
        <v>76</v>
      </c>
      <c r="H77" s="16">
        <v>747956.23241539369</v>
      </c>
      <c r="I77" s="16">
        <v>2004291.4299616716</v>
      </c>
      <c r="J77" s="16">
        <v>142841.86170000001</v>
      </c>
      <c r="K77" s="16">
        <v>42.514953271028041</v>
      </c>
      <c r="L77" s="16">
        <v>11.861605434320239</v>
      </c>
      <c r="M77" s="16">
        <v>5.6746709690348576</v>
      </c>
      <c r="N77" s="16">
        <v>1020.5122067144931</v>
      </c>
    </row>
    <row r="78" spans="2:14" s="16" customFormat="1" x14ac:dyDescent="0.25">
      <c r="B78" s="16" t="str">
        <f>VLOOKUP(F78,[1]NUTS_Europa!$A$2:$C$81,2,FALSE)</f>
        <v>NL32</v>
      </c>
      <c r="C78" s="16">
        <f>VLOOKUP(F78,[1]NUTS_Europa!$A$2:$C$81,3,FALSE)</f>
        <v>253</v>
      </c>
      <c r="D78" s="16" t="str">
        <f>VLOOKUP(G78,[1]NUTS_Europa!$A$2:$C$81,2,FALSE)</f>
        <v>NL34</v>
      </c>
      <c r="E78" s="16">
        <f>VLOOKUP(G78,[1]NUTS_Europa!$A$2:$C$81,3,FALSE)</f>
        <v>218</v>
      </c>
      <c r="F78" s="16">
        <v>72</v>
      </c>
      <c r="G78" s="16">
        <v>74</v>
      </c>
      <c r="H78" s="16">
        <v>2852953.9287069216</v>
      </c>
      <c r="I78" s="16">
        <v>817461.38754566747</v>
      </c>
      <c r="J78" s="16">
        <v>120125.8052</v>
      </c>
      <c r="K78" s="16">
        <v>8.364018691588786</v>
      </c>
      <c r="L78" s="16">
        <v>9.6012430284888506</v>
      </c>
      <c r="M78" s="16">
        <v>29.469740580963805</v>
      </c>
      <c r="N78" s="16">
        <v>5603.586288415795</v>
      </c>
    </row>
    <row r="79" spans="2:14" s="16" customFormat="1" x14ac:dyDescent="0.25">
      <c r="B79" s="16" t="str">
        <f>VLOOKUP(F79,[1]NUTS_Europa!$A$2:$C$81,2,FALSE)</f>
        <v>NL32</v>
      </c>
      <c r="C79" s="16">
        <f>VLOOKUP(F79,[1]NUTS_Europa!$A$2:$C$81,3,FALSE)</f>
        <v>253</v>
      </c>
      <c r="D79" s="16" t="str">
        <f>VLOOKUP(G79,[1]NUTS_Europa!$A$2:$C$81,2,FALSE)</f>
        <v>NL41</v>
      </c>
      <c r="E79" s="16">
        <f>VLOOKUP(G79,[1]NUTS_Europa!$A$2:$C$81,3,FALSE)</f>
        <v>218</v>
      </c>
      <c r="F79" s="16">
        <v>72</v>
      </c>
      <c r="G79" s="16">
        <v>75</v>
      </c>
      <c r="H79" s="16">
        <v>2448290.9448889745</v>
      </c>
      <c r="I79" s="16">
        <v>817461.38754566747</v>
      </c>
      <c r="J79" s="16">
        <v>159445.52859999999</v>
      </c>
      <c r="K79" s="16">
        <v>8.364018691588786</v>
      </c>
      <c r="L79" s="16">
        <v>9.6012430284888506</v>
      </c>
      <c r="M79" s="16">
        <v>29.469740580963805</v>
      </c>
      <c r="N79" s="16">
        <v>5603.586288415795</v>
      </c>
    </row>
    <row r="80" spans="2:14" s="16" customFormat="1" x14ac:dyDescent="0.25">
      <c r="B80" s="16" t="str">
        <f>VLOOKUP(F80,[1]NUTS_Europa!$A$2:$C$81,2,FALSE)</f>
        <v>NL33</v>
      </c>
      <c r="C80" s="16">
        <f>VLOOKUP(F80,[1]NUTS_Europa!$A$2:$C$81,3,FALSE)</f>
        <v>220</v>
      </c>
      <c r="D80" s="16" t="str">
        <f>VLOOKUP(G80,[1]NUTS_Europa!$A$2:$C$81,2,FALSE)</f>
        <v>NL41</v>
      </c>
      <c r="E80" s="16">
        <f>VLOOKUP(G80,[1]NUTS_Europa!$A$2:$C$81,3,FALSE)</f>
        <v>218</v>
      </c>
      <c r="F80" s="16">
        <v>73</v>
      </c>
      <c r="G80" s="16">
        <v>75</v>
      </c>
      <c r="H80" s="16">
        <v>2616438.3082035561</v>
      </c>
      <c r="I80" s="16">
        <v>664275.77885396639</v>
      </c>
      <c r="J80" s="16">
        <v>176841.96369999999</v>
      </c>
      <c r="K80" s="16">
        <v>5.8411214953271031</v>
      </c>
      <c r="L80" s="16">
        <v>7.9954481905213513</v>
      </c>
      <c r="M80" s="16">
        <v>26.295892563022125</v>
      </c>
      <c r="N80" s="16">
        <v>5603.586288415795</v>
      </c>
    </row>
    <row r="81" spans="2:14" s="16" customFormat="1" x14ac:dyDescent="0.25">
      <c r="B81" s="16" t="str">
        <f>VLOOKUP(F81,[1]NUTS_Europa!$A$2:$C$81,2,FALSE)</f>
        <v>NL33</v>
      </c>
      <c r="C81" s="16">
        <f>VLOOKUP(F81,[1]NUTS_Europa!$A$2:$C$81,3,FALSE)</f>
        <v>220</v>
      </c>
      <c r="D81" s="16" t="str">
        <f>VLOOKUP(G81,[1]NUTS_Europa!$A$2:$C$81,2,FALSE)</f>
        <v>PT11</v>
      </c>
      <c r="E81" s="16">
        <f>VLOOKUP(G81,[1]NUTS_Europa!$A$2:$C$81,3,FALSE)</f>
        <v>288</v>
      </c>
      <c r="F81" s="16">
        <v>73</v>
      </c>
      <c r="G81" s="16">
        <v>76</v>
      </c>
      <c r="H81" s="16">
        <v>670768.11146797764</v>
      </c>
      <c r="I81" s="16">
        <v>1703972.343470464</v>
      </c>
      <c r="J81" s="16">
        <v>163171.4883</v>
      </c>
      <c r="K81" s="16">
        <v>39.285514018691593</v>
      </c>
      <c r="L81" s="16">
        <v>9.9085293212395698</v>
      </c>
      <c r="M81" s="16">
        <v>5.0966570904475113</v>
      </c>
      <c r="N81" s="16">
        <v>1020.5122067144931</v>
      </c>
    </row>
    <row r="82" spans="2:14" s="16" customFormat="1" x14ac:dyDescent="0.25">
      <c r="B82" s="16" t="str">
        <f>VLOOKUP(F82,[1]NUTS_Europa!$A$2:$C$81,2,FALSE)</f>
        <v>PT15</v>
      </c>
      <c r="C82" s="16">
        <f>VLOOKUP(F82,[1]NUTS_Europa!$A$2:$C$81,3,FALSE)</f>
        <v>61</v>
      </c>
      <c r="D82" s="16" t="str">
        <f>VLOOKUP(G82,[1]NUTS_Europa!$A$2:$C$81,2,FALSE)</f>
        <v>PT16</v>
      </c>
      <c r="E82" s="16">
        <f>VLOOKUP(G82,[1]NUTS_Europa!$A$2:$C$81,3,FALSE)</f>
        <v>294</v>
      </c>
      <c r="F82" s="16">
        <v>77</v>
      </c>
      <c r="G82" s="16">
        <v>78</v>
      </c>
      <c r="H82" s="16">
        <v>2767212.4295771783</v>
      </c>
      <c r="I82" s="16">
        <v>845362.48454222747</v>
      </c>
      <c r="J82" s="16">
        <v>127001.217</v>
      </c>
      <c r="K82" s="16">
        <v>14.378504672897197</v>
      </c>
      <c r="L82" s="16">
        <v>9.1860951337545735</v>
      </c>
      <c r="M82" s="16">
        <v>14.434999255932757</v>
      </c>
      <c r="N82" s="16">
        <v>3296.1439756520863</v>
      </c>
    </row>
    <row r="83" spans="2:14" s="16" customFormat="1" x14ac:dyDescent="0.25">
      <c r="B83" s="16" t="str">
        <f>VLOOKUP(F83,[1]NUTS_Europa!$A$2:$C$81,2,FALSE)</f>
        <v>PT15</v>
      </c>
      <c r="C83" s="16">
        <f>VLOOKUP(F83,[1]NUTS_Europa!$A$2:$C$81,3,FALSE)</f>
        <v>61</v>
      </c>
      <c r="D83" s="16" t="str">
        <f>VLOOKUP(G83,[1]NUTS_Europa!$A$2:$C$81,2,FALSE)</f>
        <v>PT17</v>
      </c>
      <c r="E83" s="16">
        <f>VLOOKUP(G83,[1]NUTS_Europa!$A$2:$C$81,3,FALSE)</f>
        <v>297</v>
      </c>
      <c r="F83" s="16">
        <v>77</v>
      </c>
      <c r="G83" s="16">
        <v>79</v>
      </c>
      <c r="H83" s="16">
        <v>816973.47842583957</v>
      </c>
      <c r="I83" s="16">
        <v>496448.74417682295</v>
      </c>
      <c r="J83" s="16">
        <v>113696.3812</v>
      </c>
      <c r="K83" s="16">
        <v>3.504672897196262</v>
      </c>
      <c r="L83" s="16">
        <v>10.782240852092983</v>
      </c>
      <c r="M83" s="16">
        <v>4.1966110330485549</v>
      </c>
      <c r="N83" s="16">
        <v>958.27051525845343</v>
      </c>
    </row>
    <row r="84" spans="2:14" s="16" customFormat="1" x14ac:dyDescent="0.25"/>
    <row r="85" spans="2:14" s="16" customFormat="1" x14ac:dyDescent="0.25"/>
    <row r="86" spans="2:14" s="16" customFormat="1" x14ac:dyDescent="0.25">
      <c r="B86" s="16" t="s">
        <v>140</v>
      </c>
    </row>
    <row r="87" spans="2:14" s="16" customFormat="1" x14ac:dyDescent="0.25">
      <c r="B87" s="16" t="s">
        <v>128</v>
      </c>
      <c r="C87" s="16" t="s">
        <v>129</v>
      </c>
      <c r="D87" s="16" t="s">
        <v>126</v>
      </c>
      <c r="E87" s="16" t="s">
        <v>130</v>
      </c>
      <c r="F87" s="16" t="s">
        <v>34</v>
      </c>
      <c r="G87" s="16" t="s">
        <v>35</v>
      </c>
      <c r="H87" s="16" t="s">
        <v>131</v>
      </c>
      <c r="I87" s="16" t="s">
        <v>127</v>
      </c>
      <c r="J87" s="16" t="s">
        <v>36</v>
      </c>
      <c r="K87" s="16" t="s">
        <v>37</v>
      </c>
      <c r="L87" s="16" t="s">
        <v>38</v>
      </c>
      <c r="M87" s="16" t="s">
        <v>39</v>
      </c>
      <c r="N87" s="16" t="s">
        <v>40</v>
      </c>
    </row>
    <row r="88" spans="2:14" s="16" customFormat="1" x14ac:dyDescent="0.25">
      <c r="B88" s="16" t="str">
        <f>VLOOKUP(F88,[1]NUTS_Europa!$A$2:$C$81,2,FALSE)</f>
        <v>PT15</v>
      </c>
      <c r="C88" s="16">
        <f>VLOOKUP(F88,[1]NUTS_Europa!$A$2:$C$81,3,FALSE)</f>
        <v>61</v>
      </c>
      <c r="D88" s="16" t="str">
        <f>VLOOKUP(G88,[1]NUTS_Europa!$A$2:$C$81,2,FALSE)</f>
        <v>PT16</v>
      </c>
      <c r="E88" s="16">
        <f>VLOOKUP(G88,[1]NUTS_Europa!$A$2:$C$81,3,FALSE)</f>
        <v>294</v>
      </c>
      <c r="F88" s="16">
        <v>77</v>
      </c>
      <c r="G88" s="16">
        <v>78</v>
      </c>
      <c r="H88" s="16">
        <v>2767212.4295771783</v>
      </c>
      <c r="I88" s="16">
        <v>845362.48454222747</v>
      </c>
      <c r="J88" s="16">
        <v>127001.217</v>
      </c>
      <c r="K88" s="16">
        <v>14.378504672897197</v>
      </c>
      <c r="L88" s="16">
        <v>9.1860951337545735</v>
      </c>
      <c r="M88" s="16">
        <v>14.434999255932757</v>
      </c>
      <c r="N88" s="16">
        <v>3296.1439756520863</v>
      </c>
    </row>
    <row r="89" spans="2:14" s="16" customFormat="1" x14ac:dyDescent="0.25">
      <c r="B89" s="16" t="str">
        <f>VLOOKUP(G89,[1]NUTS_Europa!$A$2:$C$81,2,FALSE)</f>
        <v>PT16</v>
      </c>
      <c r="C89" s="16">
        <f>VLOOKUP(G89,[1]NUTS_Europa!$A$2:$C$81,3,FALSE)</f>
        <v>294</v>
      </c>
      <c r="D89" s="16" t="str">
        <f>VLOOKUP(F89,[1]NUTS_Europa!$A$2:$C$81,2,FALSE)</f>
        <v>FRJ1</v>
      </c>
      <c r="E89" s="16">
        <f>VLOOKUP(F89,[1]NUTS_Europa!$A$2:$C$81,3,FALSE)</f>
        <v>1064</v>
      </c>
      <c r="F89" s="16">
        <v>66</v>
      </c>
      <c r="G89" s="16">
        <v>78</v>
      </c>
      <c r="H89" s="16">
        <v>3027753.9501863681</v>
      </c>
      <c r="I89" s="16">
        <v>1318394.5765955243</v>
      </c>
      <c r="J89" s="16">
        <v>119215.969</v>
      </c>
      <c r="K89" s="16">
        <v>28.94065420560748</v>
      </c>
      <c r="L89" s="16">
        <v>8.7246727604590859</v>
      </c>
      <c r="M89" s="16">
        <v>15.507801432752833</v>
      </c>
      <c r="N89" s="16">
        <v>3296.1439756520863</v>
      </c>
    </row>
    <row r="90" spans="2:14" s="16" customFormat="1" x14ac:dyDescent="0.25">
      <c r="B90" s="16" t="str">
        <f>VLOOKUP(F90,[1]NUTS_Europa!$A$2:$C$81,2,FALSE)</f>
        <v>FRJ1</v>
      </c>
      <c r="C90" s="16">
        <f>VLOOKUP(F90,[1]NUTS_Europa!$A$2:$C$81,3,FALSE)</f>
        <v>1064</v>
      </c>
      <c r="D90" s="16" t="str">
        <f>VLOOKUP(G90,[1]NUTS_Europa!$A$2:$C$81,2,FALSE)</f>
        <v>PT17</v>
      </c>
      <c r="E90" s="16">
        <f>VLOOKUP(G90,[1]NUTS_Europa!$A$2:$C$81,3,FALSE)</f>
        <v>297</v>
      </c>
      <c r="F90" s="16">
        <v>66</v>
      </c>
      <c r="G90" s="16">
        <v>79</v>
      </c>
      <c r="H90" s="16">
        <v>892720.85046915256</v>
      </c>
      <c r="I90" s="16">
        <v>1082853.7977010568</v>
      </c>
      <c r="J90" s="16">
        <v>192445.7181</v>
      </c>
      <c r="K90" s="16">
        <v>21.635514018691591</v>
      </c>
      <c r="L90" s="16">
        <v>10.320818478797497</v>
      </c>
      <c r="M90" s="16">
        <v>4.5085011392895566</v>
      </c>
      <c r="N90" s="16">
        <v>958.27051525845343</v>
      </c>
    </row>
    <row r="91" spans="2:14" s="16" customFormat="1" x14ac:dyDescent="0.25">
      <c r="B91" s="16" t="str">
        <f>VLOOKUP(G91,[1]NUTS_Europa!$A$2:$C$81,2,FALSE)</f>
        <v>PT17</v>
      </c>
      <c r="C91" s="16">
        <f>VLOOKUP(G91,[1]NUTS_Europa!$A$2:$C$81,3,FALSE)</f>
        <v>297</v>
      </c>
      <c r="D91" s="16" t="str">
        <f>VLOOKUP(F91,[1]NUTS_Europa!$A$2:$C$81,2,FALSE)</f>
        <v>PT15</v>
      </c>
      <c r="E91" s="16">
        <f>VLOOKUP(F91,[1]NUTS_Europa!$A$2:$C$81,3,FALSE)</f>
        <v>61</v>
      </c>
      <c r="F91" s="16">
        <v>77</v>
      </c>
      <c r="G91" s="16">
        <v>79</v>
      </c>
      <c r="H91" s="16">
        <v>816973.47842583957</v>
      </c>
      <c r="I91" s="16">
        <v>496448.74417682295</v>
      </c>
      <c r="J91" s="16">
        <v>113696.3812</v>
      </c>
      <c r="K91" s="16">
        <v>3.504672897196262</v>
      </c>
      <c r="L91" s="16">
        <v>10.782240852092983</v>
      </c>
      <c r="M91" s="16">
        <v>4.1966110330485549</v>
      </c>
      <c r="N91" s="16">
        <v>958.27051525845343</v>
      </c>
    </row>
    <row r="92" spans="2:14" s="16" customFormat="1" x14ac:dyDescent="0.25"/>
    <row r="93" spans="2:14" s="16" customFormat="1" x14ac:dyDescent="0.25">
      <c r="B93" s="16" t="s">
        <v>141</v>
      </c>
    </row>
    <row r="94" spans="2:14" s="16" customFormat="1" x14ac:dyDescent="0.25">
      <c r="B94" s="16" t="s">
        <v>128</v>
      </c>
      <c r="C94" s="16" t="s">
        <v>129</v>
      </c>
      <c r="D94" s="16" t="s">
        <v>126</v>
      </c>
      <c r="E94" s="16" t="s">
        <v>130</v>
      </c>
      <c r="F94" s="16" t="s">
        <v>34</v>
      </c>
      <c r="G94" s="16" t="s">
        <v>35</v>
      </c>
      <c r="H94" s="16" t="s">
        <v>131</v>
      </c>
      <c r="I94" s="16" t="s">
        <v>127</v>
      </c>
      <c r="J94" s="16" t="s">
        <v>36</v>
      </c>
      <c r="K94" s="16" t="s">
        <v>37</v>
      </c>
      <c r="L94" s="16" t="s">
        <v>38</v>
      </c>
      <c r="M94" s="16" t="s">
        <v>39</v>
      </c>
      <c r="N94" s="16" t="s">
        <v>40</v>
      </c>
    </row>
    <row r="95" spans="2:14" s="16" customFormat="1" x14ac:dyDescent="0.25">
      <c r="B95" s="16" t="str">
        <f>VLOOKUP(F95,[1]NUTS_Europa!$A$2:$C$81,2,FALSE)</f>
        <v>NL12</v>
      </c>
      <c r="C95" s="16">
        <f>VLOOKUP(F95,[1]NUTS_Europa!$A$2:$C$81,3,FALSE)</f>
        <v>250</v>
      </c>
      <c r="D95" s="16" t="str">
        <f>VLOOKUP(G95,[1]NUTS_Europa!$A$2:$C$81,2,FALSE)</f>
        <v>NL34</v>
      </c>
      <c r="E95" s="16">
        <f>VLOOKUP(G95,[1]NUTS_Europa!$A$2:$C$81,3,FALSE)</f>
        <v>218</v>
      </c>
      <c r="F95" s="16">
        <v>71</v>
      </c>
      <c r="G95" s="16">
        <v>74</v>
      </c>
      <c r="H95" s="16">
        <v>3423643.4136441108</v>
      </c>
      <c r="I95" s="16">
        <v>758723.59320841753</v>
      </c>
      <c r="J95" s="16">
        <v>117768.50930000001</v>
      </c>
      <c r="K95" s="16">
        <v>3.1775700934579443</v>
      </c>
      <c r="L95" s="16">
        <v>9.948524303602019</v>
      </c>
      <c r="M95" s="16">
        <v>29.469740580963805</v>
      </c>
      <c r="N95" s="16">
        <v>5603.586288415795</v>
      </c>
    </row>
    <row r="96" spans="2:14" s="16" customFormat="1" x14ac:dyDescent="0.25">
      <c r="B96" s="16" t="str">
        <f>VLOOKUP(G96,[1]NUTS_Europa!$A$2:$C$81,2,FALSE)</f>
        <v>NL34</v>
      </c>
      <c r="C96" s="16">
        <f>VLOOKUP(G96,[1]NUTS_Europa!$A$2:$C$81,3,FALSE)</f>
        <v>218</v>
      </c>
      <c r="D96" s="16" t="str">
        <f>VLOOKUP(F96,[1]NUTS_Europa!$A$2:$C$81,2,FALSE)</f>
        <v>NL32</v>
      </c>
      <c r="E96" s="16">
        <f>VLOOKUP(F96,[1]NUTS_Europa!$A$2:$C$81,3,FALSE)</f>
        <v>253</v>
      </c>
      <c r="F96" s="16">
        <v>72</v>
      </c>
      <c r="G96" s="16">
        <v>74</v>
      </c>
      <c r="H96" s="16">
        <v>2852953.9287069216</v>
      </c>
      <c r="I96" s="16">
        <v>817461.38754566747</v>
      </c>
      <c r="J96" s="16">
        <v>120125.8052</v>
      </c>
      <c r="K96" s="16">
        <v>8.364018691588786</v>
      </c>
      <c r="L96" s="16">
        <v>9.6012430284888506</v>
      </c>
      <c r="M96" s="16">
        <v>29.469740580963805</v>
      </c>
      <c r="N96" s="16">
        <v>5603.586288415795</v>
      </c>
    </row>
    <row r="97" spans="2:14" s="16" customFormat="1" x14ac:dyDescent="0.25">
      <c r="B97" s="16" t="str">
        <f>VLOOKUP(F97,[1]NUTS_Europa!$A$2:$C$81,2,FALSE)</f>
        <v>NL32</v>
      </c>
      <c r="C97" s="16">
        <f>VLOOKUP(F97,[1]NUTS_Europa!$A$2:$C$81,3,FALSE)</f>
        <v>253</v>
      </c>
      <c r="D97" s="16" t="str">
        <f>VLOOKUP(G97,[1]NUTS_Europa!$A$2:$C$81,2,FALSE)</f>
        <v>NL41</v>
      </c>
      <c r="E97" s="16">
        <f>VLOOKUP(G97,[1]NUTS_Europa!$A$2:$C$81,3,FALSE)</f>
        <v>218</v>
      </c>
      <c r="F97" s="16">
        <v>72</v>
      </c>
      <c r="G97" s="16">
        <v>75</v>
      </c>
      <c r="H97" s="16">
        <v>2448290.9448889745</v>
      </c>
      <c r="I97" s="16">
        <v>817461.38754566747</v>
      </c>
      <c r="J97" s="16">
        <v>159445.52859999999</v>
      </c>
      <c r="K97" s="16">
        <v>8.364018691588786</v>
      </c>
      <c r="L97" s="16">
        <v>9.6012430284888506</v>
      </c>
      <c r="M97" s="16">
        <v>29.469740580963805</v>
      </c>
      <c r="N97" s="16">
        <v>5603.586288415795</v>
      </c>
    </row>
    <row r="98" spans="2:14" s="16" customFormat="1" x14ac:dyDescent="0.25">
      <c r="B98" s="16" t="str">
        <f>VLOOKUP(G98,[1]NUTS_Europa!$A$2:$C$81,2,FALSE)</f>
        <v>NL41</v>
      </c>
      <c r="C98" s="16">
        <f>VLOOKUP(G98,[1]NUTS_Europa!$A$2:$C$81,3,FALSE)</f>
        <v>218</v>
      </c>
      <c r="D98" s="16" t="str">
        <f>VLOOKUP(F98,[1]NUTS_Europa!$A$2:$C$81,2,FALSE)</f>
        <v>NL33</v>
      </c>
      <c r="E98" s="16">
        <f>VLOOKUP(F98,[1]NUTS_Europa!$A$2:$C$81,3,FALSE)</f>
        <v>220</v>
      </c>
      <c r="F98" s="16">
        <v>73</v>
      </c>
      <c r="G98" s="16">
        <v>75</v>
      </c>
      <c r="H98" s="16">
        <v>2616438.3082035561</v>
      </c>
      <c r="I98" s="16">
        <v>664275.77885396639</v>
      </c>
      <c r="J98" s="16">
        <v>176841.96369999999</v>
      </c>
      <c r="K98" s="16">
        <v>5.8411214953271031</v>
      </c>
      <c r="L98" s="16">
        <v>7.9954481905213513</v>
      </c>
      <c r="M98" s="16">
        <v>26.295892563022125</v>
      </c>
      <c r="N98" s="16">
        <v>5603.586288415795</v>
      </c>
    </row>
    <row r="99" spans="2:14" s="16" customFormat="1" x14ac:dyDescent="0.25">
      <c r="B99" s="16" t="str">
        <f>VLOOKUP(F99,[1]NUTS_Europa!$A$2:$C$81,2,FALSE)</f>
        <v>NL33</v>
      </c>
      <c r="C99" s="16">
        <f>VLOOKUP(F99,[1]NUTS_Europa!$A$2:$C$81,3,FALSE)</f>
        <v>220</v>
      </c>
      <c r="D99" s="16" t="str">
        <f>VLOOKUP(G99,[1]NUTS_Europa!$A$2:$C$81,2,FALSE)</f>
        <v>PT11</v>
      </c>
      <c r="E99" s="16">
        <f>VLOOKUP(G99,[1]NUTS_Europa!$A$2:$C$81,3,FALSE)</f>
        <v>288</v>
      </c>
      <c r="F99" s="16">
        <v>73</v>
      </c>
      <c r="G99" s="16">
        <v>76</v>
      </c>
      <c r="H99" s="16">
        <v>670768.11146797764</v>
      </c>
      <c r="I99" s="16">
        <v>1703972.343470464</v>
      </c>
      <c r="J99" s="16">
        <v>163171.4883</v>
      </c>
      <c r="K99" s="16">
        <v>39.285514018691593</v>
      </c>
      <c r="L99" s="16">
        <v>9.9085293212395698</v>
      </c>
      <c r="M99" s="16">
        <v>5.0966570904475113</v>
      </c>
      <c r="N99" s="16">
        <v>1020.5122067144931</v>
      </c>
    </row>
    <row r="100" spans="2:14" s="16" customFormat="1" x14ac:dyDescent="0.25">
      <c r="B100" s="16" t="str">
        <f>VLOOKUP(G100,[1]NUTS_Europa!$A$2:$C$81,2,FALSE)</f>
        <v>PT11</v>
      </c>
      <c r="C100" s="16">
        <f>VLOOKUP(G100,[1]NUTS_Europa!$A$2:$C$81,3,FALSE)</f>
        <v>288</v>
      </c>
      <c r="D100" s="16" t="str">
        <f>VLOOKUP(F100,[1]NUTS_Europa!$A$2:$C$81,2,FALSE)</f>
        <v>NL12</v>
      </c>
      <c r="E100" s="16">
        <f>VLOOKUP(F100,[1]NUTS_Europa!$A$2:$C$81,3,FALSE)</f>
        <v>250</v>
      </c>
      <c r="F100" s="16">
        <v>71</v>
      </c>
      <c r="G100" s="16">
        <v>76</v>
      </c>
      <c r="H100" s="16">
        <v>747956.23241539369</v>
      </c>
      <c r="I100" s="16">
        <v>2004291.4299616716</v>
      </c>
      <c r="J100" s="16">
        <v>142841.86170000001</v>
      </c>
      <c r="K100" s="16">
        <v>42.514953271028041</v>
      </c>
      <c r="L100" s="16">
        <v>11.861605434320239</v>
      </c>
      <c r="M100" s="16">
        <v>5.6746709690348576</v>
      </c>
      <c r="N100" s="16">
        <v>1020.5122067144931</v>
      </c>
    </row>
    <row r="101" spans="2:14" s="16" customFormat="1" x14ac:dyDescent="0.25"/>
    <row r="102" spans="2:14" s="16" customFormat="1" x14ac:dyDescent="0.25">
      <c r="B102" s="16" t="s">
        <v>142</v>
      </c>
    </row>
    <row r="103" spans="2:14" s="16" customFormat="1" x14ac:dyDescent="0.25">
      <c r="B103" s="16" t="s">
        <v>128</v>
      </c>
      <c r="C103" s="16" t="s">
        <v>129</v>
      </c>
      <c r="D103" s="16" t="s">
        <v>126</v>
      </c>
      <c r="E103" s="16" t="s">
        <v>130</v>
      </c>
      <c r="F103" s="16" t="s">
        <v>34</v>
      </c>
      <c r="G103" s="16" t="s">
        <v>35</v>
      </c>
      <c r="H103" s="16" t="s">
        <v>131</v>
      </c>
      <c r="I103" s="16" t="s">
        <v>127</v>
      </c>
      <c r="J103" s="16" t="s">
        <v>36</v>
      </c>
      <c r="K103" s="16" t="s">
        <v>37</v>
      </c>
      <c r="L103" s="16" t="s">
        <v>38</v>
      </c>
      <c r="M103" s="16" t="s">
        <v>39</v>
      </c>
      <c r="N103" s="16" t="s">
        <v>40</v>
      </c>
    </row>
    <row r="104" spans="2:14" s="16" customFormat="1" x14ac:dyDescent="0.25">
      <c r="B104" s="16" t="str">
        <f>VLOOKUP(F104,[1]NUTS_Europa!$A$2:$C$81,2,FALSE)</f>
        <v>ES21</v>
      </c>
      <c r="C104" s="16">
        <f>VLOOKUP(F104,[1]NUTS_Europa!$A$2:$C$81,3,FALSE)</f>
        <v>1063</v>
      </c>
      <c r="D104" s="16" t="str">
        <f>VLOOKUP(G104,[1]NUTS_Europa!$A$2:$C$81,2,FALSE)</f>
        <v>ES61</v>
      </c>
      <c r="E104" s="16">
        <f>VLOOKUP(G104,[1]NUTS_Europa!$A$2:$C$81,3,FALSE)</f>
        <v>297</v>
      </c>
      <c r="F104" s="16">
        <v>54</v>
      </c>
      <c r="G104" s="16">
        <v>57</v>
      </c>
      <c r="H104" s="16">
        <v>1130223.0521117484</v>
      </c>
      <c r="I104" s="16">
        <v>5181649.4998792401</v>
      </c>
      <c r="J104" s="16">
        <v>199597.76430000001</v>
      </c>
      <c r="K104" s="16">
        <v>27.383177570093459</v>
      </c>
      <c r="L104" s="16">
        <v>9.5826934955813261</v>
      </c>
      <c r="M104" s="16">
        <v>4.5085011392895566</v>
      </c>
      <c r="N104" s="16">
        <v>958.27051525845343</v>
      </c>
    </row>
    <row r="105" spans="2:14" s="16" customFormat="1" x14ac:dyDescent="0.25">
      <c r="B105" s="16" t="str">
        <f>VLOOKUP(G105,[1]NUTS_Europa!$A$2:$C$81,2,FALSE)</f>
        <v>ES61</v>
      </c>
      <c r="C105" s="16">
        <f>VLOOKUP(G105,[1]NUTS_Europa!$A$2:$C$81,3,FALSE)</f>
        <v>297</v>
      </c>
      <c r="D105" s="16" t="str">
        <f>VLOOKUP(F105,[1]NUTS_Europa!$A$2:$C$81,2,FALSE)</f>
        <v>ES51</v>
      </c>
      <c r="E105" s="16">
        <f>VLOOKUP(F105,[1]NUTS_Europa!$A$2:$C$81,3,FALSE)</f>
        <v>1064</v>
      </c>
      <c r="F105" s="16">
        <v>55</v>
      </c>
      <c r="G105" s="16">
        <v>57</v>
      </c>
      <c r="H105" s="16">
        <v>805904.41659828252</v>
      </c>
      <c r="I105" s="16">
        <v>1082853.7977010568</v>
      </c>
      <c r="J105" s="16">
        <v>117061.7148</v>
      </c>
      <c r="K105" s="16">
        <v>21.635514018691591</v>
      </c>
      <c r="L105" s="16">
        <v>10.320818478797497</v>
      </c>
      <c r="M105" s="16">
        <v>4.5085011392895566</v>
      </c>
      <c r="N105" s="16">
        <v>958.27051525845343</v>
      </c>
    </row>
    <row r="106" spans="2:14" s="16" customFormat="1" x14ac:dyDescent="0.25">
      <c r="B106" s="16" t="str">
        <f>VLOOKUP(F106,[1]NUTS_Europa!$A$2:$C$81,2,FALSE)</f>
        <v>ES51</v>
      </c>
      <c r="C106" s="16">
        <f>VLOOKUP(F106,[1]NUTS_Europa!$A$2:$C$81,3,FALSE)</f>
        <v>1064</v>
      </c>
      <c r="D106" s="16" t="str">
        <f>VLOOKUP(G106,[1]NUTS_Europa!$A$2:$C$81,2,FALSE)</f>
        <v>ES62</v>
      </c>
      <c r="E106" s="16">
        <f>VLOOKUP(G106,[1]NUTS_Europa!$A$2:$C$81,3,FALSE)</f>
        <v>462</v>
      </c>
      <c r="F106" s="16">
        <v>55</v>
      </c>
      <c r="G106" s="16">
        <v>58</v>
      </c>
      <c r="H106" s="16">
        <v>1118807.9072236458</v>
      </c>
      <c r="I106" s="16">
        <v>928783.74923106097</v>
      </c>
      <c r="J106" s="16">
        <v>114203.5226</v>
      </c>
      <c r="K106" s="16">
        <v>15.560747663551403</v>
      </c>
      <c r="L106" s="16">
        <v>10.797071381409079</v>
      </c>
      <c r="M106" s="16">
        <v>4.8746099137213346</v>
      </c>
      <c r="N106" s="16">
        <v>1036.086009383107</v>
      </c>
    </row>
    <row r="107" spans="2:14" s="16" customFormat="1" x14ac:dyDescent="0.25">
      <c r="B107" s="16" t="str">
        <f>VLOOKUP(G107,[1]NUTS_Europa!$A$2:$C$81,2,FALSE)</f>
        <v>ES62</v>
      </c>
      <c r="C107" s="16">
        <f>VLOOKUP(G107,[1]NUTS_Europa!$A$2:$C$81,3,FALSE)</f>
        <v>462</v>
      </c>
      <c r="D107" s="16" t="str">
        <f>VLOOKUP(F107,[1]NUTS_Europa!$A$2:$C$81,2,FALSE)</f>
        <v>ES52</v>
      </c>
      <c r="E107" s="16">
        <f>VLOOKUP(F107,[1]NUTS_Europa!$A$2:$C$81,3,FALSE)</f>
        <v>1063</v>
      </c>
      <c r="F107" s="16">
        <v>56</v>
      </c>
      <c r="G107" s="16">
        <v>58</v>
      </c>
      <c r="H107" s="16">
        <v>1137529.598438126</v>
      </c>
      <c r="I107" s="16">
        <v>5033321.0783551838</v>
      </c>
      <c r="J107" s="16">
        <v>163171.4883</v>
      </c>
      <c r="K107" s="16">
        <v>21.495327102803738</v>
      </c>
      <c r="L107" s="16">
        <v>10.05894639819291</v>
      </c>
      <c r="M107" s="16">
        <v>4.8746099137213346</v>
      </c>
      <c r="N107" s="16">
        <v>1036.086009383107</v>
      </c>
    </row>
    <row r="108" spans="2:14" s="16" customFormat="1" x14ac:dyDescent="0.25">
      <c r="B108" s="16" t="str">
        <f>VLOOKUP(F108,[1]NUTS_Europa!$A$2:$C$81,2,FALSE)</f>
        <v>ES52</v>
      </c>
      <c r="C108" s="16">
        <f>VLOOKUP(F108,[1]NUTS_Europa!$A$2:$C$81,3,FALSE)</f>
        <v>1063</v>
      </c>
      <c r="D108" s="16" t="str">
        <f>VLOOKUP(G108,[1]NUTS_Europa!$A$2:$C$81,2,FALSE)</f>
        <v>FRD2</v>
      </c>
      <c r="E108" s="16">
        <f>VLOOKUP(G108,[1]NUTS_Europa!$A$2:$C$81,3,FALSE)</f>
        <v>271</v>
      </c>
      <c r="F108" s="16">
        <v>56</v>
      </c>
      <c r="G108" s="16">
        <v>60</v>
      </c>
      <c r="H108" s="16">
        <v>198772.20845265707</v>
      </c>
      <c r="I108" s="16">
        <v>6824094.6600720827</v>
      </c>
      <c r="J108" s="16">
        <v>145035.59770000001</v>
      </c>
      <c r="K108" s="16">
        <v>77.990654205607484</v>
      </c>
      <c r="L108" s="16">
        <v>10.219053323189298</v>
      </c>
      <c r="M108" s="16">
        <v>1.9991041641358449</v>
      </c>
      <c r="N108" s="16">
        <v>359.511628626</v>
      </c>
    </row>
    <row r="109" spans="2:14" s="16" customFormat="1" x14ac:dyDescent="0.25">
      <c r="B109" s="16" t="str">
        <f>VLOOKUP(G109,[1]NUTS_Europa!$A$2:$C$81,2,FALSE)</f>
        <v>FRD2</v>
      </c>
      <c r="C109" s="16">
        <f>VLOOKUP(G109,[1]NUTS_Europa!$A$2:$C$81,3,FALSE)</f>
        <v>271</v>
      </c>
      <c r="D109" s="16" t="str">
        <f>VLOOKUP(F109,[1]NUTS_Europa!$A$2:$C$81,2,FALSE)</f>
        <v>ES21</v>
      </c>
      <c r="E109" s="16">
        <f>VLOOKUP(F109,[1]NUTS_Europa!$A$2:$C$81,3,FALSE)</f>
        <v>1063</v>
      </c>
      <c r="F109" s="16">
        <v>54</v>
      </c>
      <c r="G109" s="16">
        <v>60</v>
      </c>
      <c r="H109" s="16">
        <v>313949.66793882597</v>
      </c>
      <c r="I109" s="16">
        <v>6824094.6600720827</v>
      </c>
      <c r="J109" s="16">
        <v>159445.52859999999</v>
      </c>
      <c r="K109" s="16">
        <v>77.990654205607484</v>
      </c>
      <c r="L109" s="16">
        <v>10.219053323189298</v>
      </c>
      <c r="M109" s="16">
        <v>1.9991041641358449</v>
      </c>
      <c r="N109" s="16">
        <v>359.511628626</v>
      </c>
    </row>
    <row r="110" spans="2:14" s="16" customFormat="1" x14ac:dyDescent="0.25"/>
    <row r="111" spans="2:14" s="16" customFormat="1" x14ac:dyDescent="0.25">
      <c r="B111" s="16" t="s">
        <v>143</v>
      </c>
    </row>
    <row r="112" spans="2:14" s="16" customFormat="1" x14ac:dyDescent="0.25">
      <c r="B112" s="16" t="s">
        <v>128</v>
      </c>
      <c r="C112" s="16" t="s">
        <v>129</v>
      </c>
      <c r="D112" s="16" t="s">
        <v>126</v>
      </c>
      <c r="E112" s="16" t="s">
        <v>130</v>
      </c>
      <c r="F112" s="16" t="s">
        <v>34</v>
      </c>
      <c r="G112" s="16" t="s">
        <v>35</v>
      </c>
      <c r="H112" s="16" t="s">
        <v>131</v>
      </c>
      <c r="I112" s="16" t="s">
        <v>127</v>
      </c>
      <c r="J112" s="16" t="s">
        <v>36</v>
      </c>
      <c r="K112" s="16" t="s">
        <v>37</v>
      </c>
      <c r="L112" s="16" t="s">
        <v>38</v>
      </c>
      <c r="M112" s="16" t="s">
        <v>39</v>
      </c>
      <c r="N112" s="16" t="s">
        <v>40</v>
      </c>
    </row>
    <row r="113" spans="2:14" s="16" customFormat="1" x14ac:dyDescent="0.25">
      <c r="B113" s="16" t="str">
        <f>VLOOKUP(F113,[1]NUTS_Europa!$A$2:$C$81,2,FALSE)</f>
        <v>NL33</v>
      </c>
      <c r="C113" s="16">
        <f>VLOOKUP(F113,[1]NUTS_Europa!$A$2:$C$81,3,FALSE)</f>
        <v>250</v>
      </c>
      <c r="D113" s="16" t="str">
        <f>VLOOKUP(G113,[1]NUTS_Europa!$A$2:$C$81,2,FALSE)</f>
        <v>NL11</v>
      </c>
      <c r="E113" s="16">
        <f>VLOOKUP(G113,[1]NUTS_Europa!$A$2:$C$81,3,FALSE)</f>
        <v>218</v>
      </c>
      <c r="F113" s="16">
        <v>33</v>
      </c>
      <c r="G113" s="16">
        <v>70</v>
      </c>
      <c r="H113" s="16">
        <v>2009530.2229203046</v>
      </c>
      <c r="I113" s="16">
        <v>758723.59320841753</v>
      </c>
      <c r="J113" s="16">
        <v>135416.16140000001</v>
      </c>
      <c r="K113" s="16">
        <v>3.1775700934579443</v>
      </c>
      <c r="L113" s="16">
        <v>9.948524303602019</v>
      </c>
      <c r="M113" s="16">
        <v>29.469740580963805</v>
      </c>
      <c r="N113" s="16">
        <v>5603.586288415795</v>
      </c>
    </row>
    <row r="114" spans="2:14" s="16" customFormat="1" x14ac:dyDescent="0.25">
      <c r="B114" s="16" t="str">
        <f>VLOOKUP(G114,[1]NUTS_Europa!$A$2:$C$81,2,FALSE)</f>
        <v>NL11</v>
      </c>
      <c r="C114" s="16">
        <f>VLOOKUP(G114,[1]NUTS_Europa!$A$2:$C$81,3,FALSE)</f>
        <v>218</v>
      </c>
      <c r="D114" s="16" t="str">
        <f>VLOOKUP(F114,[1]NUTS_Europa!$A$2:$C$81,2,FALSE)</f>
        <v>DE50</v>
      </c>
      <c r="E114" s="16">
        <f>VLOOKUP(F114,[1]NUTS_Europa!$A$2:$C$81,3,FALSE)</f>
        <v>1069</v>
      </c>
      <c r="F114" s="16">
        <v>44</v>
      </c>
      <c r="G114" s="16">
        <v>70</v>
      </c>
      <c r="H114" s="16">
        <v>2265567.9521564217</v>
      </c>
      <c r="I114" s="16">
        <v>908575.26126521081</v>
      </c>
      <c r="J114" s="16">
        <v>120437.3524</v>
      </c>
      <c r="K114" s="16">
        <v>12.615420560747665</v>
      </c>
      <c r="L114" s="16">
        <v>7.4786180764317329</v>
      </c>
      <c r="M114" s="16">
        <v>24.674307714689544</v>
      </c>
      <c r="N114" s="16">
        <v>5603.586288415795</v>
      </c>
    </row>
    <row r="115" spans="2:14" s="16" customFormat="1" x14ac:dyDescent="0.25">
      <c r="B115" s="16" t="str">
        <f>VLOOKUP(F115,NUTS_Europa!$A$2:$C$81,2,FALSE)</f>
        <v>DE50</v>
      </c>
      <c r="C115" s="16">
        <f>VLOOKUP(F115,NUTS_Europa!$A$2:$C$81,3,FALSE)</f>
        <v>1069</v>
      </c>
      <c r="D115" s="16" t="str">
        <f>VLOOKUP(G115,[1]NUTS_Europa!$A$2:$C$81,2,FALSE)</f>
        <v>FRJ2</v>
      </c>
      <c r="E115" s="16">
        <f>VLOOKUP(G115,[1]NUTS_Europa!$A$2:$C$81,3,FALSE)</f>
        <v>163</v>
      </c>
      <c r="F115" s="16">
        <v>44</v>
      </c>
      <c r="G115" s="16">
        <v>68</v>
      </c>
      <c r="H115" s="16">
        <v>2895244.6432263604</v>
      </c>
      <c r="I115" s="16">
        <v>2043655.2516081319</v>
      </c>
      <c r="J115" s="16">
        <v>122072.6309</v>
      </c>
      <c r="K115" s="16">
        <v>48.97429906542056</v>
      </c>
      <c r="L115" s="16">
        <v>12.013623839006076</v>
      </c>
      <c r="M115" s="16">
        <v>18.22687774885711</v>
      </c>
      <c r="N115" s="16">
        <v>3277.8554623696641</v>
      </c>
    </row>
    <row r="116" spans="2:14" s="16" customFormat="1" x14ac:dyDescent="0.25">
      <c r="B116" s="16" t="str">
        <f>VLOOKUP(G116,NUTS_Europa!$A$2:$C$81,2,FALSE)</f>
        <v>FRJ2</v>
      </c>
      <c r="C116" s="16">
        <f>VLOOKUP(G116,[1]NUTS_Europa!$A$2:$C$81,3,FALSE)</f>
        <v>163</v>
      </c>
      <c r="D116" s="16" t="str">
        <f>VLOOKUP(F116,NUTS_Europa!$A$2:$C$81,2,FALSE)</f>
        <v>NL41</v>
      </c>
      <c r="E116" s="16">
        <f>VLOOKUP(F116,[1]NUTS_Europa!$A$2:$C$81,3,FALSE)</f>
        <v>253</v>
      </c>
      <c r="F116" s="16">
        <v>35</v>
      </c>
      <c r="G116" s="16">
        <v>68</v>
      </c>
      <c r="H116" s="16">
        <v>2793571.9839582141</v>
      </c>
      <c r="I116" s="16">
        <v>1685409.0276974023</v>
      </c>
      <c r="J116" s="16">
        <v>145277.79319999999</v>
      </c>
      <c r="K116" s="16">
        <v>36.257476635514017</v>
      </c>
      <c r="L116" s="16">
        <v>14.136248791063194</v>
      </c>
      <c r="M116" s="16">
        <v>21.031998435164592</v>
      </c>
      <c r="N116" s="16">
        <v>3277.8554623696641</v>
      </c>
    </row>
    <row r="117" spans="2:14" s="16" customFormat="1" x14ac:dyDescent="0.25">
      <c r="B117" s="16" t="str">
        <f>VLOOKUP(F117,NUTS_Europa!$A$2:$C$81,2,FALSE)</f>
        <v>NL41</v>
      </c>
      <c r="C117" s="16">
        <f>VLOOKUP(F117,[1]NUTS_Europa!$A$2:$C$81,3,FALSE)</f>
        <v>253</v>
      </c>
      <c r="D117" s="16" t="str">
        <f>VLOOKUP(G117,NUTS_Europa!$A$2:$C$81,2,FALSE)</f>
        <v>PT18</v>
      </c>
      <c r="E117" s="16">
        <f>VLOOKUP(G117,[1]NUTS_Europa!$A$2:$C$81,3,FALSE)</f>
        <v>1065</v>
      </c>
      <c r="F117" s="16">
        <v>35</v>
      </c>
      <c r="G117" s="16">
        <v>40</v>
      </c>
      <c r="H117" s="16">
        <v>2717603.551656188</v>
      </c>
      <c r="I117" s="16">
        <v>2259187.8137117084</v>
      </c>
      <c r="J117" s="16">
        <v>120437.3524</v>
      </c>
      <c r="K117" s="16">
        <v>54.475093457943935</v>
      </c>
      <c r="L117" s="16">
        <v>12.363195379356505</v>
      </c>
      <c r="M117" s="16">
        <v>45.95201294689241</v>
      </c>
      <c r="N117" s="16">
        <v>8263.843030071208</v>
      </c>
    </row>
    <row r="118" spans="2:14" s="16" customFormat="1" x14ac:dyDescent="0.25">
      <c r="B118" s="16" t="str">
        <f>VLOOKUP(G118,NUTS_Europa!$A$2:$C$81,2,FALSE)</f>
        <v>PT18</v>
      </c>
      <c r="C118" s="16">
        <f>VLOOKUP(G118,[1]NUTS_Europa!$A$2:$C$81,3,FALSE)</f>
        <v>1065</v>
      </c>
      <c r="D118" s="16" t="str">
        <f>VLOOKUP(F118,NUTS_Europa!$A$2:$C$81,2,FALSE)</f>
        <v>NL33</v>
      </c>
      <c r="E118" s="16">
        <f>VLOOKUP(F118,[1]NUTS_Europa!$A$2:$C$81,3,FALSE)</f>
        <v>250</v>
      </c>
      <c r="F118" s="16">
        <v>33</v>
      </c>
      <c r="G118" s="16">
        <v>40</v>
      </c>
      <c r="H118" s="16">
        <v>2616164.3273776378</v>
      </c>
      <c r="I118" s="16">
        <v>2384957.0625160583</v>
      </c>
      <c r="J118" s="16">
        <v>137713.6226</v>
      </c>
      <c r="K118" s="16">
        <v>54.47476635514019</v>
      </c>
      <c r="L118" s="16">
        <v>12.710476654469671</v>
      </c>
      <c r="M118" s="16">
        <v>45.95201294689241</v>
      </c>
      <c r="N118" s="16">
        <v>8263.843030071208</v>
      </c>
    </row>
    <row r="119" spans="2:14" s="16" customFormat="1" x14ac:dyDescent="0.25"/>
    <row r="120" spans="2:14" s="16" customFormat="1" x14ac:dyDescent="0.25">
      <c r="B120" s="16" t="s">
        <v>144</v>
      </c>
    </row>
    <row r="121" spans="2:14" s="16" customFormat="1" x14ac:dyDescent="0.25">
      <c r="B121" s="16" t="s">
        <v>128</v>
      </c>
      <c r="C121" s="16" t="s">
        <v>129</v>
      </c>
      <c r="D121" s="16" t="s">
        <v>126</v>
      </c>
      <c r="E121" s="16" t="s">
        <v>130</v>
      </c>
      <c r="F121" s="16" t="s">
        <v>34</v>
      </c>
      <c r="G121" s="16" t="s">
        <v>35</v>
      </c>
      <c r="H121" s="16" t="s">
        <v>131</v>
      </c>
      <c r="I121" s="16" t="s">
        <v>127</v>
      </c>
      <c r="J121" s="16" t="s">
        <v>36</v>
      </c>
      <c r="K121" s="16" t="s">
        <v>37</v>
      </c>
      <c r="L121" s="16" t="s">
        <v>38</v>
      </c>
      <c r="M121" s="16" t="s">
        <v>39</v>
      </c>
      <c r="N121" s="16" t="s">
        <v>40</v>
      </c>
    </row>
    <row r="122" spans="2:14" s="16" customFormat="1" x14ac:dyDescent="0.25">
      <c r="B122" s="16" t="str">
        <f>VLOOKUP(F122,NUTS_Europa!$A$2:$C$81,2,FALSE)</f>
        <v>BE21</v>
      </c>
      <c r="C122" s="16">
        <f>VLOOKUP(F122,NUTS_Europa!$A$2:$C$81,3,FALSE)</f>
        <v>253</v>
      </c>
      <c r="D122" s="16" t="str">
        <f>VLOOKUP(G122,NUTS_Europa!$A$2:$C$81,2,FALSE)</f>
        <v>ES21</v>
      </c>
      <c r="E122" s="16">
        <f>VLOOKUP(G122,NUTS_Europa!$A$2:$C$81,3,FALSE)</f>
        <v>163</v>
      </c>
      <c r="F122" s="16">
        <v>1</v>
      </c>
      <c r="G122" s="16">
        <v>14</v>
      </c>
      <c r="H122" s="16">
        <v>669204.34793391463</v>
      </c>
      <c r="I122" s="16">
        <v>1685409.0276974023</v>
      </c>
      <c r="J122" s="16">
        <v>145277.79319999999</v>
      </c>
      <c r="K122" s="16">
        <v>36.257476635514017</v>
      </c>
      <c r="L122" s="16">
        <v>14.136248791063194</v>
      </c>
      <c r="M122" s="16">
        <v>21.031998435164592</v>
      </c>
      <c r="N122" s="16">
        <v>3277.8554623696641</v>
      </c>
    </row>
    <row r="123" spans="2:14" s="16" customFormat="1" x14ac:dyDescent="0.25">
      <c r="B123" s="16" t="str">
        <f>VLOOKUP(G123,NUTS_Europa!$A$2:$C$81,2,FALSE)</f>
        <v>ES21</v>
      </c>
      <c r="C123" s="16">
        <f>VLOOKUP(G123,NUTS_Europa!$A$2:$C$81,3,FALSE)</f>
        <v>163</v>
      </c>
      <c r="D123" s="16" t="str">
        <f>VLOOKUP(F123,NUTS_Europa!$A$2:$C$81,2,FALSE)</f>
        <v>DEF0</v>
      </c>
      <c r="E123" s="16">
        <f>VLOOKUP(F123,NUTS_Europa!$A$2:$C$81,3,FALSE)</f>
        <v>1069</v>
      </c>
      <c r="F123" s="16">
        <v>10</v>
      </c>
      <c r="G123" s="16">
        <v>14</v>
      </c>
      <c r="H123" s="16">
        <v>954650.3014853627</v>
      </c>
      <c r="I123" s="16">
        <v>2043655.2516081319</v>
      </c>
      <c r="J123" s="16">
        <v>199058.85829999999</v>
      </c>
      <c r="K123" s="16">
        <v>48.97429906542056</v>
      </c>
      <c r="L123" s="16">
        <v>12.013623839006076</v>
      </c>
      <c r="M123" s="16">
        <v>18.22687774885711</v>
      </c>
      <c r="N123" s="16">
        <v>3277.8554623696641</v>
      </c>
    </row>
    <row r="124" spans="2:14" s="16" customFormat="1" x14ac:dyDescent="0.25">
      <c r="B124" s="16" t="str">
        <f>VLOOKUP(F124,NUTS_Europa!$A$2:$C$81,2,FALSE)</f>
        <v>DEF0</v>
      </c>
      <c r="C124" s="16">
        <f>VLOOKUP(F124,NUTS_Europa!$A$2:$C$81,3,FALSE)</f>
        <v>1069</v>
      </c>
      <c r="D124" s="16" t="str">
        <f>VLOOKUP(G124,NUTS_Europa!$A$2:$C$81,2,FALSE)</f>
        <v>FRI3</v>
      </c>
      <c r="E124" s="16">
        <f>VLOOKUP(G124,NUTS_Europa!$A$2:$C$81,3,FALSE)</f>
        <v>283</v>
      </c>
      <c r="F124" s="16">
        <v>10</v>
      </c>
      <c r="G124" s="16">
        <v>25</v>
      </c>
      <c r="H124" s="16">
        <v>621781.99274306744</v>
      </c>
      <c r="I124" s="16">
        <v>1824147.0728081097</v>
      </c>
      <c r="J124" s="16">
        <v>156784.57750000001</v>
      </c>
      <c r="K124" s="16">
        <v>44.760747663551406</v>
      </c>
      <c r="L124" s="16">
        <v>8.9457216542238687</v>
      </c>
      <c r="M124" s="16">
        <v>11.465638089496746</v>
      </c>
      <c r="N124" s="16">
        <v>2344.8291721377705</v>
      </c>
    </row>
    <row r="125" spans="2:14" s="16" customFormat="1" x14ac:dyDescent="0.25">
      <c r="B125" s="16" t="str">
        <f>VLOOKUP(G125,NUTS_Europa!$A$2:$C$81,2,FALSE)</f>
        <v>FRI3</v>
      </c>
      <c r="C125" s="16">
        <f>VLOOKUP(G125,NUTS_Europa!$A$2:$C$81,3,FALSE)</f>
        <v>283</v>
      </c>
      <c r="D125" s="16" t="str">
        <f>VLOOKUP(F125,NUTS_Europa!$A$2:$C$81,2,FALSE)</f>
        <v>DE80</v>
      </c>
      <c r="E125" s="16">
        <f>VLOOKUP(F125,NUTS_Europa!$A$2:$C$81,3,FALSE)</f>
        <v>1069</v>
      </c>
      <c r="F125" s="16">
        <v>6</v>
      </c>
      <c r="G125" s="16">
        <v>25</v>
      </c>
      <c r="H125" s="16">
        <v>1053116.3672357341</v>
      </c>
      <c r="I125" s="16">
        <v>1824147.0728081097</v>
      </c>
      <c r="J125" s="16">
        <v>176841.96369999999</v>
      </c>
      <c r="K125" s="16">
        <v>44.760747663551406</v>
      </c>
      <c r="L125" s="16">
        <v>8.9457216542238687</v>
      </c>
      <c r="M125" s="16">
        <v>11.465638089496746</v>
      </c>
      <c r="N125" s="16">
        <v>2344.8291721377705</v>
      </c>
    </row>
    <row r="126" spans="2:14" s="16" customFormat="1" x14ac:dyDescent="0.25">
      <c r="B126" s="16" t="str">
        <f>VLOOKUP(F126,NUTS_Europa!$A$2:$C$81,2,FALSE)</f>
        <v>DE80</v>
      </c>
      <c r="C126" s="16">
        <f>VLOOKUP(F126,NUTS_Europa!$A$2:$C$81,3,FALSE)</f>
        <v>1069</v>
      </c>
      <c r="D126" s="16" t="str">
        <f>VLOOKUP(G126,NUTS_Europa!$A$2:$C$81,2,FALSE)</f>
        <v>ES11</v>
      </c>
      <c r="E126" s="16">
        <f>VLOOKUP(G126,NUTS_Europa!$A$2:$C$81,3,FALSE)</f>
        <v>288</v>
      </c>
      <c r="F126" s="16">
        <v>6</v>
      </c>
      <c r="G126" s="16">
        <v>11</v>
      </c>
      <c r="H126" s="16">
        <v>549539.08728909527</v>
      </c>
      <c r="I126" s="16">
        <v>2202263.6310505085</v>
      </c>
      <c r="J126" s="16">
        <v>142841.86170000001</v>
      </c>
      <c r="K126" s="16">
        <v>54.147196261682247</v>
      </c>
      <c r="L126" s="16">
        <v>9.3916992071499514</v>
      </c>
      <c r="M126" s="16">
        <v>4.8013377990559061</v>
      </c>
      <c r="N126" s="16">
        <v>1020.5122067144931</v>
      </c>
    </row>
    <row r="127" spans="2:14" s="16" customFormat="1" x14ac:dyDescent="0.25">
      <c r="B127" s="16" t="str">
        <f>VLOOKUP(G127,NUTS_Europa!$A$2:$C$81,2,FALSE)</f>
        <v>ES11</v>
      </c>
      <c r="C127" s="16">
        <f>VLOOKUP(G127,NUTS_Europa!$A$2:$C$81,3,FALSE)</f>
        <v>288</v>
      </c>
      <c r="D127" s="16" t="str">
        <f>VLOOKUP(F127,NUTS_Europa!$A$2:$C$81,2,FALSE)</f>
        <v>DEA1</v>
      </c>
      <c r="E127" s="16">
        <f>VLOOKUP(F127,NUTS_Europa!$A$2:$C$81,3,FALSE)</f>
        <v>253</v>
      </c>
      <c r="F127" s="16">
        <v>9</v>
      </c>
      <c r="G127" s="16">
        <v>11</v>
      </c>
      <c r="H127" s="16">
        <v>572222.56770494592</v>
      </c>
      <c r="I127" s="16">
        <v>1850699.5422779294</v>
      </c>
      <c r="J127" s="16">
        <v>142392.87169999999</v>
      </c>
      <c r="K127" s="16">
        <v>41.455607476635514</v>
      </c>
      <c r="L127" s="16">
        <v>11.514324159207071</v>
      </c>
      <c r="M127" s="16">
        <v>5.6746709690348576</v>
      </c>
      <c r="N127" s="16">
        <v>1020.5122067144931</v>
      </c>
    </row>
    <row r="128" spans="2:14" s="16" customFormat="1" x14ac:dyDescent="0.25">
      <c r="B128" s="16" t="str">
        <f>VLOOKUP(F128,NUTS_Europa!$A$2:$C$81,2,FALSE)</f>
        <v>DEA1</v>
      </c>
      <c r="C128" s="16">
        <f>VLOOKUP(F128,NUTS_Europa!$A$2:$C$81,3,FALSE)</f>
        <v>253</v>
      </c>
      <c r="D128" s="16" t="str">
        <f>VLOOKUP(G128,NUTS_Europa!$A$2:$C$81,2,FALSE)</f>
        <v>FRG0</v>
      </c>
      <c r="E128" s="16">
        <f>VLOOKUP(G128,NUTS_Europa!$A$2:$C$81,3,FALSE)</f>
        <v>282</v>
      </c>
      <c r="F128" s="16">
        <v>9</v>
      </c>
      <c r="G128" s="16">
        <v>22</v>
      </c>
      <c r="H128" s="16">
        <v>531027.65636583522</v>
      </c>
      <c r="I128" s="16">
        <v>1479723.6389081653</v>
      </c>
      <c r="J128" s="16">
        <v>507158.32770000002</v>
      </c>
      <c r="K128" s="16">
        <v>31.211214953271028</v>
      </c>
      <c r="L128" s="16">
        <v>11.989152413745746</v>
      </c>
      <c r="M128" s="16">
        <v>5.4197603554501921</v>
      </c>
      <c r="N128" s="16">
        <v>844.67442029400002</v>
      </c>
    </row>
    <row r="129" spans="2:14" s="16" customFormat="1" x14ac:dyDescent="0.25">
      <c r="B129" s="16" t="str">
        <f>VLOOKUP(G129,NUTS_Europa!$A$2:$C$81,2,FALSE)</f>
        <v>FRG0</v>
      </c>
      <c r="C129" s="16">
        <f>VLOOKUP(G129,NUTS_Europa!$A$2:$C$81,3,FALSE)</f>
        <v>282</v>
      </c>
      <c r="D129" s="16" t="str">
        <f>VLOOKUP(F129,NUTS_Europa!$A$2:$C$81,2,FALSE)</f>
        <v>ES62</v>
      </c>
      <c r="E129" s="16">
        <f>VLOOKUP(F129,NUTS_Europa!$A$2:$C$81,3,FALSE)</f>
        <v>1064</v>
      </c>
      <c r="F129" s="16">
        <v>18</v>
      </c>
      <c r="G129" s="16">
        <v>22</v>
      </c>
      <c r="H129" s="16">
        <v>531339.04405790777</v>
      </c>
      <c r="I129" s="16">
        <v>2275174.8550234977</v>
      </c>
      <c r="J129" s="16">
        <v>135416.16140000001</v>
      </c>
      <c r="K129" s="16">
        <v>58.739205607476642</v>
      </c>
      <c r="L129" s="16">
        <v>9.4774963769344751</v>
      </c>
      <c r="M129" s="16">
        <v>4.6969055143009264</v>
      </c>
      <c r="N129" s="16">
        <v>844.67442029400002</v>
      </c>
    </row>
    <row r="130" spans="2:14" s="16" customFormat="1" x14ac:dyDescent="0.25">
      <c r="B130" s="16" t="str">
        <f>VLOOKUP(F130,NUTS_Europa!$A$2:$C$81,2,FALSE)</f>
        <v>ES62</v>
      </c>
      <c r="C130" s="16">
        <f>VLOOKUP(F130,NUTS_Europa!$A$2:$C$81,3,FALSE)</f>
        <v>1064</v>
      </c>
      <c r="D130" s="16" t="str">
        <f>VLOOKUP(G130,NUTS_Europa!$A$2:$C$81,2,FALSE)</f>
        <v>PT11</v>
      </c>
      <c r="E130" s="16">
        <f>VLOOKUP(G130,NUTS_Europa!$A$2:$C$81,3,FALSE)</f>
        <v>111</v>
      </c>
      <c r="F130" s="16">
        <v>18</v>
      </c>
      <c r="G130" s="16">
        <v>36</v>
      </c>
      <c r="H130" s="16">
        <v>1841148.0280108813</v>
      </c>
      <c r="I130" s="16">
        <v>1467430.3286004164</v>
      </c>
      <c r="J130" s="16">
        <v>199058.85829999999</v>
      </c>
      <c r="K130" s="16">
        <v>34.491635514018689</v>
      </c>
      <c r="L130" s="16">
        <v>6.8395832979474394</v>
      </c>
      <c r="M130" s="16">
        <v>15.507801432752833</v>
      </c>
      <c r="N130" s="16">
        <v>3296.1439756520863</v>
      </c>
    </row>
    <row r="131" spans="2:14" s="16" customFormat="1" x14ac:dyDescent="0.25">
      <c r="B131" s="16" t="str">
        <f>VLOOKUP(G131,NUTS_Europa!$A$2:$C$81,2,FALSE)</f>
        <v>PT11</v>
      </c>
      <c r="C131" s="16">
        <f>VLOOKUP(G131,NUTS_Europa!$A$2:$C$81,3,FALSE)</f>
        <v>111</v>
      </c>
      <c r="D131" s="16" t="str">
        <f>VLOOKUP(F131,NUTS_Europa!$A$2:$C$81,2,FALSE)</f>
        <v>ES61</v>
      </c>
      <c r="E131" s="16">
        <f>VLOOKUP(F131,NUTS_Europa!$A$2:$C$81,3,FALSE)</f>
        <v>61</v>
      </c>
      <c r="F131" s="16">
        <v>17</v>
      </c>
      <c r="G131" s="16">
        <v>36</v>
      </c>
      <c r="H131" s="16">
        <v>1931040.0988649847</v>
      </c>
      <c r="I131" s="16">
        <v>837203.46430708631</v>
      </c>
      <c r="J131" s="16">
        <v>507158.32770000002</v>
      </c>
      <c r="K131" s="16">
        <v>14.962149532710281</v>
      </c>
      <c r="L131" s="16">
        <v>7.3010056712429261</v>
      </c>
      <c r="M131" s="16">
        <v>14.434999255932757</v>
      </c>
      <c r="N131" s="16">
        <v>3296.1439756520863</v>
      </c>
    </row>
    <row r="132" spans="2:14" s="16" customFormat="1" x14ac:dyDescent="0.25">
      <c r="B132" s="16" t="str">
        <f>VLOOKUP(F132,NUTS_Europa!$A$2:$C$81,2,FALSE)</f>
        <v>ES61</v>
      </c>
      <c r="C132" s="16">
        <f>VLOOKUP(F132,NUTS_Europa!$A$2:$C$81,3,FALSE)</f>
        <v>61</v>
      </c>
      <c r="D132" s="16" t="str">
        <f>VLOOKUP(G132,NUTS_Europa!$A$2:$C$81,2,FALSE)</f>
        <v>PT16</v>
      </c>
      <c r="E132" s="16">
        <f>VLOOKUP(G132,NUTS_Europa!$A$2:$C$81,3,FALSE)</f>
        <v>111</v>
      </c>
      <c r="F132" s="16">
        <v>17</v>
      </c>
      <c r="G132" s="16">
        <v>38</v>
      </c>
      <c r="H132" s="16">
        <v>1822844.1728642052</v>
      </c>
      <c r="I132" s="16">
        <v>837203.46430708631</v>
      </c>
      <c r="J132" s="16">
        <v>118487.9544</v>
      </c>
      <c r="K132" s="16">
        <v>14.962149532710281</v>
      </c>
      <c r="L132" s="16">
        <v>7.3010056712429261</v>
      </c>
      <c r="M132" s="16">
        <v>14.434999255932757</v>
      </c>
      <c r="N132" s="16">
        <v>3296.1439756520863</v>
      </c>
    </row>
    <row r="133" spans="2:14" s="16" customFormat="1" x14ac:dyDescent="0.25">
      <c r="B133" s="16" t="str">
        <f>VLOOKUP(G133,NUTS_Europa!$A$2:$C$81,2,FALSE)</f>
        <v>PT16</v>
      </c>
      <c r="C133" s="16">
        <f>VLOOKUP(G133,NUTS_Europa!$A$2:$C$81,3,FALSE)</f>
        <v>111</v>
      </c>
      <c r="D133" s="16" t="str">
        <f>VLOOKUP(F133,NUTS_Europa!$A$2:$C$81,2,FALSE)</f>
        <v>NL34</v>
      </c>
      <c r="E133" s="16">
        <f>VLOOKUP(F133,NUTS_Europa!$A$2:$C$81,3,FALSE)</f>
        <v>250</v>
      </c>
      <c r="F133" s="16">
        <v>34</v>
      </c>
      <c r="G133" s="16">
        <v>38</v>
      </c>
      <c r="H133" s="16">
        <v>1332754.584137334</v>
      </c>
      <c r="I133" s="16">
        <v>1981914.0555524314</v>
      </c>
      <c r="J133" s="16">
        <v>199058.85829999999</v>
      </c>
      <c r="K133" s="16">
        <v>45.038317757009352</v>
      </c>
      <c r="L133" s="16">
        <v>9.6985206098718777</v>
      </c>
      <c r="M133" s="16">
        <v>18.328573049224648</v>
      </c>
      <c r="N133" s="16">
        <v>3296.1439756520863</v>
      </c>
    </row>
    <row r="134" spans="2:14" s="16" customFormat="1" x14ac:dyDescent="0.25">
      <c r="B134" s="16" t="str">
        <f>VLOOKUP(F134,NUTS_Europa!$A$2:$C$81,2,FALSE)</f>
        <v>NL34</v>
      </c>
      <c r="C134" s="16">
        <f>VLOOKUP(F134,NUTS_Europa!$A$2:$C$81,3,FALSE)</f>
        <v>250</v>
      </c>
      <c r="D134" s="16" t="str">
        <f>VLOOKUP(G134,NUTS_Europa!$A$2:$C$81,2,FALSE)</f>
        <v>FRF2</v>
      </c>
      <c r="E134" s="16">
        <f>VLOOKUP(G134,NUTS_Europa!$A$2:$C$81,3,FALSE)</f>
        <v>235</v>
      </c>
      <c r="F134" s="16">
        <v>34</v>
      </c>
      <c r="G134" s="16">
        <v>67</v>
      </c>
      <c r="H134" s="16">
        <v>1287541.6229963254</v>
      </c>
      <c r="I134" s="16">
        <v>750878.54984320863</v>
      </c>
      <c r="J134" s="16">
        <v>120125.8052</v>
      </c>
      <c r="K134" s="16">
        <v>6.5887850467289724</v>
      </c>
      <c r="L134" s="16">
        <v>10.293781449841502</v>
      </c>
      <c r="M134" s="16">
        <v>10.175445836612369</v>
      </c>
      <c r="N134" s="16">
        <v>1827.1881585640579</v>
      </c>
    </row>
    <row r="135" spans="2:14" s="16" customFormat="1" x14ac:dyDescent="0.25">
      <c r="B135" s="16" t="str">
        <f>VLOOKUP(G135,NUTS_Europa!$A$2:$C$81,2,FALSE)</f>
        <v>FRF2</v>
      </c>
      <c r="C135" s="16">
        <f>VLOOKUP(G135,NUTS_Europa!$A$2:$C$81,3,FALSE)</f>
        <v>235</v>
      </c>
      <c r="D135" s="16" t="str">
        <f>VLOOKUP(F135,NUTS_Europa!$A$2:$C$81,2,FALSE)</f>
        <v>BE21</v>
      </c>
      <c r="E135" s="16">
        <f>VLOOKUP(F135,NUTS_Europa!$A$2:$C$81,3,FALSE)</f>
        <v>250</v>
      </c>
      <c r="F135" s="16">
        <v>41</v>
      </c>
      <c r="G135" s="16">
        <v>67</v>
      </c>
      <c r="H135" s="16">
        <v>1253954.2502656009</v>
      </c>
      <c r="I135" s="16">
        <v>750878.54984320863</v>
      </c>
      <c r="J135" s="16">
        <v>156784.57750000001</v>
      </c>
      <c r="K135" s="16">
        <v>6.5887850467289724</v>
      </c>
      <c r="L135" s="16">
        <v>10.293781449841502</v>
      </c>
      <c r="M135" s="16">
        <v>10.175445836612369</v>
      </c>
      <c r="N135" s="16">
        <v>1827.1881585640579</v>
      </c>
    </row>
    <row r="136" spans="2:14" s="16" customFormat="1" x14ac:dyDescent="0.25">
      <c r="B136" s="16" t="str">
        <f>VLOOKUP(F136,NUTS_Europa!$A$2:$C$81,2,FALSE)</f>
        <v>BE21</v>
      </c>
      <c r="C136" s="16">
        <f>VLOOKUP(F136,NUTS_Europa!$A$2:$C$81,3,FALSE)</f>
        <v>250</v>
      </c>
      <c r="D136" s="16" t="str">
        <f>VLOOKUP(G136,NUTS_Europa!$A$2:$C$81,2,FALSE)</f>
        <v>FRE1</v>
      </c>
      <c r="E136" s="16">
        <f>VLOOKUP(G136,NUTS_Europa!$A$2:$C$81,3,FALSE)</f>
        <v>235</v>
      </c>
      <c r="F136" s="16">
        <v>41</v>
      </c>
      <c r="G136" s="16">
        <v>61</v>
      </c>
      <c r="H136" s="16">
        <v>658018.29410046013</v>
      </c>
      <c r="I136" s="16">
        <v>750878.54984320863</v>
      </c>
      <c r="J136" s="16">
        <v>142392.87169999999</v>
      </c>
      <c r="K136" s="16">
        <v>6.5887850467289724</v>
      </c>
      <c r="L136" s="16">
        <v>10.293781449841502</v>
      </c>
      <c r="M136" s="16">
        <v>10.175445836612369</v>
      </c>
      <c r="N136" s="16">
        <v>1827.1881585640579</v>
      </c>
    </row>
    <row r="137" spans="2:14" s="16" customFormat="1" x14ac:dyDescent="0.25">
      <c r="B137" s="16" t="str">
        <f>VLOOKUP(G137,NUTS_Europa!$A$2:$C$81,2,FALSE)</f>
        <v>FRE1</v>
      </c>
      <c r="C137" s="16">
        <f>VLOOKUP(G137,NUTS_Europa!$A$2:$C$81,3,FALSE)</f>
        <v>235</v>
      </c>
      <c r="D137" s="16" t="str">
        <f>VLOOKUP(F137,NUTS_Europa!$A$2:$C$81,2,FALSE)</f>
        <v>DE94</v>
      </c>
      <c r="E137" s="16">
        <f>VLOOKUP(F137,NUTS_Europa!$A$2:$C$81,3,FALSE)</f>
        <v>1069</v>
      </c>
      <c r="F137" s="16">
        <v>48</v>
      </c>
      <c r="G137" s="16">
        <v>61</v>
      </c>
      <c r="H137" s="16">
        <v>686089.46730481822</v>
      </c>
      <c r="I137" s="16">
        <v>993341.67338785355</v>
      </c>
      <c r="J137" s="16">
        <v>507158.32770000002</v>
      </c>
      <c r="K137" s="16">
        <v>19.049532710280378</v>
      </c>
      <c r="L137" s="16">
        <v>7.8238752226712158</v>
      </c>
      <c r="M137" s="16">
        <v>8.6117761262772028</v>
      </c>
      <c r="N137" s="16">
        <v>1827.1881585640579</v>
      </c>
    </row>
    <row r="138" spans="2:14" s="16" customFormat="1" x14ac:dyDescent="0.25">
      <c r="B138" s="16" t="str">
        <f>VLOOKUP(F138,NUTS_Europa!$A$2:$C$81,2,FALSE)</f>
        <v>DE94</v>
      </c>
      <c r="C138" s="16">
        <f>VLOOKUP(F138,NUTS_Europa!$A$2:$C$81,3,FALSE)</f>
        <v>1069</v>
      </c>
      <c r="D138" s="16" t="str">
        <f>VLOOKUP(G138,NUTS_Europa!$A$2:$C$81,2,FALSE)</f>
        <v>ES12</v>
      </c>
      <c r="E138" s="16">
        <f>VLOOKUP(G138,NUTS_Europa!$A$2:$C$81,3,FALSE)</f>
        <v>163</v>
      </c>
      <c r="F138" s="16">
        <v>48</v>
      </c>
      <c r="G138" s="16">
        <v>52</v>
      </c>
      <c r="H138" s="16">
        <v>2012960.6776976301</v>
      </c>
      <c r="I138" s="16">
        <v>2043655.2516081319</v>
      </c>
      <c r="J138" s="16">
        <v>123614.25509999999</v>
      </c>
      <c r="K138" s="16">
        <v>48.97429906542056</v>
      </c>
      <c r="L138" s="16">
        <v>12.013623839006076</v>
      </c>
      <c r="M138" s="16">
        <v>18.22687774885711</v>
      </c>
      <c r="N138" s="16">
        <v>3277.8554623696641</v>
      </c>
    </row>
    <row r="139" spans="2:14" s="16" customFormat="1" x14ac:dyDescent="0.25">
      <c r="B139" s="16" t="str">
        <f>VLOOKUP(G139,NUTS_Europa!$A$2:$C$81,2,FALSE)</f>
        <v>ES12</v>
      </c>
      <c r="C139" s="16">
        <f>VLOOKUP(G139,NUTS_Europa!$A$2:$C$81,3,FALSE)</f>
        <v>163</v>
      </c>
      <c r="D139" s="16" t="str">
        <f>VLOOKUP(F139,NUTS_Europa!$A$2:$C$81,2,FALSE)</f>
        <v>BE23</v>
      </c>
      <c r="E139" s="16">
        <f>VLOOKUP(F139,NUTS_Europa!$A$2:$C$81,3,FALSE)</f>
        <v>220</v>
      </c>
      <c r="F139" s="16">
        <v>42</v>
      </c>
      <c r="G139" s="16">
        <v>52</v>
      </c>
      <c r="H139" s="16">
        <v>1650434.6156688649</v>
      </c>
      <c r="I139" s="16">
        <v>1544873.2534030029</v>
      </c>
      <c r="J139" s="16">
        <v>137713.6226</v>
      </c>
      <c r="K139" s="16">
        <v>34.112149532710283</v>
      </c>
      <c r="L139" s="16">
        <v>12.530453953095694</v>
      </c>
      <c r="M139" s="16">
        <v>19.175434704924889</v>
      </c>
      <c r="N139" s="16">
        <v>3277.8554623696641</v>
      </c>
    </row>
    <row r="140" spans="2:14" s="16" customFormat="1" x14ac:dyDescent="0.25">
      <c r="B140" s="16" t="str">
        <f>VLOOKUP(F140,NUTS_Europa!$A$2:$C$81,2,FALSE)</f>
        <v>BE23</v>
      </c>
      <c r="C140" s="16">
        <f>VLOOKUP(F140,NUTS_Europa!$A$2:$C$81,3,FALSE)</f>
        <v>220</v>
      </c>
      <c r="D140" s="16" t="str">
        <f>VLOOKUP(G140,NUTS_Europa!$A$2:$C$81,2,FALSE)</f>
        <v>FRD1</v>
      </c>
      <c r="E140" s="16">
        <f>VLOOKUP(G140,NUTS_Europa!$A$2:$C$81,3,FALSE)</f>
        <v>269</v>
      </c>
      <c r="F140" s="16">
        <v>42</v>
      </c>
      <c r="G140" s="16">
        <v>59</v>
      </c>
      <c r="H140" s="16">
        <v>4855861.8591406709</v>
      </c>
      <c r="I140" s="16">
        <v>786364.41020196246</v>
      </c>
      <c r="J140" s="16">
        <v>115262.5922</v>
      </c>
      <c r="K140" s="16">
        <v>8.4574766355140198</v>
      </c>
      <c r="L140" s="16">
        <v>11.350240426084104</v>
      </c>
      <c r="M140" s="16">
        <v>96.383621843317997</v>
      </c>
      <c r="N140" s="16">
        <v>16475.849763184258</v>
      </c>
    </row>
    <row r="141" spans="2:14" s="16" customFormat="1" x14ac:dyDescent="0.25">
      <c r="B141" s="16" t="str">
        <f>VLOOKUP(G141,NUTS_Europa!$A$2:$C$81,2,FALSE)</f>
        <v>FRD1</v>
      </c>
      <c r="C141" s="16">
        <f>VLOOKUP(G141,NUTS_Europa!$A$2:$C$81,3,FALSE)</f>
        <v>269</v>
      </c>
      <c r="D141" s="16" t="str">
        <f>VLOOKUP(F141,NUTS_Europa!$A$2:$C$81,2,FALSE)</f>
        <v>BE25</v>
      </c>
      <c r="E141" s="16">
        <f>VLOOKUP(F141,NUTS_Europa!$A$2:$C$81,3,FALSE)</f>
        <v>220</v>
      </c>
      <c r="F141" s="16">
        <v>43</v>
      </c>
      <c r="G141" s="16">
        <v>59</v>
      </c>
      <c r="H141" s="16">
        <v>4232837.4858557163</v>
      </c>
      <c r="I141" s="16">
        <v>786364.41020196246</v>
      </c>
      <c r="J141" s="16">
        <v>199058.85829999999</v>
      </c>
      <c r="K141" s="16">
        <v>8.4574766355140198</v>
      </c>
      <c r="L141" s="16">
        <v>11.350240426084104</v>
      </c>
      <c r="M141" s="16">
        <v>96.383621843317997</v>
      </c>
      <c r="N141" s="16">
        <v>16475.849763184258</v>
      </c>
    </row>
    <row r="142" spans="2:14" s="16" customFormat="1" x14ac:dyDescent="0.25">
      <c r="B142" s="16" t="str">
        <f>VLOOKUP(F142,NUTS_Europa!$A$2:$C$81,2,FALSE)</f>
        <v>BE25</v>
      </c>
      <c r="C142" s="16">
        <f>VLOOKUP(F142,NUTS_Europa!$A$2:$C$81,3,FALSE)</f>
        <v>220</v>
      </c>
      <c r="D142" s="16" t="str">
        <f>VLOOKUP(G142,NUTS_Europa!$A$2:$C$81,2,FALSE)</f>
        <v>PT18</v>
      </c>
      <c r="E142" s="16">
        <f>VLOOKUP(G142,NUTS_Europa!$A$2:$C$81,3,FALSE)</f>
        <v>61</v>
      </c>
      <c r="F142" s="16">
        <v>43</v>
      </c>
      <c r="G142" s="16">
        <v>80</v>
      </c>
      <c r="H142" s="16">
        <v>13251347.73712033</v>
      </c>
      <c r="I142" s="16">
        <v>2379784.6525545139</v>
      </c>
      <c r="J142" s="16">
        <v>117768.50930000001</v>
      </c>
      <c r="K142" s="16">
        <v>63.255607476635518</v>
      </c>
      <c r="L142" s="16">
        <v>9.13648958921803</v>
      </c>
      <c r="M142" s="16">
        <v>91.954823514778838</v>
      </c>
      <c r="N142" s="16">
        <v>19695.84244781037</v>
      </c>
    </row>
    <row r="143" spans="2:14" s="16" customFormat="1" x14ac:dyDescent="0.25">
      <c r="B143" s="16" t="str">
        <f>VLOOKUP(G143,NUTS_Europa!$A$2:$C$81,2,FALSE)</f>
        <v>PT18</v>
      </c>
      <c r="C143" s="16">
        <f>VLOOKUP(G143,NUTS_Europa!$A$2:$C$81,3,FALSE)</f>
        <v>61</v>
      </c>
      <c r="D143" s="16" t="str">
        <f>VLOOKUP(F143,NUTS_Europa!$A$2:$C$81,2,FALSE)</f>
        <v>ES52</v>
      </c>
      <c r="E143" s="16">
        <f>VLOOKUP(F143,NUTS_Europa!$A$2:$C$81,3,FALSE)</f>
        <v>1064</v>
      </c>
      <c r="F143" s="16">
        <v>16</v>
      </c>
      <c r="G143" s="16">
        <v>80</v>
      </c>
      <c r="H143" s="16">
        <v>13880025.994879572</v>
      </c>
      <c r="I143" s="16">
        <v>950131.39853111026</v>
      </c>
      <c r="J143" s="16">
        <v>145277.79319999999</v>
      </c>
      <c r="K143" s="16">
        <v>18.270560747663552</v>
      </c>
      <c r="L143" s="16">
        <v>8.2306283903742603</v>
      </c>
      <c r="M143" s="16">
        <v>86.2551736754356</v>
      </c>
      <c r="N143" s="16">
        <v>19695.84244781037</v>
      </c>
    </row>
    <row r="144" spans="2:14" s="16" customFormat="1" x14ac:dyDescent="0.25">
      <c r="B144" s="16" t="str">
        <f>VLOOKUP(G144,NUTS_Europa!$A$2:$C$81,2,FALSE)</f>
        <v>ES52</v>
      </c>
      <c r="C144" s="16">
        <f>VLOOKUP(G144,NUTS_Europa!$A$2:$C$81,3,FALSE)</f>
        <v>1064</v>
      </c>
      <c r="D144" s="16" t="str">
        <f>VLOOKUP(F144,NUTS_Europa!$A$2:$C$81,2,FALSE)</f>
        <v>ES51</v>
      </c>
      <c r="E144" s="16">
        <f>VLOOKUP(F144,NUTS_Europa!$A$2:$C$81,3,FALSE)</f>
        <v>1063</v>
      </c>
      <c r="F144" s="16">
        <v>15</v>
      </c>
      <c r="G144" s="16">
        <v>16</v>
      </c>
      <c r="H144" s="16">
        <v>3130962.7029606286</v>
      </c>
      <c r="I144" s="16">
        <v>4531794.5957445847</v>
      </c>
      <c r="J144" s="16">
        <v>135416.16140000001</v>
      </c>
      <c r="K144" s="16">
        <v>7.5700934579439254</v>
      </c>
      <c r="L144" s="16">
        <v>7.031081033862602</v>
      </c>
      <c r="M144" s="16">
        <v>57.001948511258099</v>
      </c>
      <c r="N144" s="16">
        <v>12115.619999427701</v>
      </c>
    </row>
    <row r="145" spans="2:14" s="16" customFormat="1" x14ac:dyDescent="0.25">
      <c r="B145" s="16" t="str">
        <f>VLOOKUP(F145,NUTS_Europa!$A$2:$C$81,2,FALSE)</f>
        <v>ES51</v>
      </c>
      <c r="C145" s="16">
        <f>VLOOKUP(F145,NUTS_Europa!$A$2:$C$81,3,FALSE)</f>
        <v>1063</v>
      </c>
      <c r="D145" s="16" t="str">
        <f>VLOOKUP(G145,NUTS_Europa!$A$2:$C$81,2,FALSE)</f>
        <v>PT15</v>
      </c>
      <c r="E145" s="16">
        <f>VLOOKUP(G145,NUTS_Europa!$A$2:$C$81,3,FALSE)</f>
        <v>1065</v>
      </c>
      <c r="F145" s="16">
        <v>15</v>
      </c>
      <c r="G145" s="16">
        <v>37</v>
      </c>
      <c r="H145" s="16">
        <v>3524459.6258786079</v>
      </c>
      <c r="I145" s="16">
        <v>5544862.0069435136</v>
      </c>
      <c r="J145" s="16">
        <v>123614.25509999999</v>
      </c>
      <c r="K145" s="16">
        <v>37.336448598130843</v>
      </c>
      <c r="L145" s="16">
        <v>9.1134143593290631</v>
      </c>
      <c r="M145" s="16">
        <v>38.879987563780396</v>
      </c>
      <c r="N145" s="16">
        <v>8263.843030071208</v>
      </c>
    </row>
    <row r="146" spans="2:14" s="16" customFormat="1" x14ac:dyDescent="0.25">
      <c r="B146" s="16" t="str">
        <f>VLOOKUP(F146,NUTS_Europa!$A$2:$C$81,2,FALSE)</f>
        <v>PT15</v>
      </c>
      <c r="C146" s="16">
        <f>VLOOKUP(F146,NUTS_Europa!$A$2:$C$81,3,FALSE)</f>
        <v>1065</v>
      </c>
      <c r="D146" s="16" t="str">
        <f>VLOOKUP(G146,NUTS_Europa!$A$2:$C$81,2,FALSE)</f>
        <v>PT17</v>
      </c>
      <c r="E146" s="16">
        <f>VLOOKUP(G146,NUTS_Europa!$A$2:$C$81,3,FALSE)</f>
        <v>294</v>
      </c>
      <c r="F146" s="16">
        <v>37</v>
      </c>
      <c r="G146" s="16">
        <v>39</v>
      </c>
      <c r="H146" s="16">
        <v>1071151.8507954753</v>
      </c>
      <c r="I146" s="16">
        <v>535698.27503536781</v>
      </c>
      <c r="J146" s="16">
        <v>507158.32770000002</v>
      </c>
      <c r="K146" s="16">
        <v>2.1028037383177574</v>
      </c>
      <c r="L146" s="16">
        <v>10.807006085925547</v>
      </c>
      <c r="M146" s="16">
        <v>15.507801432752833</v>
      </c>
      <c r="N146" s="16">
        <v>3296.1439756520863</v>
      </c>
    </row>
    <row r="147" spans="2:14" s="16" customFormat="1" x14ac:dyDescent="0.25">
      <c r="B147" s="16" t="str">
        <f>VLOOKUP(G147,NUTS_Europa!$A$2:$C$81,2,FALSE)</f>
        <v>PT17</v>
      </c>
      <c r="C147" s="16">
        <f>VLOOKUP(G147,NUTS_Europa!$A$2:$C$81,3,FALSE)</f>
        <v>294</v>
      </c>
      <c r="D147" s="16" t="str">
        <f>VLOOKUP(F147,NUTS_Europa!$A$2:$C$81,2,FALSE)</f>
        <v>FRJ1</v>
      </c>
      <c r="E147" s="16">
        <f>VLOOKUP(F147,NUTS_Europa!$A$2:$C$81,3,FALSE)</f>
        <v>1063</v>
      </c>
      <c r="F147" s="16">
        <v>26</v>
      </c>
      <c r="G147" s="16">
        <v>39</v>
      </c>
      <c r="H147" s="16">
        <v>1739625.5991859916</v>
      </c>
      <c r="I147" s="16">
        <v>5519255.0826277705</v>
      </c>
      <c r="J147" s="16">
        <v>137713.6226</v>
      </c>
      <c r="K147" s="16">
        <v>38.037383177570099</v>
      </c>
      <c r="L147" s="16">
        <v>7.986547777242917</v>
      </c>
      <c r="M147" s="16">
        <v>15.507801432752833</v>
      </c>
      <c r="N147" s="16">
        <v>3296.1439756520863</v>
      </c>
    </row>
    <row r="148" spans="2:14" s="16" customFormat="1" x14ac:dyDescent="0.25">
      <c r="B148" s="16" t="str">
        <f>VLOOKUP(F148,NUTS_Europa!$A$2:$C$81,2,FALSE)</f>
        <v>FRJ1</v>
      </c>
      <c r="C148" s="16">
        <f>VLOOKUP(F148,NUTS_Europa!$A$2:$C$81,3,FALSE)</f>
        <v>1063</v>
      </c>
      <c r="D148" s="16" t="str">
        <f>VLOOKUP(G148,NUTS_Europa!$A$2:$C$81,2,FALSE)</f>
        <v>FRJ2</v>
      </c>
      <c r="E148" s="16">
        <f>VLOOKUP(G148,NUTS_Europa!$A$2:$C$81,3,FALSE)</f>
        <v>283</v>
      </c>
      <c r="F148" s="16">
        <v>26</v>
      </c>
      <c r="G148" s="16">
        <v>28</v>
      </c>
      <c r="H148" s="16">
        <v>2392976.3172230995</v>
      </c>
      <c r="I148" s="16">
        <v>6571821.6505091609</v>
      </c>
      <c r="J148" s="16">
        <v>142841.86170000001</v>
      </c>
      <c r="K148" s="16">
        <v>72.137242990654215</v>
      </c>
      <c r="L148" s="16">
        <v>7.8185655862535466</v>
      </c>
      <c r="M148" s="16">
        <v>11.465638089496746</v>
      </c>
      <c r="N148" s="16">
        <v>2344.8291721377705</v>
      </c>
    </row>
    <row r="149" spans="2:14" s="16" customFormat="1" x14ac:dyDescent="0.25">
      <c r="B149" s="16" t="str">
        <f>VLOOKUP(G149,NUTS_Europa!$A$2:$C$81,2,FALSE)</f>
        <v>FRJ2</v>
      </c>
      <c r="C149" s="16">
        <f>VLOOKUP(G149,NUTS_Europa!$A$2:$C$81,3,FALSE)</f>
        <v>283</v>
      </c>
      <c r="D149" s="16" t="str">
        <f>VLOOKUP(F149,NUTS_Europa!$A$2:$C$81,2,FALSE)</f>
        <v>FRF2</v>
      </c>
      <c r="E149" s="16">
        <f>VLOOKUP(F149,NUTS_Europa!$A$2:$C$81,3,FALSE)</f>
        <v>269</v>
      </c>
      <c r="F149" s="16">
        <v>27</v>
      </c>
      <c r="G149" s="16">
        <v>28</v>
      </c>
      <c r="H149" s="16">
        <v>1947814.0489959756</v>
      </c>
      <c r="I149" s="16">
        <v>1190264.89969962</v>
      </c>
      <c r="J149" s="16">
        <v>176841.96369999999</v>
      </c>
      <c r="K149" s="16">
        <v>21.635514018691591</v>
      </c>
      <c r="L149" s="16">
        <v>11.231863779631277</v>
      </c>
      <c r="M149" s="16">
        <v>13.472294237741247</v>
      </c>
      <c r="N149" s="16">
        <v>2344.8291721377705</v>
      </c>
    </row>
    <row r="150" spans="2:14" s="16" customFormat="1" x14ac:dyDescent="0.25">
      <c r="B150" s="16" t="str">
        <f>VLOOKUP(F150,NUTS_Europa!$A$2:$C$81,2,FALSE)</f>
        <v>FRF2</v>
      </c>
      <c r="C150" s="16">
        <f>VLOOKUP(F150,NUTS_Europa!$A$2:$C$81,3,FALSE)</f>
        <v>269</v>
      </c>
      <c r="D150" s="16" t="str">
        <f>VLOOKUP(G150,NUTS_Europa!$A$2:$C$81,2,FALSE)</f>
        <v>FRG0</v>
      </c>
      <c r="E150" s="16">
        <f>VLOOKUP(G150,NUTS_Europa!$A$2:$C$81,3,FALSE)</f>
        <v>283</v>
      </c>
      <c r="F150" s="16">
        <v>27</v>
      </c>
      <c r="G150" s="16">
        <v>62</v>
      </c>
      <c r="H150" s="16">
        <v>1399794.643858969</v>
      </c>
      <c r="I150" s="16">
        <v>1190264.89969962</v>
      </c>
      <c r="J150" s="16">
        <v>141512.31529999999</v>
      </c>
      <c r="K150" s="16">
        <v>21.635514018691591</v>
      </c>
      <c r="L150" s="16">
        <v>11.231863779631277</v>
      </c>
      <c r="M150" s="16">
        <v>13.472294237741247</v>
      </c>
      <c r="N150" s="16">
        <v>2344.8291721377705</v>
      </c>
    </row>
    <row r="151" spans="2:14" s="16" customFormat="1" x14ac:dyDescent="0.25">
      <c r="B151" s="16" t="str">
        <f>VLOOKUP(G151,NUTS_Europa!$A$2:$C$81,2,FALSE)</f>
        <v>FRG0</v>
      </c>
      <c r="C151" s="16">
        <f>VLOOKUP(G151,NUTS_Europa!$A$2:$C$81,3,FALSE)</f>
        <v>283</v>
      </c>
      <c r="D151" s="16" t="str">
        <f>VLOOKUP(F151,NUTS_Europa!$A$2:$C$81,2,FALSE)</f>
        <v>FRI2</v>
      </c>
      <c r="E151" s="16">
        <f>VLOOKUP(F151,NUTS_Europa!$A$2:$C$81,3,FALSE)</f>
        <v>269</v>
      </c>
      <c r="F151" s="16">
        <v>29</v>
      </c>
      <c r="G151" s="16">
        <v>62</v>
      </c>
      <c r="H151" s="16">
        <v>1412109.6866710363</v>
      </c>
      <c r="I151" s="16">
        <v>1190264.89969962</v>
      </c>
      <c r="J151" s="16">
        <v>118487.9544</v>
      </c>
      <c r="K151" s="16">
        <v>21.635514018691591</v>
      </c>
      <c r="L151" s="16">
        <v>11.231863779631277</v>
      </c>
      <c r="M151" s="16">
        <v>13.472294237741247</v>
      </c>
      <c r="N151" s="16">
        <v>2344.8291721377705</v>
      </c>
    </row>
    <row r="152" spans="2:14" s="16" customFormat="1" x14ac:dyDescent="0.25">
      <c r="B152" s="16" t="str">
        <f>VLOOKUP(F152,NUTS_Europa!$A$2:$C$81,2,FALSE)</f>
        <v>FRI2</v>
      </c>
      <c r="C152" s="16">
        <f>VLOOKUP(F152,NUTS_Europa!$A$2:$C$81,3,FALSE)</f>
        <v>269</v>
      </c>
      <c r="D152" s="16" t="str">
        <f>VLOOKUP(G152,NUTS_Europa!$A$2:$C$81,2,FALSE)</f>
        <v>NL12</v>
      </c>
      <c r="E152" s="16">
        <f>VLOOKUP(G152,NUTS_Europa!$A$2:$C$81,3,FALSE)</f>
        <v>218</v>
      </c>
      <c r="F152" s="16">
        <v>29</v>
      </c>
      <c r="G152" s="16">
        <v>31</v>
      </c>
      <c r="H152" s="16">
        <v>2700744.6609340031</v>
      </c>
      <c r="I152" s="16">
        <v>1015584.8694188965</v>
      </c>
      <c r="J152" s="16">
        <v>154854.3009</v>
      </c>
      <c r="K152" s="16">
        <v>12.850467289719626</v>
      </c>
      <c r="L152" s="16">
        <v>9.7647602018391417</v>
      </c>
      <c r="M152" s="16">
        <v>29.469740580963805</v>
      </c>
      <c r="N152" s="16">
        <v>5603.586288415795</v>
      </c>
    </row>
    <row r="153" spans="2:14" s="16" customFormat="1" x14ac:dyDescent="0.25">
      <c r="B153" s="16" t="str">
        <f>VLOOKUP(G153,NUTS_Europa!$A$2:$C$81,2,FALSE)</f>
        <v>NL12</v>
      </c>
      <c r="C153" s="16">
        <f>VLOOKUP(G153,NUTS_Europa!$A$2:$C$81,3,FALSE)</f>
        <v>218</v>
      </c>
      <c r="D153" s="16" t="str">
        <f>VLOOKUP(F153,NUTS_Europa!$A$2:$C$81,2,FALSE)</f>
        <v>DE60</v>
      </c>
      <c r="E153" s="16">
        <f>VLOOKUP(F153,NUTS_Europa!$A$2:$C$81,3,FALSE)</f>
        <v>1069</v>
      </c>
      <c r="F153" s="16">
        <v>5</v>
      </c>
      <c r="G153" s="16">
        <v>31</v>
      </c>
      <c r="H153" s="16">
        <v>1206086.6854330704</v>
      </c>
      <c r="I153" s="16">
        <v>908575.26126521081</v>
      </c>
      <c r="J153" s="16">
        <v>120437.3524</v>
      </c>
      <c r="K153" s="16">
        <v>12.615420560747665</v>
      </c>
      <c r="L153" s="16">
        <v>7.4786180764317329</v>
      </c>
      <c r="M153" s="16">
        <v>24.674307714689544</v>
      </c>
      <c r="N153" s="16">
        <v>5603.586288415795</v>
      </c>
    </row>
    <row r="154" spans="2:14" s="16" customFormat="1" x14ac:dyDescent="0.25">
      <c r="B154" s="16" t="str">
        <f>VLOOKUP(F154,NUTS_Europa!$A$2:$C$81,2,FALSE)</f>
        <v>DE60</v>
      </c>
      <c r="C154" s="16">
        <f>VLOOKUP(F154,NUTS_Europa!$A$2:$C$81,3,FALSE)</f>
        <v>1069</v>
      </c>
      <c r="D154" s="16" t="str">
        <f>VLOOKUP(G154,NUTS_Europa!$A$2:$C$81,2,FALSE)</f>
        <v>NL32</v>
      </c>
      <c r="E154" s="16">
        <f>VLOOKUP(G154,NUTS_Europa!$A$2:$C$81,3,FALSE)</f>
        <v>218</v>
      </c>
      <c r="F154" s="16">
        <v>5</v>
      </c>
      <c r="G154" s="16">
        <v>32</v>
      </c>
      <c r="H154" s="16">
        <v>340107.90006266453</v>
      </c>
      <c r="I154" s="16">
        <v>908575.26126521081</v>
      </c>
      <c r="J154" s="16">
        <v>119215.969</v>
      </c>
      <c r="K154" s="16">
        <v>12.615420560747665</v>
      </c>
      <c r="L154" s="16">
        <v>7.4786180764317329</v>
      </c>
      <c r="M154" s="16">
        <v>24.674307714689544</v>
      </c>
      <c r="N154" s="16">
        <v>5603.586288415795</v>
      </c>
    </row>
    <row r="155" spans="2:14" s="16" customFormat="1" x14ac:dyDescent="0.25">
      <c r="B155" s="16" t="str">
        <f>VLOOKUP(G155,NUTS_Europa!$A$2:$C$81,2,FALSE)</f>
        <v>NL32</v>
      </c>
      <c r="C155" s="16">
        <f>VLOOKUP(G155,NUTS_Europa!$A$2:$C$81,3,FALSE)</f>
        <v>218</v>
      </c>
      <c r="D155" s="16" t="str">
        <f>VLOOKUP(F155,NUTS_Europa!$A$2:$C$81,2,FALSE)</f>
        <v>DE93</v>
      </c>
      <c r="E155" s="16">
        <f>VLOOKUP(F155,NUTS_Europa!$A$2:$C$81,3,FALSE)</f>
        <v>1069</v>
      </c>
      <c r="F155" s="16">
        <v>7</v>
      </c>
      <c r="G155" s="16">
        <v>32</v>
      </c>
      <c r="H155" s="16">
        <v>630729.49753191718</v>
      </c>
      <c r="I155" s="16">
        <v>908575.26126521081</v>
      </c>
      <c r="J155" s="16">
        <v>199058.85829999999</v>
      </c>
      <c r="K155" s="16">
        <v>12.615420560747665</v>
      </c>
      <c r="L155" s="16">
        <v>7.4786180764317329</v>
      </c>
      <c r="M155" s="16">
        <v>24.674307714689544</v>
      </c>
      <c r="N155" s="16">
        <v>5603.586288415795</v>
      </c>
    </row>
    <row r="156" spans="2:14" s="16" customFormat="1" x14ac:dyDescent="0.25">
      <c r="B156" s="16" t="str">
        <f>VLOOKUP(F156,NUTS_Europa!$A$2:$C$81,2,FALSE)</f>
        <v>DE93</v>
      </c>
      <c r="C156" s="16">
        <f>VLOOKUP(F156,NUTS_Europa!$A$2:$C$81,3,FALSE)</f>
        <v>1069</v>
      </c>
      <c r="D156" s="16" t="str">
        <f>VLOOKUP(G156,NUTS_Europa!$A$2:$C$81,2,FALSE)</f>
        <v>ES13</v>
      </c>
      <c r="E156" s="16">
        <f>VLOOKUP(G156,NUTS_Europa!$A$2:$C$81,3,FALSE)</f>
        <v>163</v>
      </c>
      <c r="F156" s="16">
        <v>7</v>
      </c>
      <c r="G156" s="16">
        <v>13</v>
      </c>
      <c r="H156" s="16">
        <v>934852.71006374236</v>
      </c>
      <c r="I156" s="16">
        <v>2043655.2516081319</v>
      </c>
      <c r="J156" s="16">
        <v>113696.3812</v>
      </c>
      <c r="K156" s="16">
        <v>48.97429906542056</v>
      </c>
      <c r="L156" s="16">
        <v>12.013623839006076</v>
      </c>
      <c r="M156" s="16">
        <v>18.22687774885711</v>
      </c>
      <c r="N156" s="16">
        <v>3277.8554623696641</v>
      </c>
    </row>
    <row r="157" spans="2:14" s="16" customFormat="1" x14ac:dyDescent="0.25">
      <c r="B157" s="16" t="str">
        <f>VLOOKUP(G157,NUTS_Europa!$A$2:$C$81,2,FALSE)</f>
        <v>ES13</v>
      </c>
      <c r="C157" s="16">
        <f>VLOOKUP(G157,NUTS_Europa!$A$2:$C$81,3,FALSE)</f>
        <v>163</v>
      </c>
      <c r="D157" s="16" t="str">
        <f>VLOOKUP(F157,NUTS_Europa!$A$2:$C$81,2,FALSE)</f>
        <v>BE23</v>
      </c>
      <c r="E157" s="16">
        <f>VLOOKUP(F157,NUTS_Europa!$A$2:$C$81,3,FALSE)</f>
        <v>253</v>
      </c>
      <c r="F157" s="16">
        <v>2</v>
      </c>
      <c r="G157" s="16">
        <v>13</v>
      </c>
      <c r="H157" s="16">
        <v>1008345.6966347144</v>
      </c>
      <c r="I157" s="16">
        <v>1685409.0276974023</v>
      </c>
      <c r="J157" s="16">
        <v>117923.68180000001</v>
      </c>
      <c r="K157" s="16">
        <v>36.257476635514017</v>
      </c>
      <c r="L157" s="16">
        <v>14.136248791063194</v>
      </c>
      <c r="M157" s="16">
        <v>21.031998435164592</v>
      </c>
      <c r="N157" s="16">
        <v>3277.8554623696641</v>
      </c>
    </row>
    <row r="158" spans="2:14" s="16" customFormat="1" x14ac:dyDescent="0.25">
      <c r="B158" s="16" t="str">
        <f>VLOOKUP(F158,NUTS_Europa!$A$2:$C$81,2,FALSE)</f>
        <v>BE23</v>
      </c>
      <c r="C158" s="16">
        <f>VLOOKUP(F158,NUTS_Europa!$A$2:$C$81,3,FALSE)</f>
        <v>253</v>
      </c>
      <c r="D158" s="16" t="str">
        <f>VLOOKUP(G158,NUTS_Europa!$A$2:$C$81,2,FALSE)</f>
        <v>BE25</v>
      </c>
      <c r="E158" s="16">
        <f>VLOOKUP(G158,NUTS_Europa!$A$2:$C$81,3,FALSE)</f>
        <v>235</v>
      </c>
      <c r="F158" s="16">
        <v>2</v>
      </c>
      <c r="G158" s="16">
        <v>3</v>
      </c>
      <c r="H158" s="16">
        <v>425558.24037272099</v>
      </c>
      <c r="I158" s="16">
        <v>620152.6690119839</v>
      </c>
      <c r="J158" s="16">
        <v>135416.16140000001</v>
      </c>
      <c r="K158" s="16">
        <v>5.8785046728971961</v>
      </c>
      <c r="L158" s="16">
        <v>9.9465001747283335</v>
      </c>
      <c r="M158" s="16">
        <v>10.175445836612369</v>
      </c>
      <c r="N158" s="16">
        <v>1827.1881585640579</v>
      </c>
    </row>
    <row r="159" spans="2:14" s="16" customFormat="1" x14ac:dyDescent="0.25">
      <c r="B159" s="16" t="str">
        <f>VLOOKUP(G159,NUTS_Europa!$A$2:$C$81,2,FALSE)</f>
        <v>BE25</v>
      </c>
      <c r="C159" s="16">
        <f>VLOOKUP(G159,NUTS_Europa!$A$2:$C$81,3,FALSE)</f>
        <v>235</v>
      </c>
      <c r="D159" s="16" t="str">
        <f>VLOOKUP(F159,NUTS_Europa!$A$2:$C$81,2,FALSE)</f>
        <v>BE21</v>
      </c>
      <c r="E159" s="16">
        <f>VLOOKUP(F159,NUTS_Europa!$A$2:$C$81,3,FALSE)</f>
        <v>253</v>
      </c>
      <c r="F159" s="16">
        <v>1</v>
      </c>
      <c r="G159" s="16">
        <v>3</v>
      </c>
      <c r="H159" s="17">
        <v>343988.90659810434</v>
      </c>
      <c r="I159" s="17">
        <v>620152.6690119839</v>
      </c>
      <c r="J159" s="16">
        <v>135416.16140000001</v>
      </c>
      <c r="K159" s="16">
        <v>5.8785046728971961</v>
      </c>
      <c r="L159" s="16">
        <v>9.9465001747283335</v>
      </c>
      <c r="M159" s="16">
        <v>10.175445836612369</v>
      </c>
      <c r="N159" s="16">
        <v>1827.1881585640579</v>
      </c>
    </row>
    <row r="160" spans="2:14" s="16" customFormat="1" x14ac:dyDescent="0.25"/>
    <row r="161" s="16" customFormat="1" x14ac:dyDescent="0.25"/>
    <row r="162" s="16" customFormat="1" x14ac:dyDescent="0.25"/>
    <row r="163" s="16" customFormat="1" x14ac:dyDescent="0.25"/>
    <row r="164" s="16" customFormat="1" x14ac:dyDescent="0.25"/>
    <row r="165" s="16" customFormat="1" x14ac:dyDescent="0.25"/>
    <row r="166" s="16" customFormat="1" x14ac:dyDescent="0.25"/>
    <row r="167" s="16" customFormat="1" x14ac:dyDescent="0.25"/>
    <row r="168" s="16" customFormat="1" x14ac:dyDescent="0.25"/>
    <row r="169" s="16" customFormat="1" x14ac:dyDescent="0.25"/>
    <row r="170" s="16" customFormat="1" x14ac:dyDescent="0.25"/>
    <row r="171" s="16" customFormat="1" x14ac:dyDescent="0.25"/>
    <row r="172" s="16" customFormat="1" x14ac:dyDescent="0.25"/>
    <row r="173" s="16" customFormat="1" x14ac:dyDescent="0.25"/>
    <row r="174" s="16" customFormat="1" x14ac:dyDescent="0.25"/>
    <row r="175" s="16" customFormat="1" x14ac:dyDescent="0.25"/>
    <row r="176" s="16" customFormat="1" x14ac:dyDescent="0.25"/>
    <row r="177" s="16" customFormat="1" x14ac:dyDescent="0.25"/>
    <row r="178" s="16" customFormat="1" x14ac:dyDescent="0.25"/>
    <row r="179" s="16" customFormat="1" x14ac:dyDescent="0.25"/>
    <row r="180" s="16" customFormat="1" x14ac:dyDescent="0.25"/>
    <row r="181" s="16" customFormat="1" x14ac:dyDescent="0.25"/>
    <row r="182" s="16" customFormat="1" x14ac:dyDescent="0.25"/>
    <row r="183" s="16" customFormat="1" x14ac:dyDescent="0.25"/>
    <row r="184" s="16" customFormat="1" x14ac:dyDescent="0.25"/>
    <row r="185" s="16" customFormat="1" x14ac:dyDescent="0.25"/>
    <row r="186" s="16" customFormat="1" x14ac:dyDescent="0.25"/>
    <row r="187" s="16" customFormat="1" x14ac:dyDescent="0.25"/>
    <row r="188" s="16" customFormat="1" x14ac:dyDescent="0.25"/>
    <row r="189" s="16" customFormat="1" x14ac:dyDescent="0.25"/>
    <row r="190" s="16" customFormat="1" x14ac:dyDescent="0.25"/>
    <row r="191" s="16" customFormat="1" x14ac:dyDescent="0.25"/>
    <row r="192" s="16" customFormat="1" x14ac:dyDescent="0.25"/>
    <row r="193" s="16" customFormat="1" x14ac:dyDescent="0.25"/>
    <row r="194" s="16" customFormat="1" x14ac:dyDescent="0.25"/>
    <row r="195" s="16" customFormat="1" x14ac:dyDescent="0.25"/>
    <row r="196" s="16" customFormat="1" x14ac:dyDescent="0.25"/>
    <row r="197" s="16" customFormat="1" x14ac:dyDescent="0.25"/>
    <row r="198" s="16" customFormat="1" x14ac:dyDescent="0.25"/>
    <row r="199" s="16" customFormat="1" x14ac:dyDescent="0.25"/>
    <row r="200" s="16" customFormat="1" x14ac:dyDescent="0.25"/>
    <row r="201" s="16" customFormat="1" x14ac:dyDescent="0.25"/>
    <row r="202" s="16" customFormat="1" x14ac:dyDescent="0.25"/>
    <row r="203" s="16" customFormat="1" x14ac:dyDescent="0.25"/>
    <row r="204" s="16" customFormat="1" x14ac:dyDescent="0.25"/>
    <row r="205" s="16" customFormat="1" x14ac:dyDescent="0.25"/>
    <row r="206" s="16" customFormat="1" x14ac:dyDescent="0.25"/>
    <row r="207" s="16" customFormat="1" x14ac:dyDescent="0.25"/>
    <row r="208" s="16" customFormat="1" x14ac:dyDescent="0.25"/>
    <row r="209" s="16" customFormat="1" x14ac:dyDescent="0.25"/>
    <row r="210" s="16" customFormat="1" x14ac:dyDescent="0.25"/>
    <row r="211" s="16" customFormat="1" x14ac:dyDescent="0.25"/>
    <row r="212" s="16" customFormat="1" x14ac:dyDescent="0.25"/>
    <row r="213" s="16" customFormat="1" x14ac:dyDescent="0.25"/>
    <row r="214" s="16" customFormat="1" x14ac:dyDescent="0.25"/>
    <row r="215" s="16" customFormat="1" x14ac:dyDescent="0.25"/>
    <row r="216" s="16" customFormat="1" x14ac:dyDescent="0.25"/>
    <row r="217" s="16" customFormat="1" x14ac:dyDescent="0.25"/>
    <row r="218" s="16" customFormat="1" x14ac:dyDescent="0.25"/>
    <row r="219" s="16" customFormat="1" x14ac:dyDescent="0.25"/>
    <row r="220" s="16" customFormat="1" x14ac:dyDescent="0.25"/>
    <row r="221" s="16" customFormat="1" x14ac:dyDescent="0.25"/>
    <row r="222" s="16" customFormat="1" x14ac:dyDescent="0.25"/>
    <row r="223" s="16" customFormat="1" x14ac:dyDescent="0.25"/>
    <row r="224" s="16" customFormat="1" x14ac:dyDescent="0.25"/>
    <row r="225" s="16" customFormat="1" x14ac:dyDescent="0.25"/>
    <row r="226" s="16" customFormat="1" x14ac:dyDescent="0.25"/>
    <row r="227" s="16" customFormat="1" x14ac:dyDescent="0.25"/>
    <row r="228" s="16" customFormat="1" x14ac:dyDescent="0.25"/>
    <row r="229" s="16" customFormat="1" x14ac:dyDescent="0.25"/>
    <row r="230" s="16" customFormat="1" x14ac:dyDescent="0.25"/>
    <row r="231" s="16" customFormat="1" x14ac:dyDescent="0.25"/>
    <row r="232" s="16" customFormat="1" x14ac:dyDescent="0.25"/>
    <row r="233" s="16" customFormat="1" x14ac:dyDescent="0.25"/>
    <row r="234" s="16" customFormat="1" x14ac:dyDescent="0.25"/>
    <row r="235" s="16" customFormat="1" x14ac:dyDescent="0.25"/>
    <row r="236" s="16" customFormat="1" x14ac:dyDescent="0.25"/>
    <row r="237" s="16" customFormat="1" x14ac:dyDescent="0.25"/>
    <row r="238" s="16" customFormat="1" x14ac:dyDescent="0.25"/>
    <row r="239" s="16" customFormat="1" x14ac:dyDescent="0.25"/>
    <row r="240" s="16" customFormat="1" x14ac:dyDescent="0.25"/>
    <row r="241" s="16" customFormat="1" x14ac:dyDescent="0.25"/>
    <row r="242" s="16" customFormat="1" x14ac:dyDescent="0.25"/>
    <row r="243" s="16" customFormat="1" x14ac:dyDescent="0.25"/>
    <row r="244" s="16" customFormat="1" x14ac:dyDescent="0.25"/>
    <row r="245" s="16" customFormat="1" x14ac:dyDescent="0.25"/>
    <row r="246" s="16" customFormat="1" x14ac:dyDescent="0.25"/>
    <row r="247" s="16" customFormat="1" x14ac:dyDescent="0.25"/>
    <row r="248" s="16" customFormat="1" x14ac:dyDescent="0.25"/>
    <row r="249" s="16" customFormat="1" x14ac:dyDescent="0.25"/>
    <row r="250" s="16" customFormat="1" x14ac:dyDescent="0.25"/>
    <row r="251" s="16" customFormat="1" x14ac:dyDescent="0.25"/>
    <row r="252" s="16" customFormat="1" x14ac:dyDescent="0.25"/>
    <row r="253" s="16" customFormat="1" x14ac:dyDescent="0.25"/>
    <row r="254" s="16" customFormat="1" x14ac:dyDescent="0.25"/>
    <row r="255" s="16" customFormat="1" x14ac:dyDescent="0.25"/>
    <row r="256" s="16" customFormat="1" x14ac:dyDescent="0.25"/>
    <row r="257" s="16" customFormat="1" x14ac:dyDescent="0.25"/>
    <row r="258" s="16" customFormat="1" x14ac:dyDescent="0.25"/>
    <row r="259" s="16" customFormat="1" x14ac:dyDescent="0.25"/>
    <row r="260" s="16" customFormat="1" x14ac:dyDescent="0.25"/>
    <row r="261" s="16" customFormat="1" x14ac:dyDescent="0.25"/>
    <row r="262" s="16" customFormat="1" x14ac:dyDescent="0.25"/>
    <row r="263" s="16" customFormat="1" x14ac:dyDescent="0.25"/>
    <row r="264" s="16" customFormat="1" x14ac:dyDescent="0.25"/>
    <row r="265" s="16" customFormat="1" x14ac:dyDescent="0.25"/>
    <row r="266" s="16" customFormat="1" x14ac:dyDescent="0.25"/>
    <row r="267" s="16" customFormat="1" x14ac:dyDescent="0.25"/>
    <row r="268" s="16" customFormat="1" x14ac:dyDescent="0.25"/>
    <row r="269" s="16" customFormat="1" x14ac:dyDescent="0.25"/>
    <row r="270" s="16" customFormat="1" x14ac:dyDescent="0.25"/>
    <row r="271" s="16" customFormat="1" x14ac:dyDescent="0.25"/>
    <row r="272" s="16" customFormat="1" x14ac:dyDescent="0.25"/>
    <row r="273" s="16" customFormat="1" x14ac:dyDescent="0.25"/>
    <row r="274" s="16" customFormat="1" x14ac:dyDescent="0.25"/>
    <row r="275" s="16" customFormat="1" x14ac:dyDescent="0.25"/>
    <row r="276" s="16" customFormat="1" x14ac:dyDescent="0.25"/>
    <row r="277" s="16" customFormat="1" x14ac:dyDescent="0.25"/>
    <row r="278" s="16" customFormat="1" x14ac:dyDescent="0.25"/>
    <row r="279" s="16" customFormat="1" x14ac:dyDescent="0.25"/>
    <row r="280" s="16" customFormat="1" x14ac:dyDescent="0.25"/>
    <row r="281" s="16" customFormat="1" x14ac:dyDescent="0.25"/>
    <row r="282" s="16" customFormat="1" x14ac:dyDescent="0.25"/>
    <row r="283" s="16" customFormat="1" x14ac:dyDescent="0.25"/>
    <row r="284" s="16" customFormat="1" x14ac:dyDescent="0.25"/>
    <row r="285" s="16" customFormat="1" x14ac:dyDescent="0.25"/>
    <row r="286" s="16" customFormat="1" x14ac:dyDescent="0.25"/>
    <row r="287" s="16" customFormat="1" x14ac:dyDescent="0.25"/>
    <row r="288" s="16" customFormat="1" x14ac:dyDescent="0.25"/>
    <row r="289" s="16" customFormat="1" x14ac:dyDescent="0.25"/>
    <row r="290" s="16" customFormat="1" x14ac:dyDescent="0.25"/>
    <row r="291" s="16" customFormat="1" x14ac:dyDescent="0.25"/>
    <row r="292" s="16" customFormat="1" x14ac:dyDescent="0.25"/>
    <row r="293" s="16" customFormat="1" x14ac:dyDescent="0.25"/>
    <row r="294" s="16" customFormat="1" x14ac:dyDescent="0.25"/>
    <row r="295" s="16" customFormat="1" x14ac:dyDescent="0.25"/>
    <row r="296" s="16" customFormat="1" x14ac:dyDescent="0.25"/>
    <row r="297" s="16" customFormat="1" x14ac:dyDescent="0.25"/>
    <row r="298" s="16" customFormat="1" x14ac:dyDescent="0.25"/>
    <row r="299" s="16" customFormat="1" x14ac:dyDescent="0.25"/>
    <row r="300" s="16" customFormat="1" x14ac:dyDescent="0.25"/>
    <row r="301" s="16" customFormat="1" x14ac:dyDescent="0.25"/>
    <row r="302" s="16" customFormat="1" x14ac:dyDescent="0.25"/>
    <row r="303" s="16" customFormat="1" x14ac:dyDescent="0.25"/>
    <row r="304" s="16" customFormat="1" x14ac:dyDescent="0.25"/>
    <row r="305" s="16" customFormat="1" x14ac:dyDescent="0.25"/>
    <row r="306" s="16" customFormat="1" x14ac:dyDescent="0.25"/>
    <row r="307" s="16" customFormat="1" x14ac:dyDescent="0.25"/>
    <row r="308" s="16" customFormat="1" x14ac:dyDescent="0.25"/>
    <row r="309" s="16" customFormat="1" x14ac:dyDescent="0.25"/>
    <row r="310" s="16" customFormat="1" x14ac:dyDescent="0.25"/>
    <row r="311" s="16" customFormat="1" x14ac:dyDescent="0.25"/>
    <row r="312" s="16" customFormat="1" x14ac:dyDescent="0.25"/>
    <row r="313" s="16" customFormat="1" x14ac:dyDescent="0.25"/>
    <row r="314" s="16" customFormat="1" x14ac:dyDescent="0.25"/>
    <row r="315" s="16" customFormat="1" x14ac:dyDescent="0.25"/>
    <row r="316" s="16" customFormat="1" x14ac:dyDescent="0.25"/>
    <row r="317" s="16" customFormat="1" x14ac:dyDescent="0.25"/>
    <row r="318" s="16" customFormat="1" x14ac:dyDescent="0.25"/>
    <row r="319" s="16" customFormat="1" x14ac:dyDescent="0.25"/>
    <row r="320" s="16" customFormat="1" x14ac:dyDescent="0.25"/>
    <row r="321" s="16" customFormat="1" x14ac:dyDescent="0.25"/>
    <row r="322" s="16" customFormat="1" x14ac:dyDescent="0.25"/>
    <row r="323" s="16" customFormat="1" x14ac:dyDescent="0.25"/>
  </sheetData>
  <autoFilter ref="B3:I83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99B-A848-4B56-8D7F-F10CEBE38BDC}">
  <dimension ref="A3:H28"/>
  <sheetViews>
    <sheetView workbookViewId="0">
      <selection activeCell="D7" sqref="D7"/>
    </sheetView>
  </sheetViews>
  <sheetFormatPr baseColWidth="10" defaultRowHeight="15" x14ac:dyDescent="0.25"/>
  <sheetData>
    <row r="3" spans="1:6" x14ac:dyDescent="0.25">
      <c r="C3" s="1" t="s">
        <v>0</v>
      </c>
      <c r="D3" s="1" t="s">
        <v>1</v>
      </c>
      <c r="E3" t="s">
        <v>20</v>
      </c>
      <c r="F3" t="s">
        <v>21</v>
      </c>
    </row>
    <row r="4" spans="1:6" x14ac:dyDescent="0.25">
      <c r="C4" s="1">
        <v>282</v>
      </c>
      <c r="D4" s="1" t="s">
        <v>2</v>
      </c>
      <c r="E4">
        <v>157391</v>
      </c>
      <c r="F4">
        <f>E4/52</f>
        <v>3026.75</v>
      </c>
    </row>
    <row r="5" spans="1:6" x14ac:dyDescent="0.25">
      <c r="C5" s="1">
        <v>1064</v>
      </c>
      <c r="D5" s="1" t="s">
        <v>3</v>
      </c>
      <c r="E5">
        <f>1380871+1335726</f>
        <v>2716597</v>
      </c>
      <c r="F5">
        <f t="shared" ref="F5:F28" si="0">E5/52</f>
        <v>52242.25</v>
      </c>
    </row>
    <row r="6" spans="1:6" x14ac:dyDescent="0.25">
      <c r="C6" s="1">
        <v>269</v>
      </c>
      <c r="D6" s="1" t="s">
        <v>4</v>
      </c>
      <c r="E6">
        <v>3070000</v>
      </c>
      <c r="F6">
        <f t="shared" si="0"/>
        <v>59038.461538461539</v>
      </c>
    </row>
    <row r="7" spans="1:6" x14ac:dyDescent="0.25">
      <c r="C7" s="1">
        <v>268</v>
      </c>
      <c r="D7" t="s">
        <v>32</v>
      </c>
      <c r="E7">
        <v>20000</v>
      </c>
      <c r="F7">
        <f t="shared" si="0"/>
        <v>384.61538461538464</v>
      </c>
    </row>
    <row r="8" spans="1:6" x14ac:dyDescent="0.25">
      <c r="C8" s="1">
        <v>235</v>
      </c>
      <c r="D8" s="1" t="s">
        <v>22</v>
      </c>
      <c r="E8">
        <v>462691</v>
      </c>
      <c r="F8">
        <f t="shared" si="0"/>
        <v>8897.9038461538457</v>
      </c>
    </row>
    <row r="9" spans="1:6" x14ac:dyDescent="0.25">
      <c r="C9" s="1">
        <v>1063</v>
      </c>
      <c r="D9" s="1" t="s">
        <v>5</v>
      </c>
      <c r="E9">
        <v>11166640</v>
      </c>
      <c r="F9">
        <f t="shared" si="0"/>
        <v>214743.07692307694</v>
      </c>
    </row>
    <row r="10" spans="1:6" x14ac:dyDescent="0.25">
      <c r="A10" t="s">
        <v>24</v>
      </c>
      <c r="B10" t="s">
        <v>23</v>
      </c>
      <c r="C10" s="1">
        <v>220</v>
      </c>
      <c r="D10" s="1" t="s">
        <v>6</v>
      </c>
      <c r="E10">
        <v>6770000</v>
      </c>
      <c r="F10">
        <f t="shared" si="0"/>
        <v>130192.30769230769</v>
      </c>
    </row>
    <row r="11" spans="1:6" x14ac:dyDescent="0.25">
      <c r="C11" s="1">
        <v>250</v>
      </c>
      <c r="D11" s="1" t="s">
        <v>7</v>
      </c>
      <c r="E11">
        <v>15299970</v>
      </c>
      <c r="F11">
        <f t="shared" si="0"/>
        <v>294230.19230769231</v>
      </c>
    </row>
    <row r="12" spans="1:6" x14ac:dyDescent="0.25">
      <c r="C12" s="1">
        <v>253</v>
      </c>
      <c r="D12" s="1" t="s">
        <v>8</v>
      </c>
      <c r="E12">
        <v>12020000</v>
      </c>
      <c r="F12">
        <f t="shared" si="0"/>
        <v>231153.84615384616</v>
      </c>
    </row>
    <row r="13" spans="1:6" x14ac:dyDescent="0.25">
      <c r="C13" s="1">
        <v>218</v>
      </c>
      <c r="D13" s="1" t="s">
        <v>9</v>
      </c>
      <c r="E13">
        <v>1400000</v>
      </c>
      <c r="F13">
        <f t="shared" si="0"/>
        <v>26923.076923076922</v>
      </c>
    </row>
    <row r="14" spans="1:6" x14ac:dyDescent="0.25">
      <c r="C14" s="1">
        <v>245</v>
      </c>
      <c r="D14" s="1" t="s">
        <v>10</v>
      </c>
      <c r="E14">
        <v>4900000</v>
      </c>
      <c r="F14">
        <f t="shared" si="0"/>
        <v>94230.769230769234</v>
      </c>
    </row>
    <row r="15" spans="1:6" x14ac:dyDescent="0.25">
      <c r="C15" s="1">
        <v>1065</v>
      </c>
      <c r="D15" s="1" t="s">
        <v>11</v>
      </c>
      <c r="E15">
        <v>1800000</v>
      </c>
      <c r="F15">
        <f t="shared" si="0"/>
        <v>34615.384615384617</v>
      </c>
    </row>
    <row r="16" spans="1:6" x14ac:dyDescent="0.25">
      <c r="C16" s="1">
        <v>294</v>
      </c>
      <c r="D16" s="1" t="s">
        <v>12</v>
      </c>
      <c r="E16">
        <v>1200000</v>
      </c>
      <c r="F16">
        <f t="shared" si="0"/>
        <v>23076.923076923078</v>
      </c>
    </row>
    <row r="17" spans="3:8" x14ac:dyDescent="0.25">
      <c r="C17" s="1">
        <v>111</v>
      </c>
      <c r="D17" s="1" t="s">
        <v>13</v>
      </c>
      <c r="E17">
        <v>717954</v>
      </c>
      <c r="F17">
        <f t="shared" si="0"/>
        <v>13806.807692307691</v>
      </c>
    </row>
    <row r="18" spans="3:8" x14ac:dyDescent="0.25">
      <c r="C18" s="1">
        <v>1069</v>
      </c>
      <c r="D18" s="1" t="s">
        <v>14</v>
      </c>
      <c r="E18">
        <v>9300000</v>
      </c>
      <c r="F18">
        <f t="shared" si="0"/>
        <v>178846.15384615384</v>
      </c>
      <c r="G18" t="s">
        <v>25</v>
      </c>
    </row>
    <row r="19" spans="3:8" x14ac:dyDescent="0.25">
      <c r="C19" s="1">
        <v>288</v>
      </c>
      <c r="D19" s="1" t="s">
        <v>15</v>
      </c>
      <c r="E19">
        <v>228822</v>
      </c>
      <c r="F19">
        <f t="shared" si="0"/>
        <v>4400.4230769230771</v>
      </c>
    </row>
    <row r="20" spans="3:8" x14ac:dyDescent="0.25">
      <c r="C20" s="1">
        <v>285</v>
      </c>
      <c r="D20" t="s">
        <v>26</v>
      </c>
      <c r="E20">
        <v>1190</v>
      </c>
      <c r="F20">
        <f t="shared" si="0"/>
        <v>22.884615384615383</v>
      </c>
    </row>
    <row r="21" spans="3:8" x14ac:dyDescent="0.25">
      <c r="C21" s="1">
        <v>297</v>
      </c>
      <c r="D21" s="1" t="s">
        <v>16</v>
      </c>
      <c r="E21">
        <v>214866</v>
      </c>
      <c r="F21">
        <f t="shared" si="0"/>
        <v>4132.0384615384619</v>
      </c>
    </row>
    <row r="22" spans="3:8" x14ac:dyDescent="0.25">
      <c r="C22" s="1">
        <v>61</v>
      </c>
      <c r="D22" s="1" t="s">
        <v>17</v>
      </c>
      <c r="E22">
        <v>5125385</v>
      </c>
      <c r="F22">
        <f t="shared" si="0"/>
        <v>98565.096153846156</v>
      </c>
    </row>
    <row r="23" spans="3:8" x14ac:dyDescent="0.25">
      <c r="C23" s="1">
        <v>462</v>
      </c>
      <c r="D23" s="1" t="s">
        <v>18</v>
      </c>
      <c r="E23">
        <v>232314</v>
      </c>
      <c r="F23">
        <f t="shared" si="0"/>
        <v>4467.5769230769229</v>
      </c>
      <c r="G23" t="s">
        <v>27</v>
      </c>
    </row>
    <row r="24" spans="3:8" x14ac:dyDescent="0.25">
      <c r="C24" s="1">
        <v>275</v>
      </c>
      <c r="D24" t="s">
        <v>33</v>
      </c>
      <c r="E24">
        <v>40000</v>
      </c>
      <c r="F24">
        <f t="shared" si="0"/>
        <v>769.23076923076928</v>
      </c>
    </row>
    <row r="25" spans="3:8" x14ac:dyDescent="0.25">
      <c r="C25" s="1">
        <v>163</v>
      </c>
      <c r="D25" s="1" t="s">
        <v>19</v>
      </c>
      <c r="E25">
        <v>538918</v>
      </c>
      <c r="F25">
        <f t="shared" si="0"/>
        <v>10363.807692307691</v>
      </c>
    </row>
    <row r="26" spans="3:8" x14ac:dyDescent="0.25">
      <c r="C26" s="1">
        <v>271</v>
      </c>
      <c r="D26" t="s">
        <v>29</v>
      </c>
      <c r="E26">
        <v>66989</v>
      </c>
      <c r="F26">
        <f t="shared" si="0"/>
        <v>1288.25</v>
      </c>
      <c r="H26" t="s">
        <v>30</v>
      </c>
    </row>
    <row r="27" spans="3:8" x14ac:dyDescent="0.25">
      <c r="C27" s="1">
        <v>272</v>
      </c>
      <c r="D27" t="s">
        <v>28</v>
      </c>
      <c r="E27">
        <v>50000</v>
      </c>
      <c r="F27">
        <f t="shared" si="0"/>
        <v>961.53846153846155</v>
      </c>
    </row>
    <row r="28" spans="3:8" x14ac:dyDescent="0.25">
      <c r="C28" s="1">
        <v>283</v>
      </c>
      <c r="D28" s="1" t="s">
        <v>31</v>
      </c>
      <c r="E28" s="2">
        <f>AVERAGE(E4,E6,E7,E8,E24,E26,E27)</f>
        <v>552438.71428571432</v>
      </c>
      <c r="F28" s="2">
        <f t="shared" si="0"/>
        <v>10623.821428571429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E4E2-57CB-4B09-BC0F-CE1E3F183A2D}">
  <dimension ref="A1:R117"/>
  <sheetViews>
    <sheetView topLeftCell="A37" zoomScale="80" zoomScaleNormal="80" workbookViewId="0">
      <selection activeCell="K1" sqref="K1"/>
    </sheetView>
  </sheetViews>
  <sheetFormatPr baseColWidth="10" defaultColWidth="9.140625" defaultRowHeight="12.75" x14ac:dyDescent="0.2"/>
  <cols>
    <col min="1" max="1" width="9.140625" style="5" customWidth="1"/>
    <col min="2" max="3" width="9.140625" style="13"/>
    <col min="4" max="4" width="13.7109375" style="5" customWidth="1"/>
    <col min="5" max="5" width="13.28515625" style="5" customWidth="1"/>
    <col min="6" max="6" width="43" style="5" customWidth="1"/>
    <col min="7" max="11" width="9.140625" style="5" customWidth="1"/>
    <col min="12" max="14" width="9.140625" style="5"/>
    <col min="15" max="15" width="20.7109375" style="5" bestFit="1" customWidth="1"/>
    <col min="16" max="16384" width="9.140625" style="5"/>
  </cols>
  <sheetData>
    <row r="1" spans="1:18" x14ac:dyDescent="0.2">
      <c r="A1" s="3"/>
      <c r="B1" s="4" t="s">
        <v>41</v>
      </c>
      <c r="C1" s="4" t="s">
        <v>42</v>
      </c>
      <c r="D1" s="3" t="s">
        <v>43</v>
      </c>
      <c r="E1" s="3" t="s">
        <v>44</v>
      </c>
      <c r="F1" s="5" t="s">
        <v>45</v>
      </c>
    </row>
    <row r="2" spans="1:18" ht="15" x14ac:dyDescent="0.25">
      <c r="A2" s="3">
        <v>1</v>
      </c>
      <c r="B2" t="s">
        <v>46</v>
      </c>
      <c r="C2">
        <v>253</v>
      </c>
      <c r="D2" s="3">
        <v>3977071</v>
      </c>
      <c r="E2" s="3">
        <v>51056031</v>
      </c>
      <c r="F2" s="7" t="s">
        <v>47</v>
      </c>
      <c r="J2" s="6"/>
      <c r="L2" s="6"/>
      <c r="M2" s="14"/>
      <c r="R2"/>
    </row>
    <row r="3" spans="1:18" ht="15" x14ac:dyDescent="0.25">
      <c r="A3" s="3">
        <v>2</v>
      </c>
      <c r="B3" t="s">
        <v>48</v>
      </c>
      <c r="C3">
        <f>C2</f>
        <v>253</v>
      </c>
      <c r="D3" s="3">
        <v>5007976</v>
      </c>
      <c r="E3" s="3">
        <v>51441127</v>
      </c>
      <c r="F3" s="7" t="s">
        <v>49</v>
      </c>
      <c r="J3" s="6"/>
      <c r="L3" s="6"/>
      <c r="M3" s="14"/>
      <c r="R3"/>
    </row>
    <row r="4" spans="1:18" ht="15" x14ac:dyDescent="0.25">
      <c r="A4" s="3">
        <v>3</v>
      </c>
      <c r="B4" t="s">
        <v>50</v>
      </c>
      <c r="C4">
        <v>235</v>
      </c>
      <c r="D4" s="3">
        <v>3123165</v>
      </c>
      <c r="E4" s="3">
        <v>51124189</v>
      </c>
      <c r="F4" s="7" t="s">
        <v>51</v>
      </c>
      <c r="J4" s="6"/>
      <c r="L4" s="6"/>
      <c r="M4" s="14"/>
      <c r="R4"/>
    </row>
    <row r="5" spans="1:18" ht="15" x14ac:dyDescent="0.25">
      <c r="A5" s="3">
        <v>4</v>
      </c>
      <c r="B5" t="s">
        <v>52</v>
      </c>
      <c r="C5">
        <v>245</v>
      </c>
      <c r="D5" s="3">
        <v>8788959</v>
      </c>
      <c r="E5" s="3">
        <v>53142071</v>
      </c>
      <c r="F5" s="7" t="s">
        <v>53</v>
      </c>
      <c r="J5" s="6"/>
      <c r="L5" s="6"/>
      <c r="M5" s="14"/>
      <c r="R5"/>
    </row>
    <row r="6" spans="1:18" ht="15" x14ac:dyDescent="0.25">
      <c r="A6" s="3">
        <v>5</v>
      </c>
      <c r="B6" t="s">
        <v>54</v>
      </c>
      <c r="C6">
        <v>1069</v>
      </c>
      <c r="D6" s="3">
        <v>9779604</v>
      </c>
      <c r="E6" s="3">
        <v>53902936</v>
      </c>
      <c r="F6" s="7" t="s">
        <v>55</v>
      </c>
      <c r="J6" s="6"/>
      <c r="L6" s="6"/>
      <c r="M6" s="14"/>
      <c r="R6"/>
    </row>
    <row r="7" spans="1:18" ht="15" x14ac:dyDescent="0.25">
      <c r="A7" s="3">
        <v>6</v>
      </c>
      <c r="B7" t="s">
        <v>56</v>
      </c>
      <c r="C7">
        <f>C6</f>
        <v>1069</v>
      </c>
      <c r="D7" s="3">
        <v>11868153</v>
      </c>
      <c r="E7" s="3">
        <v>53708458</v>
      </c>
      <c r="F7" s="7" t="s">
        <v>57</v>
      </c>
      <c r="J7" s="6"/>
      <c r="L7" s="6"/>
      <c r="M7" s="14"/>
      <c r="R7"/>
    </row>
    <row r="8" spans="1:18" ht="15" x14ac:dyDescent="0.25">
      <c r="A8" s="3">
        <v>7</v>
      </c>
      <c r="B8" t="s">
        <v>58</v>
      </c>
      <c r="C8">
        <f>C7</f>
        <v>1069</v>
      </c>
      <c r="D8" s="3">
        <v>9980268</v>
      </c>
      <c r="E8" s="3">
        <v>53485807</v>
      </c>
      <c r="F8" s="7" t="s">
        <v>59</v>
      </c>
      <c r="J8" s="6"/>
      <c r="L8" s="6"/>
      <c r="M8" s="14"/>
      <c r="R8"/>
    </row>
    <row r="9" spans="1:18" ht="15" x14ac:dyDescent="0.25">
      <c r="A9" s="3">
        <v>8</v>
      </c>
      <c r="B9" t="s">
        <v>60</v>
      </c>
      <c r="C9">
        <v>245</v>
      </c>
      <c r="D9" s="3">
        <v>7544631</v>
      </c>
      <c r="E9" s="3">
        <v>53435080</v>
      </c>
      <c r="F9" s="7" t="s">
        <v>61</v>
      </c>
      <c r="J9" s="6"/>
      <c r="L9" s="6"/>
      <c r="M9" s="14"/>
      <c r="R9"/>
    </row>
    <row r="10" spans="1:18" ht="15" x14ac:dyDescent="0.25">
      <c r="A10" s="3">
        <v>9</v>
      </c>
      <c r="B10" t="s">
        <v>62</v>
      </c>
      <c r="C10">
        <v>253</v>
      </c>
      <c r="D10" s="3">
        <v>7627532</v>
      </c>
      <c r="E10" s="3">
        <v>52350409</v>
      </c>
      <c r="F10" s="7" t="s">
        <v>63</v>
      </c>
      <c r="J10" s="6"/>
      <c r="L10" s="6"/>
      <c r="M10" s="14"/>
      <c r="R10"/>
    </row>
    <row r="11" spans="1:18" ht="15" x14ac:dyDescent="0.25">
      <c r="A11" s="3">
        <v>10</v>
      </c>
      <c r="B11" t="s">
        <v>64</v>
      </c>
      <c r="C11">
        <v>1069</v>
      </c>
      <c r="D11" s="3">
        <v>9450896</v>
      </c>
      <c r="E11" s="3">
        <v>54765741</v>
      </c>
      <c r="F11" s="7" t="s">
        <v>65</v>
      </c>
      <c r="J11" s="6"/>
      <c r="L11" s="6"/>
      <c r="M11" s="14"/>
      <c r="R11"/>
    </row>
    <row r="12" spans="1:18" ht="15" x14ac:dyDescent="0.25">
      <c r="A12" s="3">
        <v>11</v>
      </c>
      <c r="B12" t="s">
        <v>66</v>
      </c>
      <c r="C12">
        <v>288</v>
      </c>
      <c r="D12" s="3">
        <v>-8049491</v>
      </c>
      <c r="E12" s="3">
        <v>43014444</v>
      </c>
      <c r="F12" s="7" t="s">
        <v>67</v>
      </c>
      <c r="J12" s="6"/>
      <c r="L12" s="6"/>
      <c r="M12" s="14"/>
      <c r="R12"/>
    </row>
    <row r="13" spans="1:18" ht="15" x14ac:dyDescent="0.25">
      <c r="A13" s="3">
        <v>12</v>
      </c>
      <c r="B13" t="s">
        <v>68</v>
      </c>
      <c r="C13">
        <v>285</v>
      </c>
      <c r="D13" s="3">
        <v>-5874719</v>
      </c>
      <c r="E13" s="3">
        <v>43424336</v>
      </c>
      <c r="F13" s="7" t="s">
        <v>69</v>
      </c>
      <c r="J13" s="6"/>
      <c r="L13" s="6"/>
      <c r="M13" s="14"/>
      <c r="R13"/>
    </row>
    <row r="14" spans="1:18" ht="15" x14ac:dyDescent="0.25">
      <c r="A14" s="3">
        <v>13</v>
      </c>
      <c r="B14" t="s">
        <v>70</v>
      </c>
      <c r="C14">
        <v>163</v>
      </c>
      <c r="D14" s="3">
        <v>-4131409</v>
      </c>
      <c r="E14" s="3">
        <v>43277646</v>
      </c>
      <c r="F14" s="7" t="s">
        <v>71</v>
      </c>
      <c r="J14" s="6"/>
      <c r="L14" s="6"/>
      <c r="M14" s="14"/>
      <c r="R14"/>
    </row>
    <row r="15" spans="1:18" ht="15" x14ac:dyDescent="0.25">
      <c r="A15" s="3">
        <v>14</v>
      </c>
      <c r="B15" t="s">
        <v>72</v>
      </c>
      <c r="C15">
        <v>163</v>
      </c>
      <c r="D15" s="3">
        <v>-2670293</v>
      </c>
      <c r="E15" s="3">
        <v>43315678</v>
      </c>
      <c r="F15" s="7" t="s">
        <v>73</v>
      </c>
      <c r="J15" s="6"/>
      <c r="L15" s="6"/>
      <c r="M15" s="14"/>
      <c r="R15"/>
    </row>
    <row r="16" spans="1:18" ht="15" x14ac:dyDescent="0.25">
      <c r="A16" s="3">
        <v>15</v>
      </c>
      <c r="B16" t="s">
        <v>74</v>
      </c>
      <c r="C16">
        <v>1063</v>
      </c>
      <c r="D16" s="3">
        <v>1311517</v>
      </c>
      <c r="E16" s="3">
        <v>42073992</v>
      </c>
      <c r="F16" s="7" t="s">
        <v>75</v>
      </c>
      <c r="J16" s="6"/>
      <c r="L16" s="6"/>
      <c r="M16" s="14"/>
      <c r="R16"/>
    </row>
    <row r="17" spans="1:18" ht="15" x14ac:dyDescent="0.25">
      <c r="A17" s="3">
        <v>16</v>
      </c>
      <c r="B17" t="s">
        <v>76</v>
      </c>
      <c r="C17">
        <v>1064</v>
      </c>
      <c r="D17" s="3">
        <v>-726743</v>
      </c>
      <c r="E17" s="3">
        <v>40696321</v>
      </c>
      <c r="F17" s="7" t="s">
        <v>77</v>
      </c>
      <c r="J17" s="6"/>
      <c r="L17" s="6"/>
      <c r="M17" s="14"/>
      <c r="R17"/>
    </row>
    <row r="18" spans="1:18" ht="15" x14ac:dyDescent="0.25">
      <c r="A18" s="3">
        <v>17</v>
      </c>
      <c r="B18" t="s">
        <v>78</v>
      </c>
      <c r="C18">
        <v>61</v>
      </c>
      <c r="D18" s="3">
        <v>-4560438</v>
      </c>
      <c r="E18" s="3">
        <v>37900386</v>
      </c>
      <c r="F18" s="7" t="s">
        <v>79</v>
      </c>
      <c r="J18" s="6"/>
      <c r="L18" s="6"/>
      <c r="M18" s="14"/>
      <c r="R18"/>
    </row>
    <row r="19" spans="1:18" ht="15" x14ac:dyDescent="0.25">
      <c r="A19" s="3">
        <v>18</v>
      </c>
      <c r="B19" t="s">
        <v>80</v>
      </c>
      <c r="C19">
        <v>1064</v>
      </c>
      <c r="D19" s="3">
        <v>-1567875</v>
      </c>
      <c r="E19" s="3">
        <v>38202995</v>
      </c>
      <c r="F19" s="7" t="s">
        <v>81</v>
      </c>
      <c r="J19" s="6"/>
      <c r="L19" s="6"/>
      <c r="M19" s="14"/>
      <c r="R19"/>
    </row>
    <row r="20" spans="1:18" ht="15" x14ac:dyDescent="0.25">
      <c r="A20" s="3">
        <v>19</v>
      </c>
      <c r="B20" s="8" t="s">
        <v>82</v>
      </c>
      <c r="C20">
        <v>268</v>
      </c>
      <c r="D20" s="3">
        <v>571508</v>
      </c>
      <c r="E20" s="3">
        <v>48757721</v>
      </c>
      <c r="F20" s="9" t="s">
        <v>83</v>
      </c>
      <c r="J20" s="6"/>
      <c r="L20" s="6"/>
      <c r="M20" s="14"/>
      <c r="R20"/>
    </row>
    <row r="21" spans="1:18" ht="15" x14ac:dyDescent="0.25">
      <c r="A21" s="3">
        <v>20</v>
      </c>
      <c r="B21" s="8" t="s">
        <v>84</v>
      </c>
      <c r="C21" s="10">
        <v>269</v>
      </c>
      <c r="D21" s="3">
        <v>1111617</v>
      </c>
      <c r="E21" s="3">
        <v>49896542</v>
      </c>
      <c r="F21" s="9" t="s">
        <v>85</v>
      </c>
      <c r="J21" s="6"/>
      <c r="L21" s="6"/>
      <c r="M21" s="14"/>
      <c r="P21" s="10"/>
      <c r="R21"/>
    </row>
    <row r="22" spans="1:18" ht="15" x14ac:dyDescent="0.25">
      <c r="A22" s="3">
        <v>21</v>
      </c>
      <c r="B22" s="8" t="s">
        <v>86</v>
      </c>
      <c r="C22" s="10">
        <v>220</v>
      </c>
      <c r="D22" s="3">
        <v>2240088</v>
      </c>
      <c r="E22" s="3">
        <v>50691170</v>
      </c>
      <c r="F22" s="7" t="s">
        <v>87</v>
      </c>
      <c r="J22" s="6"/>
      <c r="L22" s="6"/>
      <c r="M22" s="14"/>
      <c r="P22" s="10"/>
      <c r="R22"/>
    </row>
    <row r="23" spans="1:18" ht="15" x14ac:dyDescent="0.25">
      <c r="A23" s="3">
        <v>22</v>
      </c>
      <c r="B23" s="8" t="s">
        <v>88</v>
      </c>
      <c r="C23" s="10">
        <v>282</v>
      </c>
      <c r="D23" s="3">
        <v>-295848</v>
      </c>
      <c r="E23" s="3">
        <v>47531443</v>
      </c>
      <c r="F23" s="7" t="s">
        <v>89</v>
      </c>
      <c r="J23" s="6"/>
      <c r="L23" s="6"/>
      <c r="M23" s="14"/>
      <c r="R23"/>
    </row>
    <row r="24" spans="1:18" ht="15" x14ac:dyDescent="0.25">
      <c r="A24" s="3">
        <v>23</v>
      </c>
      <c r="B24" s="8" t="s">
        <v>90</v>
      </c>
      <c r="C24" s="10">
        <v>283</v>
      </c>
      <c r="D24" s="3">
        <v>-1843648</v>
      </c>
      <c r="E24" s="3">
        <v>48212407</v>
      </c>
      <c r="F24" s="7" t="s">
        <v>91</v>
      </c>
      <c r="J24" s="6"/>
      <c r="L24" s="6"/>
      <c r="M24" s="14"/>
      <c r="R24"/>
    </row>
    <row r="25" spans="1:18" ht="15" x14ac:dyDescent="0.25">
      <c r="A25" s="3">
        <v>24</v>
      </c>
      <c r="B25" s="8" t="s">
        <v>92</v>
      </c>
      <c r="C25">
        <f>C24</f>
        <v>283</v>
      </c>
      <c r="D25" s="3">
        <v>-725136</v>
      </c>
      <c r="E25" s="3">
        <v>44252240</v>
      </c>
      <c r="F25" s="7" t="s">
        <v>93</v>
      </c>
      <c r="J25" s="6"/>
      <c r="L25" s="6"/>
      <c r="M25" s="14"/>
      <c r="R25"/>
    </row>
    <row r="26" spans="1:18" ht="15" x14ac:dyDescent="0.25">
      <c r="A26" s="3">
        <v>25</v>
      </c>
      <c r="B26" s="8" t="s">
        <v>94</v>
      </c>
      <c r="C26">
        <f>C25</f>
        <v>283</v>
      </c>
      <c r="D26" s="3">
        <v>1299447</v>
      </c>
      <c r="E26" s="3">
        <v>46122303</v>
      </c>
      <c r="F26" s="7" t="s">
        <v>95</v>
      </c>
      <c r="J26" s="6"/>
      <c r="L26" s="6"/>
      <c r="M26" s="14"/>
      <c r="R26"/>
    </row>
    <row r="27" spans="1:18" ht="15" x14ac:dyDescent="0.25">
      <c r="A27" s="3">
        <v>26</v>
      </c>
      <c r="B27" s="8" t="s">
        <v>96</v>
      </c>
      <c r="C27" s="10">
        <v>1063</v>
      </c>
      <c r="D27" s="3">
        <v>2545157</v>
      </c>
      <c r="E27" s="3">
        <v>43217336</v>
      </c>
      <c r="F27" s="7" t="s">
        <v>97</v>
      </c>
      <c r="J27" s="6"/>
      <c r="L27" s="6"/>
      <c r="M27" s="14"/>
    </row>
    <row r="28" spans="1:18" ht="15" x14ac:dyDescent="0.25">
      <c r="A28" s="3">
        <v>27</v>
      </c>
      <c r="B28" s="8" t="s">
        <v>98</v>
      </c>
      <c r="C28" s="10">
        <v>269</v>
      </c>
      <c r="D28" s="3">
        <v>2528531</v>
      </c>
      <c r="E28" s="3">
        <v>47410961</v>
      </c>
      <c r="F28" s="7" t="s">
        <v>99</v>
      </c>
      <c r="J28" s="6"/>
      <c r="L28" s="6"/>
      <c r="M28" s="14"/>
    </row>
    <row r="29" spans="1:18" ht="15" x14ac:dyDescent="0.25">
      <c r="A29" s="3">
        <v>28</v>
      </c>
      <c r="B29" s="8" t="s">
        <v>100</v>
      </c>
      <c r="C29" s="11">
        <v>283</v>
      </c>
      <c r="D29" s="3">
        <v>-621061</v>
      </c>
      <c r="E29" s="3">
        <v>46056221</v>
      </c>
      <c r="F29" s="7" t="s">
        <v>101</v>
      </c>
      <c r="J29" s="6"/>
      <c r="L29" s="6"/>
      <c r="M29" s="14"/>
    </row>
    <row r="30" spans="1:18" ht="15" x14ac:dyDescent="0.25">
      <c r="A30" s="3">
        <v>29</v>
      </c>
      <c r="B30" s="8" t="s">
        <v>102</v>
      </c>
      <c r="C30" s="11">
        <v>269</v>
      </c>
      <c r="D30" s="3">
        <v>1257854</v>
      </c>
      <c r="E30" s="3">
        <v>44267792</v>
      </c>
      <c r="F30" s="7" t="s">
        <v>103</v>
      </c>
      <c r="J30" s="6"/>
      <c r="L30" s="6"/>
      <c r="M30" s="14"/>
    </row>
    <row r="31" spans="1:18" ht="15" x14ac:dyDescent="0.25">
      <c r="A31" s="3">
        <v>30</v>
      </c>
      <c r="B31" t="s">
        <v>104</v>
      </c>
      <c r="C31">
        <v>245</v>
      </c>
      <c r="D31" s="3">
        <v>6461970</v>
      </c>
      <c r="E31" s="3">
        <v>53511817</v>
      </c>
      <c r="F31" s="7" t="s">
        <v>105</v>
      </c>
      <c r="J31" s="6"/>
      <c r="L31" s="6"/>
      <c r="M31" s="14"/>
    </row>
    <row r="32" spans="1:18" ht="15" x14ac:dyDescent="0.25">
      <c r="A32" s="3">
        <v>31</v>
      </c>
      <c r="B32" t="s">
        <v>106</v>
      </c>
      <c r="C32" s="12">
        <v>218</v>
      </c>
      <c r="D32" s="3">
        <v>6145767</v>
      </c>
      <c r="E32" s="3">
        <v>53131117</v>
      </c>
      <c r="F32" s="7" t="s">
        <v>107</v>
      </c>
      <c r="J32" s="6"/>
      <c r="L32" s="6"/>
      <c r="M32" s="14"/>
    </row>
    <row r="33" spans="1:13" ht="15" x14ac:dyDescent="0.25">
      <c r="A33" s="3">
        <v>32</v>
      </c>
      <c r="B33" t="s">
        <v>108</v>
      </c>
      <c r="C33">
        <v>218</v>
      </c>
      <c r="D33" s="3">
        <v>5958752</v>
      </c>
      <c r="E33" s="3">
        <v>52449552</v>
      </c>
      <c r="F33" s="7" t="s">
        <v>109</v>
      </c>
      <c r="J33" s="6"/>
      <c r="L33" s="6"/>
      <c r="M33" s="14"/>
    </row>
    <row r="34" spans="1:13" ht="15" x14ac:dyDescent="0.25">
      <c r="A34" s="3">
        <v>33</v>
      </c>
      <c r="B34" t="s">
        <v>110</v>
      </c>
      <c r="C34">
        <v>250</v>
      </c>
      <c r="D34" s="3">
        <v>4308773</v>
      </c>
      <c r="E34" s="3">
        <v>52031749</v>
      </c>
      <c r="F34" s="7" t="s">
        <v>111</v>
      </c>
      <c r="J34" s="6"/>
      <c r="L34" s="6"/>
      <c r="M34" s="14"/>
    </row>
    <row r="35" spans="1:13" ht="15" x14ac:dyDescent="0.25">
      <c r="A35" s="3">
        <v>34</v>
      </c>
      <c r="B35" t="s">
        <v>112</v>
      </c>
      <c r="C35">
        <f>C34</f>
        <v>250</v>
      </c>
      <c r="D35" s="3">
        <v>3806523</v>
      </c>
      <c r="E35" s="3">
        <v>51688411</v>
      </c>
      <c r="F35" s="7" t="s">
        <v>113</v>
      </c>
      <c r="J35" s="6"/>
      <c r="L35" s="6"/>
      <c r="M35" s="14"/>
    </row>
    <row r="36" spans="1:13" ht="15" x14ac:dyDescent="0.25">
      <c r="A36" s="3">
        <v>35</v>
      </c>
      <c r="B36" t="s">
        <v>114</v>
      </c>
      <c r="C36">
        <v>253</v>
      </c>
      <c r="D36" s="3">
        <v>5365344</v>
      </c>
      <c r="E36" s="3">
        <v>51858701</v>
      </c>
      <c r="F36" s="7" t="s">
        <v>115</v>
      </c>
      <c r="J36" s="6"/>
      <c r="L36" s="6"/>
      <c r="M36" s="14"/>
    </row>
    <row r="37" spans="1:13" ht="15" x14ac:dyDescent="0.25">
      <c r="A37" s="3">
        <v>36</v>
      </c>
      <c r="B37" t="s">
        <v>116</v>
      </c>
      <c r="C37">
        <v>111</v>
      </c>
      <c r="D37" s="3">
        <v>-7903712</v>
      </c>
      <c r="E37" s="3">
        <v>41645164</v>
      </c>
      <c r="F37" s="7" t="s">
        <v>117</v>
      </c>
      <c r="J37" s="6"/>
      <c r="L37" s="6"/>
      <c r="M37" s="14"/>
    </row>
    <row r="38" spans="1:13" ht="15" x14ac:dyDescent="0.25">
      <c r="A38" s="3">
        <v>37</v>
      </c>
      <c r="B38" t="s">
        <v>118</v>
      </c>
      <c r="C38">
        <v>1065</v>
      </c>
      <c r="D38" s="3">
        <v>-8060565</v>
      </c>
      <c r="E38" s="3">
        <v>37432045</v>
      </c>
      <c r="F38" s="7" t="s">
        <v>119</v>
      </c>
      <c r="J38" s="6"/>
      <c r="L38" s="6"/>
      <c r="M38" s="14"/>
    </row>
    <row r="39" spans="1:13" ht="15" x14ac:dyDescent="0.25">
      <c r="A39" s="3">
        <v>38</v>
      </c>
      <c r="B39" t="s">
        <v>120</v>
      </c>
      <c r="C39">
        <v>111</v>
      </c>
      <c r="D39" s="3">
        <v>-7621893</v>
      </c>
      <c r="E39" s="3">
        <v>40004387</v>
      </c>
      <c r="F39" s="7" t="s">
        <v>121</v>
      </c>
      <c r="J39" s="6"/>
      <c r="L39" s="6"/>
      <c r="M39" s="14"/>
    </row>
    <row r="40" spans="1:13" ht="15" x14ac:dyDescent="0.25">
      <c r="A40" s="3">
        <v>39</v>
      </c>
      <c r="B40" t="s">
        <v>122</v>
      </c>
      <c r="C40">
        <v>294</v>
      </c>
      <c r="D40" s="3">
        <v>-8731857</v>
      </c>
      <c r="E40" s="3">
        <v>38823270</v>
      </c>
      <c r="F40" s="7" t="s">
        <v>123</v>
      </c>
      <c r="J40" s="6"/>
      <c r="L40" s="6"/>
      <c r="M40" s="14"/>
    </row>
    <row r="41" spans="1:13" ht="15" x14ac:dyDescent="0.25">
      <c r="A41" s="3">
        <v>40</v>
      </c>
      <c r="B41" t="s">
        <v>124</v>
      </c>
      <c r="C41">
        <v>1065</v>
      </c>
      <c r="D41" s="3">
        <v>-7322763</v>
      </c>
      <c r="E41" s="3">
        <v>40723574</v>
      </c>
      <c r="F41" s="7" t="s">
        <v>125</v>
      </c>
      <c r="J41" s="6"/>
      <c r="L41" s="6"/>
      <c r="M41" s="14"/>
    </row>
    <row r="42" spans="1:13" ht="15" x14ac:dyDescent="0.25">
      <c r="A42" s="3">
        <v>41</v>
      </c>
      <c r="B42" t="s">
        <v>46</v>
      </c>
      <c r="C42">
        <v>250</v>
      </c>
      <c r="D42" s="3">
        <v>3977071</v>
      </c>
      <c r="E42" s="3">
        <v>51056031</v>
      </c>
      <c r="J42" s="6"/>
      <c r="L42" s="6"/>
      <c r="M42" s="14"/>
    </row>
    <row r="43" spans="1:13" ht="15" x14ac:dyDescent="0.25">
      <c r="A43" s="3">
        <v>42</v>
      </c>
      <c r="B43" t="s">
        <v>48</v>
      </c>
      <c r="C43">
        <v>220</v>
      </c>
      <c r="D43" s="3">
        <v>5007976</v>
      </c>
      <c r="E43" s="3">
        <v>51441127</v>
      </c>
      <c r="J43" s="6"/>
      <c r="L43" s="6"/>
      <c r="M43" s="14"/>
    </row>
    <row r="44" spans="1:13" ht="15" x14ac:dyDescent="0.25">
      <c r="A44" s="3">
        <v>43</v>
      </c>
      <c r="B44" t="s">
        <v>50</v>
      </c>
      <c r="C44">
        <v>220</v>
      </c>
      <c r="D44" s="3">
        <v>3123165</v>
      </c>
      <c r="E44" s="3">
        <v>51124189</v>
      </c>
      <c r="J44" s="6"/>
      <c r="L44" s="6"/>
      <c r="M44" s="14"/>
    </row>
    <row r="45" spans="1:13" ht="15" x14ac:dyDescent="0.25">
      <c r="A45" s="3">
        <v>44</v>
      </c>
      <c r="B45" t="s">
        <v>52</v>
      </c>
      <c r="C45">
        <v>1069</v>
      </c>
      <c r="D45" s="3">
        <v>8788959</v>
      </c>
      <c r="E45" s="3">
        <v>53142071</v>
      </c>
      <c r="J45" s="6"/>
      <c r="L45" s="6"/>
      <c r="M45" s="14"/>
    </row>
    <row r="46" spans="1:13" ht="15" x14ac:dyDescent="0.25">
      <c r="A46" s="3">
        <v>45</v>
      </c>
      <c r="B46" t="s">
        <v>54</v>
      </c>
      <c r="C46">
        <v>245</v>
      </c>
      <c r="D46" s="3">
        <v>9779604</v>
      </c>
      <c r="E46" s="3">
        <v>53902936</v>
      </c>
      <c r="J46" s="6"/>
      <c r="L46" s="6"/>
      <c r="M46" s="14"/>
    </row>
    <row r="47" spans="1:13" ht="15" x14ac:dyDescent="0.25">
      <c r="A47" s="3">
        <v>46</v>
      </c>
      <c r="B47" t="s">
        <v>56</v>
      </c>
      <c r="C47">
        <v>245</v>
      </c>
      <c r="D47" s="3">
        <v>11868153</v>
      </c>
      <c r="E47" s="3">
        <v>53708458</v>
      </c>
      <c r="J47" s="6"/>
      <c r="L47" s="6"/>
      <c r="M47" s="14"/>
    </row>
    <row r="48" spans="1:13" ht="15" x14ac:dyDescent="0.25">
      <c r="A48" s="3">
        <v>47</v>
      </c>
      <c r="B48" t="s">
        <v>58</v>
      </c>
      <c r="C48">
        <v>245</v>
      </c>
      <c r="D48" s="3">
        <v>9980268</v>
      </c>
      <c r="E48" s="3">
        <v>53485807</v>
      </c>
      <c r="J48" s="6"/>
      <c r="L48" s="6"/>
      <c r="M48" s="14"/>
    </row>
    <row r="49" spans="1:13" ht="15" x14ac:dyDescent="0.25">
      <c r="A49" s="3">
        <v>48</v>
      </c>
      <c r="B49" t="s">
        <v>60</v>
      </c>
      <c r="C49">
        <v>1069</v>
      </c>
      <c r="D49" s="3">
        <v>7544631</v>
      </c>
      <c r="E49" s="3">
        <v>53435080</v>
      </c>
      <c r="J49" s="6"/>
      <c r="L49" s="6"/>
      <c r="M49" s="14"/>
    </row>
    <row r="50" spans="1:13" ht="15" x14ac:dyDescent="0.25">
      <c r="A50" s="3">
        <v>49</v>
      </c>
      <c r="B50" t="s">
        <v>62</v>
      </c>
      <c r="C50">
        <v>245</v>
      </c>
      <c r="D50" s="3">
        <v>7627532</v>
      </c>
      <c r="E50" s="3">
        <v>52350409</v>
      </c>
      <c r="J50" s="6"/>
      <c r="L50" s="6"/>
      <c r="M50" s="14"/>
    </row>
    <row r="51" spans="1:13" ht="15" x14ac:dyDescent="0.25">
      <c r="A51" s="3">
        <v>50</v>
      </c>
      <c r="B51" t="s">
        <v>64</v>
      </c>
      <c r="C51">
        <v>245</v>
      </c>
      <c r="D51" s="3">
        <v>9450896</v>
      </c>
      <c r="E51" s="3">
        <v>54765741</v>
      </c>
      <c r="J51" s="6"/>
      <c r="L51" s="6"/>
      <c r="M51" s="14"/>
    </row>
    <row r="52" spans="1:13" ht="15" x14ac:dyDescent="0.25">
      <c r="A52" s="3">
        <v>51</v>
      </c>
      <c r="B52" t="s">
        <v>66</v>
      </c>
      <c r="C52">
        <v>285</v>
      </c>
      <c r="D52" s="3">
        <v>-8049491</v>
      </c>
      <c r="E52" s="3">
        <v>43014444</v>
      </c>
      <c r="J52" s="6"/>
      <c r="L52" s="6"/>
      <c r="M52" s="14"/>
    </row>
    <row r="53" spans="1:13" ht="15" x14ac:dyDescent="0.25">
      <c r="A53" s="3">
        <v>52</v>
      </c>
      <c r="B53" t="s">
        <v>68</v>
      </c>
      <c r="C53">
        <v>163</v>
      </c>
      <c r="D53" s="3">
        <v>-5874719</v>
      </c>
      <c r="E53" s="3">
        <v>43424336</v>
      </c>
      <c r="J53" s="6"/>
      <c r="L53" s="6"/>
      <c r="M53" s="14"/>
    </row>
    <row r="54" spans="1:13" ht="15" x14ac:dyDescent="0.25">
      <c r="A54" s="3">
        <v>53</v>
      </c>
      <c r="B54" t="s">
        <v>70</v>
      </c>
      <c r="C54">
        <v>285</v>
      </c>
      <c r="D54" s="3">
        <v>-4131409</v>
      </c>
      <c r="E54" s="3">
        <v>43277646</v>
      </c>
      <c r="J54" s="6"/>
      <c r="L54" s="6"/>
      <c r="M54" s="14"/>
    </row>
    <row r="55" spans="1:13" ht="15" x14ac:dyDescent="0.25">
      <c r="A55" s="3">
        <v>54</v>
      </c>
      <c r="B55" t="s">
        <v>72</v>
      </c>
      <c r="C55">
        <v>1063</v>
      </c>
      <c r="D55" s="3">
        <v>-2670293</v>
      </c>
      <c r="E55" s="3">
        <v>43315678</v>
      </c>
      <c r="J55" s="6"/>
      <c r="L55" s="6"/>
      <c r="M55" s="14"/>
    </row>
    <row r="56" spans="1:13" ht="15" x14ac:dyDescent="0.25">
      <c r="A56" s="3">
        <v>55</v>
      </c>
      <c r="B56" t="s">
        <v>74</v>
      </c>
      <c r="C56">
        <v>1064</v>
      </c>
      <c r="D56" s="3">
        <v>1311517</v>
      </c>
      <c r="E56" s="3">
        <v>42073992</v>
      </c>
      <c r="J56" s="6"/>
      <c r="L56" s="6"/>
      <c r="M56" s="14"/>
    </row>
    <row r="57" spans="1:13" ht="15" x14ac:dyDescent="0.25">
      <c r="A57" s="3">
        <v>56</v>
      </c>
      <c r="B57" t="s">
        <v>76</v>
      </c>
      <c r="C57">
        <v>1063</v>
      </c>
      <c r="D57" s="3">
        <v>-726743</v>
      </c>
      <c r="E57" s="3">
        <v>40696321</v>
      </c>
      <c r="J57" s="6"/>
      <c r="L57" s="6"/>
      <c r="M57" s="14"/>
    </row>
    <row r="58" spans="1:13" ht="15" x14ac:dyDescent="0.25">
      <c r="A58" s="3">
        <v>57</v>
      </c>
      <c r="B58" t="s">
        <v>78</v>
      </c>
      <c r="C58">
        <v>297</v>
      </c>
      <c r="D58" s="3">
        <v>-4560438</v>
      </c>
      <c r="E58" s="3">
        <v>37900386</v>
      </c>
      <c r="J58" s="6"/>
      <c r="L58" s="6"/>
      <c r="M58" s="14"/>
    </row>
    <row r="59" spans="1:13" ht="15" x14ac:dyDescent="0.25">
      <c r="A59" s="3">
        <v>58</v>
      </c>
      <c r="B59" t="s">
        <v>80</v>
      </c>
      <c r="C59">
        <v>462</v>
      </c>
      <c r="D59" s="3">
        <v>-1567875</v>
      </c>
      <c r="E59" s="3">
        <v>38202995</v>
      </c>
      <c r="J59" s="6"/>
      <c r="L59" s="6"/>
      <c r="M59" s="14"/>
    </row>
    <row r="60" spans="1:13" ht="15" x14ac:dyDescent="0.25">
      <c r="A60" s="3">
        <v>59</v>
      </c>
      <c r="B60" t="s">
        <v>82</v>
      </c>
      <c r="C60">
        <v>269</v>
      </c>
      <c r="D60" s="3">
        <v>571508</v>
      </c>
      <c r="E60" s="3">
        <v>48757721</v>
      </c>
      <c r="J60" s="6"/>
      <c r="L60" s="6"/>
      <c r="M60" s="14"/>
    </row>
    <row r="61" spans="1:13" ht="15" x14ac:dyDescent="0.25">
      <c r="A61" s="3">
        <v>60</v>
      </c>
      <c r="B61" t="s">
        <v>84</v>
      </c>
      <c r="C61">
        <v>271</v>
      </c>
      <c r="D61" s="3">
        <v>1111617</v>
      </c>
      <c r="E61" s="3">
        <v>49896542</v>
      </c>
      <c r="J61" s="6"/>
      <c r="L61" s="6"/>
      <c r="M61" s="14"/>
    </row>
    <row r="62" spans="1:13" ht="15" x14ac:dyDescent="0.25">
      <c r="A62" s="3">
        <v>61</v>
      </c>
      <c r="B62" t="s">
        <v>86</v>
      </c>
      <c r="C62">
        <v>235</v>
      </c>
      <c r="D62" s="3">
        <v>2240088</v>
      </c>
      <c r="E62" s="3">
        <v>50691170</v>
      </c>
      <c r="J62" s="6"/>
      <c r="L62" s="6"/>
      <c r="M62" s="14"/>
    </row>
    <row r="63" spans="1:13" ht="15" x14ac:dyDescent="0.25">
      <c r="A63" s="3">
        <v>62</v>
      </c>
      <c r="B63" t="s">
        <v>88</v>
      </c>
      <c r="C63">
        <v>283</v>
      </c>
      <c r="D63" s="3">
        <v>-295848</v>
      </c>
      <c r="E63" s="3">
        <v>47531443</v>
      </c>
      <c r="J63" s="6"/>
      <c r="L63" s="6"/>
      <c r="M63" s="14"/>
    </row>
    <row r="64" spans="1:13" ht="15" x14ac:dyDescent="0.25">
      <c r="A64" s="3">
        <v>63</v>
      </c>
      <c r="B64" t="s">
        <v>90</v>
      </c>
      <c r="C64">
        <v>282</v>
      </c>
      <c r="D64" s="3">
        <v>-1843648</v>
      </c>
      <c r="E64" s="3">
        <v>48212407</v>
      </c>
      <c r="J64" s="6"/>
      <c r="L64" s="6"/>
      <c r="M64" s="14"/>
    </row>
    <row r="65" spans="1:13" ht="15" x14ac:dyDescent="0.25">
      <c r="A65" s="3">
        <v>64</v>
      </c>
      <c r="B65" t="s">
        <v>92</v>
      </c>
      <c r="C65">
        <v>275</v>
      </c>
      <c r="D65" s="3">
        <v>-725136</v>
      </c>
      <c r="E65" s="3">
        <v>44252240</v>
      </c>
      <c r="J65" s="6"/>
      <c r="L65" s="6"/>
      <c r="M65" s="14"/>
    </row>
    <row r="66" spans="1:13" ht="15" x14ac:dyDescent="0.25">
      <c r="A66" s="3">
        <v>65</v>
      </c>
      <c r="B66" t="s">
        <v>94</v>
      </c>
      <c r="C66">
        <v>282</v>
      </c>
      <c r="D66" s="3">
        <v>1299447</v>
      </c>
      <c r="E66" s="3">
        <v>46122303</v>
      </c>
      <c r="J66" s="6"/>
      <c r="L66" s="6"/>
      <c r="M66" s="14"/>
    </row>
    <row r="67" spans="1:13" ht="15" x14ac:dyDescent="0.25">
      <c r="A67" s="3">
        <v>66</v>
      </c>
      <c r="B67" t="s">
        <v>96</v>
      </c>
      <c r="C67">
        <v>1064</v>
      </c>
      <c r="D67" s="3">
        <v>2545157</v>
      </c>
      <c r="E67" s="3">
        <v>43217336</v>
      </c>
      <c r="J67" s="6"/>
      <c r="L67" s="6"/>
      <c r="M67" s="14"/>
    </row>
    <row r="68" spans="1:13" ht="15" x14ac:dyDescent="0.25">
      <c r="A68" s="3">
        <v>67</v>
      </c>
      <c r="B68" t="s">
        <v>98</v>
      </c>
      <c r="C68">
        <v>235</v>
      </c>
      <c r="D68" s="3">
        <v>2528531</v>
      </c>
      <c r="E68" s="3">
        <v>47410961</v>
      </c>
      <c r="J68" s="6"/>
      <c r="L68" s="6"/>
      <c r="M68" s="14"/>
    </row>
    <row r="69" spans="1:13" ht="15" x14ac:dyDescent="0.25">
      <c r="A69" s="3">
        <v>68</v>
      </c>
      <c r="B69" t="s">
        <v>100</v>
      </c>
      <c r="C69">
        <v>163</v>
      </c>
      <c r="D69" s="3">
        <v>1257854</v>
      </c>
      <c r="E69" s="3">
        <v>44267792</v>
      </c>
      <c r="J69" s="6"/>
      <c r="L69" s="6"/>
      <c r="M69" s="14"/>
    </row>
    <row r="70" spans="1:13" ht="15" x14ac:dyDescent="0.25">
      <c r="A70" s="3">
        <v>69</v>
      </c>
      <c r="B70" t="s">
        <v>102</v>
      </c>
      <c r="C70">
        <v>275</v>
      </c>
      <c r="D70" s="3">
        <v>-621061</v>
      </c>
      <c r="E70" s="3">
        <v>46056221</v>
      </c>
      <c r="J70" s="6"/>
      <c r="L70" s="6"/>
      <c r="M70" s="14"/>
    </row>
    <row r="71" spans="1:13" ht="15" x14ac:dyDescent="0.25">
      <c r="A71" s="3">
        <v>70</v>
      </c>
      <c r="B71" t="s">
        <v>104</v>
      </c>
      <c r="C71">
        <v>218</v>
      </c>
      <c r="D71" s="3">
        <v>6461970</v>
      </c>
      <c r="E71" s="3">
        <v>53511817</v>
      </c>
      <c r="J71" s="6"/>
      <c r="L71" s="6"/>
      <c r="M71" s="14"/>
    </row>
    <row r="72" spans="1:13" ht="15" x14ac:dyDescent="0.25">
      <c r="A72" s="3">
        <v>71</v>
      </c>
      <c r="B72" t="s">
        <v>106</v>
      </c>
      <c r="C72">
        <v>250</v>
      </c>
      <c r="D72" s="3">
        <v>6145767</v>
      </c>
      <c r="E72" s="3">
        <v>53131117</v>
      </c>
      <c r="J72" s="6"/>
      <c r="L72" s="6"/>
      <c r="M72" s="14"/>
    </row>
    <row r="73" spans="1:13" ht="15" x14ac:dyDescent="0.25">
      <c r="A73" s="3">
        <v>72</v>
      </c>
      <c r="B73" t="s">
        <v>108</v>
      </c>
      <c r="C73">
        <v>253</v>
      </c>
      <c r="D73" s="3">
        <v>5958752</v>
      </c>
      <c r="E73" s="3">
        <v>52449552</v>
      </c>
      <c r="J73" s="6"/>
      <c r="L73" s="6"/>
      <c r="M73" s="14"/>
    </row>
    <row r="74" spans="1:13" ht="15" x14ac:dyDescent="0.25">
      <c r="A74" s="3">
        <v>73</v>
      </c>
      <c r="B74" t="s">
        <v>110</v>
      </c>
      <c r="C74">
        <v>220</v>
      </c>
      <c r="D74" s="3">
        <v>4308773</v>
      </c>
      <c r="E74" s="3">
        <v>52031749</v>
      </c>
      <c r="J74" s="6"/>
      <c r="L74" s="6"/>
      <c r="M74" s="14"/>
    </row>
    <row r="75" spans="1:13" ht="15" x14ac:dyDescent="0.25">
      <c r="A75" s="3">
        <v>74</v>
      </c>
      <c r="B75" t="s">
        <v>112</v>
      </c>
      <c r="C75">
        <v>218</v>
      </c>
      <c r="D75" s="3">
        <v>3806523</v>
      </c>
      <c r="E75" s="3">
        <v>51688411</v>
      </c>
      <c r="J75" s="6"/>
      <c r="L75" s="6"/>
      <c r="M75" s="14"/>
    </row>
    <row r="76" spans="1:13" ht="15" x14ac:dyDescent="0.25">
      <c r="A76" s="3">
        <v>75</v>
      </c>
      <c r="B76" t="s">
        <v>114</v>
      </c>
      <c r="C76">
        <v>218</v>
      </c>
      <c r="D76" s="3">
        <v>5365344</v>
      </c>
      <c r="E76" s="3">
        <v>51858701</v>
      </c>
      <c r="J76" s="6"/>
      <c r="L76" s="6"/>
      <c r="M76" s="14"/>
    </row>
    <row r="77" spans="1:13" ht="15" x14ac:dyDescent="0.25">
      <c r="A77" s="3">
        <v>76</v>
      </c>
      <c r="B77" t="s">
        <v>116</v>
      </c>
      <c r="C77">
        <v>288</v>
      </c>
      <c r="D77" s="3">
        <v>-7903712</v>
      </c>
      <c r="E77" s="3">
        <v>41645164</v>
      </c>
      <c r="J77" s="6"/>
      <c r="L77" s="6"/>
      <c r="M77" s="14"/>
    </row>
    <row r="78" spans="1:13" ht="15" x14ac:dyDescent="0.25">
      <c r="A78" s="3">
        <v>77</v>
      </c>
      <c r="B78" t="s">
        <v>118</v>
      </c>
      <c r="C78">
        <v>61</v>
      </c>
      <c r="D78" s="3">
        <v>-8060565</v>
      </c>
      <c r="E78" s="3">
        <v>37432045</v>
      </c>
      <c r="J78" s="6"/>
      <c r="L78" s="6"/>
      <c r="M78" s="14"/>
    </row>
    <row r="79" spans="1:13" ht="15" x14ac:dyDescent="0.25">
      <c r="A79" s="3">
        <v>78</v>
      </c>
      <c r="B79" t="s">
        <v>120</v>
      </c>
      <c r="C79">
        <v>294</v>
      </c>
      <c r="D79" s="3">
        <v>-7621893</v>
      </c>
      <c r="E79" s="3">
        <v>40004387</v>
      </c>
      <c r="J79" s="6"/>
      <c r="L79" s="6"/>
      <c r="M79" s="14"/>
    </row>
    <row r="80" spans="1:13" ht="15" x14ac:dyDescent="0.25">
      <c r="A80" s="3">
        <v>79</v>
      </c>
      <c r="B80" t="s">
        <v>122</v>
      </c>
      <c r="C80">
        <v>297</v>
      </c>
      <c r="D80" s="3">
        <v>-8731857</v>
      </c>
      <c r="E80" s="3">
        <v>38823270</v>
      </c>
      <c r="J80" s="6"/>
      <c r="L80" s="6"/>
      <c r="M80" s="14"/>
    </row>
    <row r="81" spans="1:13" ht="15" x14ac:dyDescent="0.25">
      <c r="A81" s="3">
        <v>80</v>
      </c>
      <c r="B81" t="s">
        <v>124</v>
      </c>
      <c r="C81">
        <v>61</v>
      </c>
      <c r="D81" s="3">
        <v>-7322763</v>
      </c>
      <c r="E81" s="3">
        <v>40723574</v>
      </c>
      <c r="J81" s="6"/>
      <c r="L81" s="6"/>
      <c r="M81" s="14"/>
    </row>
    <row r="82" spans="1:13" x14ac:dyDescent="0.2">
      <c r="C82" s="5"/>
    </row>
    <row r="83" spans="1:13" x14ac:dyDescent="0.2">
      <c r="C83" s="5"/>
    </row>
    <row r="84" spans="1:13" x14ac:dyDescent="0.2">
      <c r="C84" s="5"/>
    </row>
    <row r="85" spans="1:13" x14ac:dyDescent="0.2">
      <c r="C85" s="5"/>
    </row>
    <row r="86" spans="1:13" x14ac:dyDescent="0.2">
      <c r="C86" s="5"/>
    </row>
    <row r="87" spans="1:13" x14ac:dyDescent="0.2">
      <c r="C87" s="5"/>
    </row>
    <row r="88" spans="1:13" x14ac:dyDescent="0.2">
      <c r="C88" s="5"/>
    </row>
    <row r="89" spans="1:13" x14ac:dyDescent="0.2">
      <c r="C89" s="5"/>
    </row>
    <row r="90" spans="1:13" x14ac:dyDescent="0.2">
      <c r="C90" s="5"/>
    </row>
    <row r="91" spans="1:13" x14ac:dyDescent="0.2">
      <c r="C91" s="5"/>
    </row>
    <row r="92" spans="1:13" x14ac:dyDescent="0.2">
      <c r="C92" s="5"/>
    </row>
    <row r="93" spans="1:13" x14ac:dyDescent="0.2">
      <c r="C93" s="5"/>
    </row>
    <row r="94" spans="1:13" x14ac:dyDescent="0.2">
      <c r="C94" s="5"/>
    </row>
    <row r="95" spans="1:13" x14ac:dyDescent="0.2">
      <c r="C95" s="5"/>
    </row>
    <row r="96" spans="1:13" x14ac:dyDescent="0.2">
      <c r="C96" s="5"/>
    </row>
    <row r="97" spans="2:3" x14ac:dyDescent="0.2">
      <c r="C97" s="5"/>
    </row>
    <row r="98" spans="2:3" x14ac:dyDescent="0.2">
      <c r="B98" s="5"/>
    </row>
    <row r="100" spans="2:3" x14ac:dyDescent="0.2">
      <c r="B100" s="5"/>
    </row>
    <row r="101" spans="2:3" x14ac:dyDescent="0.2">
      <c r="B101" s="5"/>
    </row>
    <row r="102" spans="2:3" x14ac:dyDescent="0.2">
      <c r="B102" s="5"/>
    </row>
    <row r="103" spans="2:3" x14ac:dyDescent="0.2">
      <c r="B103" s="5"/>
    </row>
    <row r="104" spans="2:3" x14ac:dyDescent="0.2">
      <c r="B104" s="5"/>
    </row>
    <row r="105" spans="2:3" x14ac:dyDescent="0.2">
      <c r="B105" s="5"/>
    </row>
    <row r="106" spans="2:3" x14ac:dyDescent="0.2">
      <c r="B106" s="5"/>
    </row>
    <row r="108" spans="2:3" x14ac:dyDescent="0.2">
      <c r="B108" s="5"/>
    </row>
    <row r="109" spans="2:3" x14ac:dyDescent="0.2">
      <c r="B109" s="5"/>
    </row>
    <row r="110" spans="2:3" x14ac:dyDescent="0.2">
      <c r="B110" s="5"/>
    </row>
    <row r="111" spans="2:3" x14ac:dyDescent="0.2">
      <c r="B111" s="5"/>
    </row>
    <row r="112" spans="2:3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7" spans="2:2" x14ac:dyDescent="0.2">
      <c r="B117" s="5"/>
    </row>
  </sheetData>
  <autoFilter ref="B1:E81" xr:uid="{8A3B9898-58BD-41AB-8D16-51AA26D20444}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A9B75-2706-4B37-A4BD-97EFAB464AF6}">
  <dimension ref="B1:N162"/>
  <sheetViews>
    <sheetView topLeftCell="A64" workbookViewId="0">
      <selection activeCell="C42" sqref="C42"/>
    </sheetView>
  </sheetViews>
  <sheetFormatPr baseColWidth="10" defaultColWidth="9.140625" defaultRowHeight="15" x14ac:dyDescent="0.25"/>
  <cols>
    <col min="6" max="7" width="7.28515625" bestFit="1" customWidth="1"/>
    <col min="8" max="9" width="13" bestFit="1" customWidth="1"/>
    <col min="10" max="14" width="12" bestFit="1" customWidth="1"/>
  </cols>
  <sheetData>
    <row r="1" spans="2:14" x14ac:dyDescent="0.25">
      <c r="I1" t="s">
        <v>133</v>
      </c>
    </row>
    <row r="3" spans="2:14" x14ac:dyDescent="0.25">
      <c r="B3" t="s">
        <v>128</v>
      </c>
      <c r="C3" t="s">
        <v>129</v>
      </c>
      <c r="D3" t="s">
        <v>126</v>
      </c>
      <c r="E3" t="s">
        <v>130</v>
      </c>
      <c r="F3" t="s">
        <v>34</v>
      </c>
      <c r="G3" t="s">
        <v>35</v>
      </c>
      <c r="H3" t="s">
        <v>131</v>
      </c>
      <c r="I3" t="s">
        <v>127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</row>
    <row r="4" spans="2:14" s="16" customFormat="1" x14ac:dyDescent="0.25">
      <c r="B4" s="16" t="str">
        <f>VLOOKUP(F4,NUTS_Europa!$A$2:$C$81,2,FALSE)</f>
        <v>BE21</v>
      </c>
      <c r="C4" s="16">
        <f>VLOOKUP(F4,NUTS_Europa!$A$2:$C$81,3,FALSE)</f>
        <v>253</v>
      </c>
      <c r="D4" s="16" t="str">
        <f>VLOOKUP(G4,NUTS_Europa!$A$2:$C$81,2,FALSE)</f>
        <v>BE25</v>
      </c>
      <c r="E4" s="16">
        <f>VLOOKUP(G4,NUTS_Europa!$A$2:$C$81,3,FALSE)</f>
        <v>235</v>
      </c>
      <c r="F4" s="16">
        <v>1</v>
      </c>
      <c r="G4" s="16">
        <v>3</v>
      </c>
      <c r="H4" s="17">
        <v>332522.60964277276</v>
      </c>
      <c r="I4" s="17">
        <v>614534.23022024659</v>
      </c>
      <c r="J4" s="16">
        <v>135416.16140000001</v>
      </c>
      <c r="K4" s="16">
        <v>6.4512820512820515</v>
      </c>
      <c r="L4" s="16">
        <v>10.917476928262541</v>
      </c>
      <c r="M4" s="16">
        <v>10.592900022591667</v>
      </c>
      <c r="N4" s="16">
        <v>1766.2818862468553</v>
      </c>
    </row>
    <row r="5" spans="2:14" s="16" customFormat="1" x14ac:dyDescent="0.25">
      <c r="B5" s="16" t="str">
        <f>VLOOKUP(F5,NUTS_Europa!$A$2:$C$81,2,FALSE)</f>
        <v>BE21</v>
      </c>
      <c r="C5" s="16">
        <f>VLOOKUP(F5,NUTS_Europa!$A$2:$C$81,3,FALSE)</f>
        <v>253</v>
      </c>
      <c r="D5" s="16" t="str">
        <f>VLOOKUP(G5,NUTS_Europa!$A$2:$C$81,2,FALSE)</f>
        <v>ES21</v>
      </c>
      <c r="E5" s="16">
        <f>VLOOKUP(G5,NUTS_Europa!$A$2:$C$81,3,FALSE)</f>
        <v>163</v>
      </c>
      <c r="F5" s="16">
        <v>1</v>
      </c>
      <c r="G5" s="16">
        <v>14</v>
      </c>
      <c r="H5" s="16">
        <v>629839.38644714421</v>
      </c>
      <c r="I5" s="16">
        <v>1643956.4496420107</v>
      </c>
      <c r="J5" s="16">
        <v>145277.79319999999</v>
      </c>
      <c r="K5" s="16">
        <v>39.790256410256411</v>
      </c>
      <c r="L5" s="16">
        <v>12.397729875958252</v>
      </c>
      <c r="M5" s="16">
        <v>21.31750068165946</v>
      </c>
      <c r="N5" s="16">
        <v>3085.0404359375229</v>
      </c>
    </row>
    <row r="6" spans="2:14" s="16" customFormat="1" x14ac:dyDescent="0.25">
      <c r="B6" s="16" t="str">
        <f>VLOOKUP(F6,NUTS_Europa!$A$2:$C$81,2,FALSE)</f>
        <v>BE23</v>
      </c>
      <c r="C6" s="16">
        <f>VLOOKUP(F6,NUTS_Europa!$A$2:$C$81,3,FALSE)</f>
        <v>253</v>
      </c>
      <c r="D6" s="16" t="str">
        <f>VLOOKUP(G6,NUTS_Europa!$A$2:$C$81,2,FALSE)</f>
        <v>BE25</v>
      </c>
      <c r="E6" s="16">
        <f>VLOOKUP(G6,NUTS_Europa!$A$2:$C$81,3,FALSE)</f>
        <v>235</v>
      </c>
      <c r="F6" s="16">
        <v>2</v>
      </c>
      <c r="G6" s="16">
        <v>3</v>
      </c>
      <c r="H6" s="16">
        <v>411372.96560860489</v>
      </c>
      <c r="I6" s="16">
        <v>614534.23022024659</v>
      </c>
      <c r="J6" s="16">
        <v>135416.16140000001</v>
      </c>
      <c r="K6" s="16">
        <v>6.4512820512820515</v>
      </c>
      <c r="L6" s="16">
        <v>10.917476928262541</v>
      </c>
      <c r="M6" s="16">
        <v>10.592900022591667</v>
      </c>
      <c r="N6" s="16">
        <v>1766.2818862468553</v>
      </c>
    </row>
    <row r="7" spans="2:14" s="16" customFormat="1" x14ac:dyDescent="0.25">
      <c r="B7" s="16" t="str">
        <f>VLOOKUP(F7,NUTS_Europa!$A$2:$C$81,2,FALSE)</f>
        <v>BE23</v>
      </c>
      <c r="C7" s="16">
        <f>VLOOKUP(F7,NUTS_Europa!$A$2:$C$81,3,FALSE)</f>
        <v>253</v>
      </c>
      <c r="D7" s="16" t="str">
        <f>VLOOKUP(G7,NUTS_Europa!$A$2:$C$81,2,FALSE)</f>
        <v>ES13</v>
      </c>
      <c r="E7" s="16">
        <f>VLOOKUP(G7,NUTS_Europa!$A$2:$C$81,3,FALSE)</f>
        <v>163</v>
      </c>
      <c r="F7" s="16">
        <v>2</v>
      </c>
      <c r="G7" s="16">
        <v>13</v>
      </c>
      <c r="H7" s="16">
        <v>949031.24412715842</v>
      </c>
      <c r="I7" s="16">
        <v>1643956.4496420107</v>
      </c>
      <c r="J7" s="16">
        <v>117923.68180000001</v>
      </c>
      <c r="K7" s="16">
        <v>39.790256410256411</v>
      </c>
      <c r="L7" s="16">
        <v>12.397729875958252</v>
      </c>
      <c r="M7" s="16">
        <v>21.31750068165946</v>
      </c>
      <c r="N7" s="16">
        <v>3085.0404359375229</v>
      </c>
    </row>
    <row r="8" spans="2:14" s="16" customFormat="1" x14ac:dyDescent="0.25">
      <c r="B8" s="16" t="str">
        <f>VLOOKUP(F8,[1]NUTS_Europa!$A$2:$C$81,2,FALSE)</f>
        <v>DE50</v>
      </c>
      <c r="C8" s="16">
        <f>VLOOKUP(F8,[1]NUTS_Europa!$A$2:$C$81,3,FALSE)</f>
        <v>245</v>
      </c>
      <c r="D8" s="16" t="str">
        <f>VLOOKUP(G8,[1]NUTS_Europa!$A$2:$C$81,2,FALSE)</f>
        <v>ES12</v>
      </c>
      <c r="E8" s="16">
        <f>VLOOKUP(G8,[1]NUTS_Europa!$A$2:$C$81,3,FALSE)</f>
        <v>285</v>
      </c>
      <c r="F8" s="16">
        <v>4</v>
      </c>
      <c r="G8" s="16">
        <v>12</v>
      </c>
      <c r="H8" s="16">
        <v>55467.590309330815</v>
      </c>
      <c r="I8" s="16">
        <v>8724943.1852878872</v>
      </c>
      <c r="J8" s="16">
        <v>114346.8514</v>
      </c>
      <c r="K8" s="16">
        <v>51.586666666666666</v>
      </c>
      <c r="L8" s="16">
        <v>13.371867751382172</v>
      </c>
      <c r="M8" s="16">
        <v>9.3475034828960524E-2</v>
      </c>
      <c r="N8" s="16">
        <v>15.609481269928793</v>
      </c>
    </row>
    <row r="9" spans="2:14" s="16" customFormat="1" x14ac:dyDescent="0.25">
      <c r="B9" s="16" t="str">
        <f>VLOOKUP(F9,[1]NUTS_Europa!$A$2:$C$81,2,FALSE)</f>
        <v>DE50</v>
      </c>
      <c r="C9" s="16">
        <f>VLOOKUP(F9,[1]NUTS_Europa!$A$2:$C$81,3,FALSE)</f>
        <v>245</v>
      </c>
      <c r="D9" s="16" t="str">
        <f>VLOOKUP(G9,[1]NUTS_Europa!$A$2:$C$81,2,FALSE)</f>
        <v>FRD1</v>
      </c>
      <c r="E9" s="16">
        <f>VLOOKUP(G9,[1]NUTS_Europa!$A$2:$C$81,3,FALSE)</f>
        <v>268</v>
      </c>
      <c r="F9" s="16">
        <v>4</v>
      </c>
      <c r="G9" s="16">
        <v>19</v>
      </c>
      <c r="H9" s="16">
        <v>412344.71691583458</v>
      </c>
      <c r="I9" s="16">
        <v>7894981.3706293628</v>
      </c>
      <c r="J9" s="16">
        <v>163171.4883</v>
      </c>
      <c r="K9" s="16">
        <v>29.894358974358976</v>
      </c>
      <c r="L9" s="16">
        <v>12.84470653731732</v>
      </c>
      <c r="M9" s="16">
        <v>0.71695452678899529</v>
      </c>
      <c r="N9" s="16">
        <v>103.75670857960644</v>
      </c>
    </row>
    <row r="10" spans="2:14" s="16" customFormat="1" x14ac:dyDescent="0.25">
      <c r="B10" s="16" t="str">
        <f>VLOOKUP(F10,NUTS_Europa!$A$2:$C$81,2,FALSE)</f>
        <v>DE60</v>
      </c>
      <c r="C10" s="16">
        <f>VLOOKUP(F10,NUTS_Europa!$A$2:$C$81,3,FALSE)</f>
        <v>1069</v>
      </c>
      <c r="D10" s="16" t="str">
        <f>VLOOKUP(G10,NUTS_Europa!$A$2:$C$81,2,FALSE)</f>
        <v>NL12</v>
      </c>
      <c r="E10" s="16">
        <f>VLOOKUP(G10,NUTS_Europa!$A$2:$C$81,3,FALSE)</f>
        <v>218</v>
      </c>
      <c r="F10" s="16">
        <v>5</v>
      </c>
      <c r="G10" s="16">
        <v>31</v>
      </c>
      <c r="H10" s="16">
        <v>1171627.065878524</v>
      </c>
      <c r="I10" s="16">
        <v>905282.95955926436</v>
      </c>
      <c r="J10" s="16">
        <v>120437.3524</v>
      </c>
      <c r="K10" s="16">
        <v>13.844615384615386</v>
      </c>
      <c r="L10" s="16">
        <v>9.3383381047506688</v>
      </c>
      <c r="M10" s="16">
        <v>25.813121917550539</v>
      </c>
      <c r="N10" s="16">
        <v>5443.4838231684107</v>
      </c>
    </row>
    <row r="11" spans="2:14" s="16" customFormat="1" x14ac:dyDescent="0.25">
      <c r="B11" s="16" t="str">
        <f>VLOOKUP(F11,NUTS_Europa!$A$2:$C$81,2,FALSE)</f>
        <v>DE60</v>
      </c>
      <c r="C11" s="16">
        <f>VLOOKUP(F11,NUTS_Europa!$A$2:$C$81,3,FALSE)</f>
        <v>1069</v>
      </c>
      <c r="D11" s="16" t="str">
        <f>VLOOKUP(G11,NUTS_Europa!$A$2:$C$81,2,FALSE)</f>
        <v>NL32</v>
      </c>
      <c r="E11" s="16">
        <f>VLOOKUP(G11,NUTS_Europa!$A$2:$C$81,3,FALSE)</f>
        <v>218</v>
      </c>
      <c r="F11" s="16">
        <v>5</v>
      </c>
      <c r="G11" s="16">
        <v>32</v>
      </c>
      <c r="H11" s="16">
        <v>330390.53149769543</v>
      </c>
      <c r="I11" s="16">
        <v>905282.95955926436</v>
      </c>
      <c r="J11" s="16">
        <v>119215.969</v>
      </c>
      <c r="K11" s="16">
        <v>13.844615384615386</v>
      </c>
      <c r="L11" s="16">
        <v>9.3383381047506688</v>
      </c>
      <c r="M11" s="16">
        <v>25.813121917550539</v>
      </c>
      <c r="N11" s="16">
        <v>5443.4838231684107</v>
      </c>
    </row>
    <row r="12" spans="2:14" s="16" customFormat="1" x14ac:dyDescent="0.25">
      <c r="B12" s="16" t="str">
        <f>VLOOKUP(F12,NUTS_Europa!$A$2:$C$81,2,FALSE)</f>
        <v>DE80</v>
      </c>
      <c r="C12" s="16">
        <f>VLOOKUP(F12,NUTS_Europa!$A$2:$C$81,3,FALSE)</f>
        <v>1069</v>
      </c>
      <c r="D12" s="16" t="str">
        <f>VLOOKUP(G12,NUTS_Europa!$A$2:$C$81,2,FALSE)</f>
        <v>ES11</v>
      </c>
      <c r="E12" s="16">
        <f>VLOOKUP(G12,NUTS_Europa!$A$2:$C$81,3,FALSE)</f>
        <v>288</v>
      </c>
      <c r="F12" s="16">
        <v>6</v>
      </c>
      <c r="G12" s="16">
        <v>11</v>
      </c>
      <c r="H12" s="16">
        <v>517213.25881948572</v>
      </c>
      <c r="I12" s="16">
        <v>2208430.9219871126</v>
      </c>
      <c r="J12" s="16">
        <v>142841.86170000001</v>
      </c>
      <c r="K12" s="16">
        <v>59.42307692307692</v>
      </c>
      <c r="L12" s="16">
        <v>10.025105272081731</v>
      </c>
      <c r="M12" s="16">
        <v>4.8665143320944564</v>
      </c>
      <c r="N12" s="16">
        <v>960.48207726886733</v>
      </c>
    </row>
    <row r="13" spans="2:14" s="16" customFormat="1" x14ac:dyDescent="0.25">
      <c r="B13" s="16" t="str">
        <f>VLOOKUP(F13,NUTS_Europa!$A$2:$C$81,2,FALSE)</f>
        <v>DE80</v>
      </c>
      <c r="C13" s="16">
        <f>VLOOKUP(F13,NUTS_Europa!$A$2:$C$81,3,FALSE)</f>
        <v>1069</v>
      </c>
      <c r="D13" s="16" t="str">
        <f>VLOOKUP(G13,NUTS_Europa!$A$2:$C$81,2,FALSE)</f>
        <v>FRI1</v>
      </c>
      <c r="E13" s="16">
        <f>VLOOKUP(G13,NUTS_Europa!$A$2:$C$81,3,FALSE)</f>
        <v>283</v>
      </c>
      <c r="F13" s="16">
        <v>6</v>
      </c>
      <c r="G13" s="16">
        <v>24</v>
      </c>
      <c r="H13" s="16">
        <v>1376636.7972381809</v>
      </c>
      <c r="I13" s="16">
        <v>1875377.6715304602</v>
      </c>
      <c r="J13" s="16">
        <v>145277.79319999999</v>
      </c>
      <c r="K13" s="16">
        <v>49.122051282051281</v>
      </c>
      <c r="L13" s="16">
        <v>12.339400769380346</v>
      </c>
      <c r="M13" s="16">
        <v>11.936023239174423</v>
      </c>
      <c r="N13" s="16">
        <v>2266.668199218178</v>
      </c>
    </row>
    <row r="14" spans="2:14" s="16" customFormat="1" x14ac:dyDescent="0.25">
      <c r="B14" s="16" t="str">
        <f>VLOOKUP(F14,NUTS_Europa!$A$2:$C$81,2,FALSE)</f>
        <v>DE93</v>
      </c>
      <c r="C14" s="16">
        <f>VLOOKUP(F14,NUTS_Europa!$A$2:$C$81,3,FALSE)</f>
        <v>1069</v>
      </c>
      <c r="D14" s="16" t="str">
        <f>VLOOKUP(G14,NUTS_Europa!$A$2:$C$81,2,FALSE)</f>
        <v>ES13</v>
      </c>
      <c r="E14" s="16">
        <f>VLOOKUP(G14,NUTS_Europa!$A$2:$C$81,3,FALSE)</f>
        <v>163</v>
      </c>
      <c r="F14" s="16">
        <v>7</v>
      </c>
      <c r="G14" s="16">
        <v>13</v>
      </c>
      <c r="H14" s="16">
        <v>879861.37439612625</v>
      </c>
      <c r="I14" s="16">
        <v>2063217.5964742398</v>
      </c>
      <c r="J14" s="16">
        <v>113696.3812</v>
      </c>
      <c r="K14" s="16">
        <v>53.746153846153845</v>
      </c>
      <c r="L14" s="16">
        <v>13.850440900541409</v>
      </c>
      <c r="M14" s="16">
        <v>18.47430143329337</v>
      </c>
      <c r="N14" s="16">
        <v>3085.0404359375229</v>
      </c>
    </row>
    <row r="15" spans="2:14" s="16" customFormat="1" x14ac:dyDescent="0.25">
      <c r="B15" s="16" t="str">
        <f>VLOOKUP(F15,NUTS_Europa!$A$2:$C$81,2,FALSE)</f>
        <v>DE93</v>
      </c>
      <c r="C15" s="16">
        <f>VLOOKUP(F15,NUTS_Europa!$A$2:$C$81,3,FALSE)</f>
        <v>1069</v>
      </c>
      <c r="D15" s="16" t="str">
        <f>VLOOKUP(G15,NUTS_Europa!$A$2:$C$81,2,FALSE)</f>
        <v>NL12</v>
      </c>
      <c r="E15" s="16">
        <f>VLOOKUP(G15,NUTS_Europa!$A$2:$C$81,3,FALSE)</f>
        <v>218</v>
      </c>
      <c r="F15" s="16">
        <v>7</v>
      </c>
      <c r="G15" s="16">
        <v>31</v>
      </c>
      <c r="H15" s="16">
        <v>1453945.1891414188</v>
      </c>
      <c r="I15" s="16">
        <v>905282.95955926436</v>
      </c>
      <c r="J15" s="16">
        <v>163171.4883</v>
      </c>
      <c r="K15" s="16">
        <v>13.844615384615386</v>
      </c>
      <c r="L15" s="16">
        <v>9.3383381047506688</v>
      </c>
      <c r="M15" s="16">
        <v>25.813121917550539</v>
      </c>
      <c r="N15" s="16">
        <v>5443.4838231684107</v>
      </c>
    </row>
    <row r="16" spans="2:14" s="16" customFormat="1" x14ac:dyDescent="0.25">
      <c r="B16" s="16" t="str">
        <f>VLOOKUP(F16,[1]NUTS_Europa!$A$2:$C$81,2,FALSE)</f>
        <v>DE94</v>
      </c>
      <c r="C16" s="16">
        <f>VLOOKUP(F16,[1]NUTS_Europa!$A$2:$C$81,3,FALSE)</f>
        <v>245</v>
      </c>
      <c r="D16" s="16" t="str">
        <f>VLOOKUP(G16,[1]NUTS_Europa!$A$2:$C$81,2,FALSE)</f>
        <v>ES12</v>
      </c>
      <c r="E16" s="16">
        <f>VLOOKUP(G16,[1]NUTS_Europa!$A$2:$C$81,3,FALSE)</f>
        <v>285</v>
      </c>
      <c r="F16" s="16">
        <v>8</v>
      </c>
      <c r="G16" s="16">
        <v>12</v>
      </c>
      <c r="H16" s="16">
        <v>55750.424744253163</v>
      </c>
      <c r="I16" s="16">
        <v>8724943.1852878872</v>
      </c>
      <c r="J16" s="16">
        <v>117061.7148</v>
      </c>
      <c r="K16" s="16">
        <v>51.586666666666666</v>
      </c>
      <c r="L16" s="16">
        <v>13.371867751382172</v>
      </c>
      <c r="M16" s="16">
        <v>9.3475034828960524E-2</v>
      </c>
      <c r="N16" s="16">
        <v>15.609481269928793</v>
      </c>
    </row>
    <row r="17" spans="2:14" s="16" customFormat="1" x14ac:dyDescent="0.25">
      <c r="B17" s="16" t="str">
        <f>VLOOKUP(F17,[1]NUTS_Europa!$A$2:$C$81,2,FALSE)</f>
        <v>DE94</v>
      </c>
      <c r="C17" s="16">
        <f>VLOOKUP(F17,[1]NUTS_Europa!$A$2:$C$81,3,FALSE)</f>
        <v>245</v>
      </c>
      <c r="D17" s="16" t="str">
        <f>VLOOKUP(G17,[1]NUTS_Europa!$A$2:$C$81,2,FALSE)</f>
        <v>FRD1</v>
      </c>
      <c r="E17" s="16">
        <f>VLOOKUP(G17,[1]NUTS_Europa!$A$2:$C$81,3,FALSE)</f>
        <v>268</v>
      </c>
      <c r="F17" s="16">
        <v>8</v>
      </c>
      <c r="G17" s="16">
        <v>19</v>
      </c>
      <c r="H17" s="16">
        <v>414224.72622127191</v>
      </c>
      <c r="I17" s="16">
        <v>7894981.3706293628</v>
      </c>
      <c r="J17" s="16">
        <v>113696.3812</v>
      </c>
      <c r="K17" s="16">
        <v>29.894358974358976</v>
      </c>
      <c r="L17" s="16">
        <v>12.84470653731732</v>
      </c>
      <c r="M17" s="16">
        <v>0.71695452678899529</v>
      </c>
      <c r="N17" s="16">
        <v>103.75670857960644</v>
      </c>
    </row>
    <row r="18" spans="2:14" s="16" customFormat="1" x14ac:dyDescent="0.25">
      <c r="B18" s="16" t="str">
        <f>VLOOKUP(F18,NUTS_Europa!$A$2:$C$81,2,FALSE)</f>
        <v>DEA1</v>
      </c>
      <c r="C18" s="16">
        <f>VLOOKUP(F18,NUTS_Europa!$A$2:$C$81,3,FALSE)</f>
        <v>253</v>
      </c>
      <c r="D18" s="16" t="str">
        <f>VLOOKUP(G18,NUTS_Europa!$A$2:$C$81,2,FALSE)</f>
        <v>ES11</v>
      </c>
      <c r="E18" s="16">
        <f>VLOOKUP(G18,NUTS_Europa!$A$2:$C$81,3,FALSE)</f>
        <v>288</v>
      </c>
      <c r="F18" s="16">
        <v>9</v>
      </c>
      <c r="G18" s="16">
        <v>11</v>
      </c>
      <c r="H18" s="16">
        <v>538562.41686596</v>
      </c>
      <c r="I18" s="16">
        <v>1784664.9777850159</v>
      </c>
      <c r="J18" s="16">
        <v>142392.87169999999</v>
      </c>
      <c r="K18" s="16">
        <v>45.494871794871791</v>
      </c>
      <c r="L18" s="16">
        <v>8.5723942474985719</v>
      </c>
      <c r="M18" s="16">
        <v>5.7517027038086388</v>
      </c>
      <c r="N18" s="16">
        <v>960.48207726886733</v>
      </c>
    </row>
    <row r="19" spans="2:14" s="16" customFormat="1" x14ac:dyDescent="0.25">
      <c r="B19" s="16" t="str">
        <f>VLOOKUP(F19,NUTS_Europa!$A$2:$C$81,2,FALSE)</f>
        <v>DEA1</v>
      </c>
      <c r="C19" s="16">
        <f>VLOOKUP(F19,NUTS_Europa!$A$2:$C$81,3,FALSE)</f>
        <v>253</v>
      </c>
      <c r="D19" s="16" t="str">
        <f>VLOOKUP(G19,NUTS_Europa!$A$2:$C$81,2,FALSE)</f>
        <v>FRG0</v>
      </c>
      <c r="E19" s="16">
        <f>VLOOKUP(G19,NUTS_Europa!$A$2:$C$81,3,FALSE)</f>
        <v>282</v>
      </c>
      <c r="F19" s="16">
        <v>9</v>
      </c>
      <c r="G19" s="16">
        <v>22</v>
      </c>
      <c r="H19" s="16">
        <v>513326.73448697408</v>
      </c>
      <c r="I19" s="16">
        <v>1445763.549203956</v>
      </c>
      <c r="J19" s="16">
        <v>507158.32770000002</v>
      </c>
      <c r="K19" s="16">
        <v>34.252307692307689</v>
      </c>
      <c r="L19" s="16">
        <v>11.111709045479232</v>
      </c>
      <c r="M19" s="16">
        <v>5.6421094982378932</v>
      </c>
      <c r="N19" s="16">
        <v>816.51860628420002</v>
      </c>
    </row>
    <row r="20" spans="2:14" s="16" customFormat="1" x14ac:dyDescent="0.25">
      <c r="B20" s="16" t="str">
        <f>VLOOKUP(F20,NUTS_Europa!$A$2:$C$81,2,FALSE)</f>
        <v>DEF0</v>
      </c>
      <c r="C20" s="16">
        <f>VLOOKUP(F20,NUTS_Europa!$A$2:$C$81,3,FALSE)</f>
        <v>1069</v>
      </c>
      <c r="D20" s="16" t="str">
        <f>VLOOKUP(G20,NUTS_Europa!$A$2:$C$81,2,FALSE)</f>
        <v>ES21</v>
      </c>
      <c r="E20" s="16">
        <f>VLOOKUP(G20,NUTS_Europa!$A$2:$C$81,3,FALSE)</f>
        <v>163</v>
      </c>
      <c r="F20" s="16">
        <v>10</v>
      </c>
      <c r="G20" s="16">
        <v>14</v>
      </c>
      <c r="H20" s="16">
        <v>898494.40162110166</v>
      </c>
      <c r="I20" s="16">
        <v>2063217.5964742398</v>
      </c>
      <c r="J20" s="16">
        <v>199058.85829999999</v>
      </c>
      <c r="K20" s="16">
        <v>53.746153846153845</v>
      </c>
      <c r="L20" s="16">
        <v>13.850440900541409</v>
      </c>
      <c r="M20" s="16">
        <v>18.47430143329337</v>
      </c>
      <c r="N20" s="16">
        <v>3085.0404359375229</v>
      </c>
    </row>
    <row r="21" spans="2:14" s="16" customFormat="1" x14ac:dyDescent="0.25">
      <c r="B21" s="16" t="str">
        <f>VLOOKUP(F21,NUTS_Europa!$A$2:$C$81,2,FALSE)</f>
        <v>DEF0</v>
      </c>
      <c r="C21" s="16">
        <f>VLOOKUP(F21,NUTS_Europa!$A$2:$C$81,3,FALSE)</f>
        <v>1069</v>
      </c>
      <c r="D21" s="16" t="str">
        <f>VLOOKUP(G21,NUTS_Europa!$A$2:$C$81,2,FALSE)</f>
        <v>FRI3</v>
      </c>
      <c r="E21" s="16">
        <f>VLOOKUP(G21,NUTS_Europa!$A$2:$C$81,3,FALSE)</f>
        <v>283</v>
      </c>
      <c r="F21" s="16">
        <v>10</v>
      </c>
      <c r="G21" s="16">
        <v>25</v>
      </c>
      <c r="H21" s="16">
        <v>601055.92618173512</v>
      </c>
      <c r="I21" s="16">
        <v>1875377.6715304602</v>
      </c>
      <c r="J21" s="16">
        <v>156784.57750000001</v>
      </c>
      <c r="K21" s="16">
        <v>49.122051282051281</v>
      </c>
      <c r="L21" s="16">
        <v>12.339400769380346</v>
      </c>
      <c r="M21" s="16">
        <v>11.936023239174423</v>
      </c>
      <c r="N21" s="16">
        <v>2266.668199218178</v>
      </c>
    </row>
    <row r="22" spans="2:14" s="16" customFormat="1" x14ac:dyDescent="0.25">
      <c r="B22" s="16" t="str">
        <f>VLOOKUP(F22,NUTS_Europa!$A$2:$C$81,2,FALSE)</f>
        <v>ES51</v>
      </c>
      <c r="C22" s="16">
        <f>VLOOKUP(F22,NUTS_Europa!$A$2:$C$81,3,FALSE)</f>
        <v>1063</v>
      </c>
      <c r="D22" s="16" t="str">
        <f>VLOOKUP(G22,NUTS_Europa!$A$2:$C$81,2,FALSE)</f>
        <v>ES52</v>
      </c>
      <c r="E22" s="16">
        <f>VLOOKUP(G22,NUTS_Europa!$A$2:$C$81,3,FALSE)</f>
        <v>1064</v>
      </c>
      <c r="F22" s="16">
        <v>15</v>
      </c>
      <c r="G22" s="16">
        <v>16</v>
      </c>
      <c r="H22" s="16">
        <v>2946788.426315886</v>
      </c>
      <c r="I22" s="16">
        <v>4241807.9544374496</v>
      </c>
      <c r="J22" s="16">
        <v>135416.16140000001</v>
      </c>
      <c r="K22" s="16">
        <v>8.3076923076923084</v>
      </c>
      <c r="L22" s="16">
        <v>7.9077153749963802</v>
      </c>
      <c r="M22" s="16">
        <v>57.775730617745765</v>
      </c>
      <c r="N22" s="16">
        <v>11402.936470049601</v>
      </c>
    </row>
    <row r="23" spans="2:14" s="16" customFormat="1" x14ac:dyDescent="0.25">
      <c r="B23" s="16" t="str">
        <f>VLOOKUP(F23,NUTS_Europa!$A$2:$C$81,2,FALSE)</f>
        <v>ES51</v>
      </c>
      <c r="C23" s="16">
        <f>VLOOKUP(F23,NUTS_Europa!$A$2:$C$81,3,FALSE)</f>
        <v>1063</v>
      </c>
      <c r="D23" s="16" t="str">
        <f>VLOOKUP(G23,NUTS_Europa!$A$2:$C$81,2,FALSE)</f>
        <v>PT18</v>
      </c>
      <c r="E23" s="16">
        <f>VLOOKUP(G23,NUTS_Europa!$A$2:$C$81,3,FALSE)</f>
        <v>1065</v>
      </c>
      <c r="F23" s="16">
        <v>15</v>
      </c>
      <c r="G23" s="16">
        <v>40</v>
      </c>
      <c r="H23" s="16">
        <v>2686662.0590238329</v>
      </c>
      <c r="I23" s="16">
        <v>5284721.0297407536</v>
      </c>
      <c r="J23" s="16">
        <v>192445.7181</v>
      </c>
      <c r="K23" s="16">
        <v>40.974358974358971</v>
      </c>
      <c r="L23" s="16">
        <v>10.650830988464408</v>
      </c>
      <c r="M23" s="16">
        <v>38.281833905003289</v>
      </c>
      <c r="N23" s="16">
        <v>7555.5136267141388</v>
      </c>
    </row>
    <row r="24" spans="2:14" s="16" customFormat="1" x14ac:dyDescent="0.25">
      <c r="B24" s="16" t="str">
        <f>VLOOKUP(F24,NUTS_Europa!$A$2:$C$81,2,FALSE)</f>
        <v>ES52</v>
      </c>
      <c r="C24" s="16">
        <f>VLOOKUP(F24,NUTS_Europa!$A$2:$C$81,3,FALSE)</f>
        <v>1064</v>
      </c>
      <c r="D24" s="16" t="str">
        <f>VLOOKUP(G24,NUTS_Europa!$A$2:$C$81,2,FALSE)</f>
        <v>PT18</v>
      </c>
      <c r="E24" s="16">
        <f>VLOOKUP(G24,NUTS_Europa!$A$2:$C$81,3,FALSE)</f>
        <v>61</v>
      </c>
      <c r="F24" s="16">
        <v>16</v>
      </c>
      <c r="G24" s="16">
        <v>80</v>
      </c>
      <c r="H24" s="16">
        <v>13063553.878751889</v>
      </c>
      <c r="I24" s="16">
        <v>938054.45242503867</v>
      </c>
      <c r="J24" s="16">
        <v>145277.79319999999</v>
      </c>
      <c r="K24" s="16">
        <v>20.05076923076923</v>
      </c>
      <c r="L24" s="16">
        <v>8.6365040835356446</v>
      </c>
      <c r="M24" s="16">
        <v>87.426058394114349</v>
      </c>
      <c r="N24" s="16">
        <v>18537.263482020709</v>
      </c>
    </row>
    <row r="25" spans="2:14" s="16" customFormat="1" x14ac:dyDescent="0.25">
      <c r="B25" s="16" t="str">
        <f>VLOOKUP(F25,NUTS_Europa!$A$2:$C$81,2,FALSE)</f>
        <v>ES61</v>
      </c>
      <c r="C25" s="16">
        <f>VLOOKUP(F25,NUTS_Europa!$A$2:$C$81,3,FALSE)</f>
        <v>61</v>
      </c>
      <c r="D25" s="16" t="str">
        <f>VLOOKUP(G25,NUTS_Europa!$A$2:$C$81,2,FALSE)</f>
        <v>PT11</v>
      </c>
      <c r="E25" s="16">
        <f>VLOOKUP(G25,NUTS_Europa!$A$2:$C$81,3,FALSE)</f>
        <v>111</v>
      </c>
      <c r="F25" s="16">
        <v>17</v>
      </c>
      <c r="G25" s="16">
        <v>36</v>
      </c>
      <c r="H25" s="16">
        <v>1765522.3764019776</v>
      </c>
      <c r="I25" s="16">
        <v>844184.48479971138</v>
      </c>
      <c r="J25" s="16">
        <v>507158.32770000002</v>
      </c>
      <c r="K25" s="16">
        <v>16.419999999999998</v>
      </c>
      <c r="L25" s="16">
        <v>9.0546555559700952</v>
      </c>
      <c r="M25" s="16">
        <v>14.212922346692734</v>
      </c>
      <c r="N25" s="16">
        <v>3013.6173496743208</v>
      </c>
    </row>
    <row r="26" spans="2:14" s="16" customFormat="1" x14ac:dyDescent="0.25">
      <c r="B26" s="16" t="str">
        <f>VLOOKUP(F26,NUTS_Europa!$A$2:$C$81,2,FALSE)</f>
        <v>ES61</v>
      </c>
      <c r="C26" s="16">
        <f>VLOOKUP(F26,NUTS_Europa!$A$2:$C$81,3,FALSE)</f>
        <v>61</v>
      </c>
      <c r="D26" s="16" t="str">
        <f>VLOOKUP(G26,NUTS_Europa!$A$2:$C$81,2,FALSE)</f>
        <v>PT16</v>
      </c>
      <c r="E26" s="16">
        <f>VLOOKUP(G26,NUTS_Europa!$A$2:$C$81,3,FALSE)</f>
        <v>111</v>
      </c>
      <c r="F26" s="16">
        <v>17</v>
      </c>
      <c r="G26" s="16">
        <v>38</v>
      </c>
      <c r="H26" s="16">
        <v>1666600.3868989181</v>
      </c>
      <c r="I26" s="16">
        <v>844184.48479971138</v>
      </c>
      <c r="J26" s="16">
        <v>118487.9544</v>
      </c>
      <c r="K26" s="16">
        <v>16.419999999999998</v>
      </c>
      <c r="L26" s="16">
        <v>9.0546555559700952</v>
      </c>
      <c r="M26" s="16">
        <v>14.212922346692734</v>
      </c>
      <c r="N26" s="16">
        <v>3013.6173496743208</v>
      </c>
    </row>
    <row r="27" spans="2:14" s="16" customFormat="1" x14ac:dyDescent="0.25">
      <c r="B27" s="16" t="str">
        <f>VLOOKUP(F27,NUTS_Europa!$A$2:$C$81,2,FALSE)</f>
        <v>ES62</v>
      </c>
      <c r="C27" s="16">
        <f>VLOOKUP(F27,NUTS_Europa!$A$2:$C$81,3,FALSE)</f>
        <v>1064</v>
      </c>
      <c r="D27" s="16" t="str">
        <f>VLOOKUP(G27,NUTS_Europa!$A$2:$C$81,2,FALSE)</f>
        <v>FRG0</v>
      </c>
      <c r="E27" s="16">
        <f>VLOOKUP(G27,NUTS_Europa!$A$2:$C$81,3,FALSE)</f>
        <v>282</v>
      </c>
      <c r="F27" s="16">
        <v>18</v>
      </c>
      <c r="G27" s="16">
        <v>22</v>
      </c>
      <c r="H27" s="16">
        <v>513627.74258931086</v>
      </c>
      <c r="I27" s="16">
        <v>2273911.3324124943</v>
      </c>
      <c r="J27" s="16">
        <v>135416.16140000001</v>
      </c>
      <c r="K27" s="16">
        <v>64.462512820512828</v>
      </c>
      <c r="L27" s="16">
        <v>9.4287460540701353</v>
      </c>
      <c r="M27" s="16">
        <v>4.8895990738619899</v>
      </c>
      <c r="N27" s="16">
        <v>816.51860628420002</v>
      </c>
    </row>
    <row r="28" spans="2:14" s="16" customFormat="1" x14ac:dyDescent="0.25">
      <c r="B28" s="16" t="str">
        <f>VLOOKUP(F28,NUTS_Europa!$A$2:$C$81,2,FALSE)</f>
        <v>ES62</v>
      </c>
      <c r="C28" s="16">
        <f>VLOOKUP(F28,NUTS_Europa!$A$2:$C$81,3,FALSE)</f>
        <v>1064</v>
      </c>
      <c r="D28" s="16" t="str">
        <f>VLOOKUP(G28,NUTS_Europa!$A$2:$C$81,2,FALSE)</f>
        <v>PT11</v>
      </c>
      <c r="E28" s="16">
        <f>VLOOKUP(G28,NUTS_Europa!$A$2:$C$81,3,FALSE)</f>
        <v>111</v>
      </c>
      <c r="F28" s="16">
        <v>18</v>
      </c>
      <c r="G28" s="16">
        <v>36</v>
      </c>
      <c r="H28" s="16">
        <v>1683335.3401786929</v>
      </c>
      <c r="I28" s="16">
        <v>1458523.5227675531</v>
      </c>
      <c r="J28" s="16">
        <v>199058.85829999999</v>
      </c>
      <c r="K28" s="16">
        <v>37.852358974358971</v>
      </c>
      <c r="L28" s="16">
        <v>6.769538029981117</v>
      </c>
      <c r="M28" s="16">
        <v>15.269219874816258</v>
      </c>
      <c r="N28" s="16">
        <v>3013.6173496743208</v>
      </c>
    </row>
    <row r="29" spans="2:14" s="16" customFormat="1" x14ac:dyDescent="0.25">
      <c r="B29" s="16" t="str">
        <f>VLOOKUP(F29,NUTS_Europa!$A$2:$C$81,2,FALSE)</f>
        <v>FRD2</v>
      </c>
      <c r="C29" s="16">
        <f>VLOOKUP(F29,NUTS_Europa!$A$2:$C$81,3,FALSE)</f>
        <v>269</v>
      </c>
      <c r="D29" s="16" t="str">
        <f>VLOOKUP(G29,NUTS_Europa!$A$2:$C$81,2,FALSE)</f>
        <v>FRH0</v>
      </c>
      <c r="E29" s="16">
        <f>VLOOKUP(G29,NUTS_Europa!$A$2:$C$81,3,FALSE)</f>
        <v>283</v>
      </c>
      <c r="F29" s="16">
        <v>20</v>
      </c>
      <c r="G29" s="16">
        <v>23</v>
      </c>
      <c r="H29" s="16">
        <v>1090639.6846099831</v>
      </c>
      <c r="I29" s="16">
        <v>1183463.0074600109</v>
      </c>
      <c r="J29" s="16">
        <v>159445.52859999999</v>
      </c>
      <c r="K29" s="16">
        <v>23.743589743589745</v>
      </c>
      <c r="L29" s="16">
        <v>11.931352091072558</v>
      </c>
      <c r="M29" s="16">
        <v>14.025003741744069</v>
      </c>
      <c r="N29" s="16">
        <v>2266.668199218178</v>
      </c>
    </row>
    <row r="30" spans="2:14" s="16" customFormat="1" x14ac:dyDescent="0.25">
      <c r="B30" s="16" t="str">
        <f>VLOOKUP(F30,NUTS_Europa!$A$2:$C$81,2,FALSE)</f>
        <v>FRD2</v>
      </c>
      <c r="C30" s="16">
        <f>VLOOKUP(F30,NUTS_Europa!$A$2:$C$81,3,FALSE)</f>
        <v>269</v>
      </c>
      <c r="D30" s="16" t="str">
        <f>VLOOKUP(G30,NUTS_Europa!$A$2:$C$81,2,FALSE)</f>
        <v>FRI3</v>
      </c>
      <c r="E30" s="16">
        <f>VLOOKUP(G30,NUTS_Europa!$A$2:$C$81,3,FALSE)</f>
        <v>283</v>
      </c>
      <c r="F30" s="16">
        <v>20</v>
      </c>
      <c r="G30" s="16">
        <v>25</v>
      </c>
      <c r="H30" s="16">
        <v>541542.71335167845</v>
      </c>
      <c r="I30" s="16">
        <v>1183463.0074600109</v>
      </c>
      <c r="J30" s="16">
        <v>141512.31529999999</v>
      </c>
      <c r="K30" s="16">
        <v>23.743589743589745</v>
      </c>
      <c r="L30" s="16">
        <v>11.931352091072558</v>
      </c>
      <c r="M30" s="16">
        <v>14.025003741744069</v>
      </c>
      <c r="N30" s="16">
        <v>2266.668199218178</v>
      </c>
    </row>
    <row r="31" spans="2:14" s="16" customFormat="1" x14ac:dyDescent="0.25">
      <c r="B31" s="16" t="str">
        <f>VLOOKUP(F31,NUTS_Europa!$A$2:$C$81,2,FALSE)</f>
        <v>FRE1</v>
      </c>
      <c r="C31" s="16">
        <f>VLOOKUP(F31,NUTS_Europa!$A$2:$C$81,3,FALSE)</f>
        <v>220</v>
      </c>
      <c r="D31" s="16" t="str">
        <f>VLOOKUP(G31,NUTS_Europa!$A$2:$C$81,2,FALSE)</f>
        <v>FRH0</v>
      </c>
      <c r="E31" s="16">
        <f>VLOOKUP(G31,NUTS_Europa!$A$2:$C$81,3,FALSE)</f>
        <v>283</v>
      </c>
      <c r="F31" s="16">
        <v>21</v>
      </c>
      <c r="G31" s="16">
        <v>23</v>
      </c>
      <c r="H31" s="16">
        <v>1224424.0684825389</v>
      </c>
      <c r="I31" s="16">
        <v>1295950.9015453295</v>
      </c>
      <c r="J31" s="16">
        <v>156784.57750000001</v>
      </c>
      <c r="K31" s="16">
        <v>30.871282051282051</v>
      </c>
      <c r="L31" s="16">
        <v>11.673831693247607</v>
      </c>
      <c r="M31" s="16">
        <v>12.642416014527974</v>
      </c>
      <c r="N31" s="16">
        <v>2266.668199218178</v>
      </c>
    </row>
    <row r="32" spans="2:14" s="16" customFormat="1" x14ac:dyDescent="0.25">
      <c r="B32" s="16" t="str">
        <f>VLOOKUP(F32,NUTS_Europa!$A$2:$C$81,2,FALSE)</f>
        <v>FRE1</v>
      </c>
      <c r="C32" s="16">
        <f>VLOOKUP(F32,NUTS_Europa!$A$2:$C$81,3,FALSE)</f>
        <v>220</v>
      </c>
      <c r="D32" s="16" t="str">
        <f>VLOOKUP(G32,NUTS_Europa!$A$2:$C$81,2,FALSE)</f>
        <v>FRI1</v>
      </c>
      <c r="E32" s="16">
        <f>VLOOKUP(G32,NUTS_Europa!$A$2:$C$81,3,FALSE)</f>
        <v>283</v>
      </c>
      <c r="F32" s="16">
        <v>21</v>
      </c>
      <c r="G32" s="16">
        <v>24</v>
      </c>
      <c r="H32" s="16">
        <v>1033951.4063658372</v>
      </c>
      <c r="I32" s="16">
        <v>1295950.9015453295</v>
      </c>
      <c r="J32" s="16">
        <v>123840.01519999999</v>
      </c>
      <c r="K32" s="16">
        <v>30.871282051282051</v>
      </c>
      <c r="L32" s="16">
        <v>11.673831693247607</v>
      </c>
      <c r="M32" s="16">
        <v>12.642416014527974</v>
      </c>
      <c r="N32" s="16">
        <v>2266.668199218178</v>
      </c>
    </row>
    <row r="33" spans="2:14" s="16" customFormat="1" x14ac:dyDescent="0.25">
      <c r="B33" s="16" t="str">
        <f>VLOOKUP(F33,NUTS_Europa!$A$2:$C$81,2,FALSE)</f>
        <v>FRJ1</v>
      </c>
      <c r="C33" s="16">
        <f>VLOOKUP(F33,NUTS_Europa!$A$2:$C$81,3,FALSE)</f>
        <v>1063</v>
      </c>
      <c r="D33" s="16" t="str">
        <f>VLOOKUP(G33,NUTS_Europa!$A$2:$C$81,2,FALSE)</f>
        <v>FRJ2</v>
      </c>
      <c r="E33" s="16">
        <f>VLOOKUP(G33,NUTS_Europa!$A$2:$C$81,3,FALSE)</f>
        <v>283</v>
      </c>
      <c r="F33" s="16">
        <v>26</v>
      </c>
      <c r="G33" s="16">
        <v>28</v>
      </c>
      <c r="H33" s="16">
        <v>2313210.4394567548</v>
      </c>
      <c r="I33" s="16">
        <v>6363270.1981065515</v>
      </c>
      <c r="J33" s="16">
        <v>142841.86170000001</v>
      </c>
      <c r="K33" s="16">
        <v>79.166000000000011</v>
      </c>
      <c r="L33" s="16">
        <v>10.760055570837805</v>
      </c>
      <c r="M33" s="16">
        <v>11.936023239174423</v>
      </c>
      <c r="N33" s="16">
        <v>2266.668199218178</v>
      </c>
    </row>
    <row r="34" spans="2:14" s="16" customFormat="1" x14ac:dyDescent="0.25">
      <c r="B34" s="16" t="str">
        <f>VLOOKUP(F34,NUTS_Europa!$A$2:$C$81,2,FALSE)</f>
        <v>FRJ1</v>
      </c>
      <c r="C34" s="16">
        <f>VLOOKUP(F34,NUTS_Europa!$A$2:$C$81,3,FALSE)</f>
        <v>1063</v>
      </c>
      <c r="D34" s="16" t="str">
        <f>VLOOKUP(G34,NUTS_Europa!$A$2:$C$81,2,FALSE)</f>
        <v>PT17</v>
      </c>
      <c r="E34" s="16">
        <f>VLOOKUP(G34,NUTS_Europa!$A$2:$C$81,3,FALSE)</f>
        <v>294</v>
      </c>
      <c r="F34" s="16">
        <v>26</v>
      </c>
      <c r="G34" s="16">
        <v>39</v>
      </c>
      <c r="H34" s="16">
        <v>1640218.4220279362</v>
      </c>
      <c r="I34" s="16">
        <v>5219807.0491982969</v>
      </c>
      <c r="J34" s="16">
        <v>137713.6226</v>
      </c>
      <c r="K34" s="16">
        <v>41.743589743589745</v>
      </c>
      <c r="L34" s="16">
        <v>7.1042817550578015</v>
      </c>
      <c r="M34" s="16">
        <v>15.74638299266427</v>
      </c>
      <c r="N34" s="16">
        <v>3107.7928912121797</v>
      </c>
    </row>
    <row r="35" spans="2:14" s="16" customFormat="1" x14ac:dyDescent="0.25">
      <c r="B35" s="16" t="str">
        <f>VLOOKUP(F35,NUTS_Europa!$A$2:$C$81,2,FALSE)</f>
        <v>FRF2</v>
      </c>
      <c r="C35" s="16">
        <f>VLOOKUP(F35,NUTS_Europa!$A$2:$C$81,3,FALSE)</f>
        <v>269</v>
      </c>
      <c r="D35" s="16" t="str">
        <f>VLOOKUP(G35,NUTS_Europa!$A$2:$C$81,2,FALSE)</f>
        <v>FRJ2</v>
      </c>
      <c r="E35" s="16">
        <f>VLOOKUP(G35,NUTS_Europa!$A$2:$C$81,3,FALSE)</f>
        <v>283</v>
      </c>
      <c r="F35" s="16">
        <v>27</v>
      </c>
      <c r="G35" s="16">
        <v>28</v>
      </c>
      <c r="H35" s="16">
        <v>1882886.9136016404</v>
      </c>
      <c r="I35" s="16">
        <v>1183463.0074600109</v>
      </c>
      <c r="J35" s="16">
        <v>176841.96369999999</v>
      </c>
      <c r="K35" s="16">
        <v>23.743589743589745</v>
      </c>
      <c r="L35" s="16">
        <v>11.931352091072558</v>
      </c>
      <c r="M35" s="16">
        <v>14.025003741744069</v>
      </c>
      <c r="N35" s="16">
        <v>2266.668199218178</v>
      </c>
    </row>
    <row r="36" spans="2:14" s="16" customFormat="1" x14ac:dyDescent="0.25">
      <c r="B36" s="16" t="str">
        <f>VLOOKUP(F36,NUTS_Europa!$A$2:$C$81,2,FALSE)</f>
        <v>FRF2</v>
      </c>
      <c r="C36" s="16">
        <f>VLOOKUP(F36,NUTS_Europa!$A$2:$C$81,3,FALSE)</f>
        <v>269</v>
      </c>
      <c r="D36" s="16" t="str">
        <f>VLOOKUP(G36,NUTS_Europa!$A$2:$C$81,2,FALSE)</f>
        <v>FRG0</v>
      </c>
      <c r="E36" s="16">
        <f>VLOOKUP(G36,NUTS_Europa!$A$2:$C$81,3,FALSE)</f>
        <v>283</v>
      </c>
      <c r="F36" s="16">
        <v>27</v>
      </c>
      <c r="G36" s="16">
        <v>62</v>
      </c>
      <c r="H36" s="16">
        <v>1353134.8220895631</v>
      </c>
      <c r="I36" s="16">
        <v>1183463.0074600109</v>
      </c>
      <c r="J36" s="16">
        <v>141512.31529999999</v>
      </c>
      <c r="K36" s="16">
        <v>23.743589743589745</v>
      </c>
      <c r="L36" s="16">
        <v>11.931352091072558</v>
      </c>
      <c r="M36" s="16">
        <v>14.025003741744069</v>
      </c>
      <c r="N36" s="16">
        <v>2266.668199218178</v>
      </c>
    </row>
    <row r="37" spans="2:14" s="16" customFormat="1" x14ac:dyDescent="0.25">
      <c r="B37" s="16" t="str">
        <f>VLOOKUP(F37,NUTS_Europa!$A$2:$C$81,2,FALSE)</f>
        <v>FRI2</v>
      </c>
      <c r="C37" s="16">
        <f>VLOOKUP(F37,NUTS_Europa!$A$2:$C$81,3,FALSE)</f>
        <v>269</v>
      </c>
      <c r="D37" s="16" t="str">
        <f>VLOOKUP(G37,NUTS_Europa!$A$2:$C$81,2,FALSE)</f>
        <v>NL32</v>
      </c>
      <c r="E37" s="16">
        <f>VLOOKUP(G37,NUTS_Europa!$A$2:$C$81,3,FALSE)</f>
        <v>218</v>
      </c>
      <c r="F37" s="16">
        <v>29</v>
      </c>
      <c r="G37" s="16">
        <v>32</v>
      </c>
      <c r="H37" s="16">
        <v>1782343.9934491422</v>
      </c>
      <c r="I37" s="16">
        <v>968624.46695474058</v>
      </c>
      <c r="J37" s="16">
        <v>199597.76430000001</v>
      </c>
      <c r="K37" s="16">
        <v>14.102564102564102</v>
      </c>
      <c r="L37" s="16">
        <v>8.9302894264428794</v>
      </c>
      <c r="M37" s="16">
        <v>30.829882454701188</v>
      </c>
      <c r="N37" s="16">
        <v>5443.4838231684107</v>
      </c>
    </row>
    <row r="38" spans="2:14" s="16" customFormat="1" x14ac:dyDescent="0.25">
      <c r="B38" s="16" t="str">
        <f>VLOOKUP(F38,NUTS_Europa!$A$2:$C$81,2,FALSE)</f>
        <v>FRI2</v>
      </c>
      <c r="C38" s="16">
        <f>VLOOKUP(F38,NUTS_Europa!$A$2:$C$81,3,FALSE)</f>
        <v>269</v>
      </c>
      <c r="D38" s="16" t="str">
        <f>VLOOKUP(G38,NUTS_Europa!$A$2:$C$81,2,FALSE)</f>
        <v>FRG0</v>
      </c>
      <c r="E38" s="16">
        <f>VLOOKUP(G38,NUTS_Europa!$A$2:$C$81,3,FALSE)</f>
        <v>283</v>
      </c>
      <c r="F38" s="16">
        <v>29</v>
      </c>
      <c r="G38" s="16">
        <v>62</v>
      </c>
      <c r="H38" s="16">
        <v>1365039.363471857</v>
      </c>
      <c r="I38" s="16">
        <v>1183463.0074600109</v>
      </c>
      <c r="J38" s="16">
        <v>118487.9544</v>
      </c>
      <c r="K38" s="16">
        <v>23.743589743589745</v>
      </c>
      <c r="L38" s="16">
        <v>11.931352091072558</v>
      </c>
      <c r="M38" s="16">
        <v>14.025003741744069</v>
      </c>
      <c r="N38" s="16">
        <v>2266.668199218178</v>
      </c>
    </row>
    <row r="39" spans="2:14" s="16" customFormat="1" x14ac:dyDescent="0.25">
      <c r="B39" s="16" t="str">
        <f>VLOOKUP(F39,[1]NUTS_Europa!$A$2:$C$81,2,FALSE)</f>
        <v>NL11</v>
      </c>
      <c r="C39" s="16">
        <f>VLOOKUP(F39,[1]NUTS_Europa!$A$2:$C$81,3,FALSE)</f>
        <v>245</v>
      </c>
      <c r="D39" s="16" t="str">
        <f>VLOOKUP(G39,[1]NUTS_Europa!$A$2:$C$81,2,FALSE)</f>
        <v>FRI1</v>
      </c>
      <c r="E39" s="16">
        <f>VLOOKUP(G39,[1]NUTS_Europa!$A$2:$C$81,3,FALSE)</f>
        <v>275</v>
      </c>
      <c r="F39" s="16">
        <v>30</v>
      </c>
      <c r="G39" s="16">
        <v>64</v>
      </c>
      <c r="H39" s="16">
        <v>880223.15694666607</v>
      </c>
      <c r="I39" s="16">
        <v>10272239.376914335</v>
      </c>
      <c r="J39" s="16">
        <v>114346.8514</v>
      </c>
      <c r="K39" s="16">
        <v>61.025641025641029</v>
      </c>
      <c r="L39" s="16">
        <v>15.840395278192418</v>
      </c>
      <c r="M39" s="16">
        <v>1.4339090542207771</v>
      </c>
      <c r="N39" s="16">
        <v>207.51341725223611</v>
      </c>
    </row>
    <row r="40" spans="2:14" s="16" customFormat="1" x14ac:dyDescent="0.25">
      <c r="B40" s="16" t="str">
        <f>VLOOKUP(F40,[1]NUTS_Europa!$A$2:$C$81,2,FALSE)</f>
        <v>NL11</v>
      </c>
      <c r="C40" s="16">
        <f>VLOOKUP(F40,[1]NUTS_Europa!$A$2:$C$81,3,FALSE)</f>
        <v>245</v>
      </c>
      <c r="D40" s="16" t="str">
        <f>VLOOKUP(G40,[1]NUTS_Europa!$A$2:$C$81,2,FALSE)</f>
        <v>FRI2</v>
      </c>
      <c r="E40" s="16">
        <f>VLOOKUP(G40,[1]NUTS_Europa!$A$2:$C$81,3,FALSE)</f>
        <v>275</v>
      </c>
      <c r="F40" s="16">
        <v>30</v>
      </c>
      <c r="G40" s="16">
        <v>69</v>
      </c>
      <c r="H40" s="16">
        <v>844257.76152217749</v>
      </c>
      <c r="I40" s="16">
        <v>10272239.376914335</v>
      </c>
      <c r="J40" s="16">
        <v>145277.79319999999</v>
      </c>
      <c r="K40" s="16">
        <v>61.025641025641029</v>
      </c>
      <c r="L40" s="16">
        <v>15.840395278192418</v>
      </c>
      <c r="M40" s="16">
        <v>1.4339090542207771</v>
      </c>
      <c r="N40" s="16">
        <v>207.51341725223611</v>
      </c>
    </row>
    <row r="41" spans="2:14" s="16" customFormat="1" x14ac:dyDescent="0.25">
      <c r="B41" s="16" t="str">
        <f>VLOOKUP(F41,NUTS_Europa!$A$2:$C$81,2,FALSE)</f>
        <v>NL33</v>
      </c>
      <c r="C41" s="16">
        <f>VLOOKUP(F41,NUTS_Europa!$A$2:$C$81,3,FALSE)</f>
        <v>250</v>
      </c>
      <c r="D41" s="16" t="str">
        <f>VLOOKUP(G41,NUTS_Europa!$A$2:$C$81,2,FALSE)</f>
        <v>PT18</v>
      </c>
      <c r="E41" s="16">
        <f>VLOOKUP(G41,NUTS_Europa!$A$2:$C$81,3,FALSE)</f>
        <v>1065</v>
      </c>
      <c r="F41" s="16">
        <v>33</v>
      </c>
      <c r="G41" s="16">
        <v>40</v>
      </c>
      <c r="H41" s="16">
        <v>2391921.6704984833</v>
      </c>
      <c r="I41" s="16">
        <v>2306000.9957537362</v>
      </c>
      <c r="J41" s="16">
        <v>137713.6226</v>
      </c>
      <c r="K41" s="16">
        <v>59.782564102564102</v>
      </c>
      <c r="L41" s="16">
        <v>10.70457516227801</v>
      </c>
      <c r="M41" s="16">
        <v>45.245058896887464</v>
      </c>
      <c r="N41" s="16">
        <v>7555.5136267141388</v>
      </c>
    </row>
    <row r="42" spans="2:14" s="16" customFormat="1" x14ac:dyDescent="0.25">
      <c r="B42" s="16" t="str">
        <f>VLOOKUP(F42,NUTS_Europa!$A$2:$C$81,2,FALSE)</f>
        <v>NL33</v>
      </c>
      <c r="C42" s="16">
        <f>VLOOKUP(F42,NUTS_Europa!$A$2:$C$81,3,FALSE)</f>
        <v>250</v>
      </c>
      <c r="D42" s="16" t="str">
        <f>VLOOKUP(G42,NUTS_Europa!$A$2:$C$81,2,FALSE)</f>
        <v>NL11</v>
      </c>
      <c r="E42" s="16">
        <f>VLOOKUP(G42,NUTS_Europa!$A$2:$C$81,3,FALSE)</f>
        <v>218</v>
      </c>
      <c r="F42" s="16">
        <v>33</v>
      </c>
      <c r="G42" s="16">
        <v>70</v>
      </c>
      <c r="H42" s="16">
        <v>1952115.0737427545</v>
      </c>
      <c r="I42" s="16">
        <v>651403.11318583996</v>
      </c>
      <c r="J42" s="16">
        <v>135416.16140000001</v>
      </c>
      <c r="K42" s="16">
        <v>3.4871794871794872</v>
      </c>
      <c r="L42" s="16">
        <v>7.8127370800217291</v>
      </c>
      <c r="M42" s="16">
        <v>30.829882454701188</v>
      </c>
      <c r="N42" s="16">
        <v>5443.4838231684107</v>
      </c>
    </row>
    <row r="43" spans="2:14" s="16" customFormat="1" x14ac:dyDescent="0.25">
      <c r="B43" s="16" t="str">
        <f>VLOOKUP(F43,NUTS_Europa!$A$2:$C$81,2,FALSE)</f>
        <v>NL34</v>
      </c>
      <c r="C43" s="16">
        <f>VLOOKUP(F43,NUTS_Europa!$A$2:$C$81,3,FALSE)</f>
        <v>250</v>
      </c>
      <c r="D43" s="16" t="str">
        <f>VLOOKUP(G43,NUTS_Europa!$A$2:$C$81,2,FALSE)</f>
        <v>PT16</v>
      </c>
      <c r="E43" s="16">
        <f>VLOOKUP(G43,NUTS_Europa!$A$2:$C$81,3,FALSE)</f>
        <v>111</v>
      </c>
      <c r="F43" s="16">
        <v>34</v>
      </c>
      <c r="G43" s="16">
        <v>38</v>
      </c>
      <c r="H43" s="16">
        <v>1218518.4771304401</v>
      </c>
      <c r="I43" s="16">
        <v>1923913.360079783</v>
      </c>
      <c r="J43" s="16">
        <v>199058.85829999999</v>
      </c>
      <c r="K43" s="16">
        <v>49.426666666666669</v>
      </c>
      <c r="L43" s="16">
        <v>8.3796110212444326</v>
      </c>
      <c r="M43" s="16">
        <v>18.046595005347793</v>
      </c>
      <c r="N43" s="16">
        <v>3013.6173496743208</v>
      </c>
    </row>
    <row r="44" spans="2:14" s="16" customFormat="1" x14ac:dyDescent="0.25">
      <c r="B44" s="16" t="str">
        <f>VLOOKUP(F44,NUTS_Europa!$A$2:$C$81,2,FALSE)</f>
        <v>NL34</v>
      </c>
      <c r="C44" s="16">
        <f>VLOOKUP(F44,NUTS_Europa!$A$2:$C$81,3,FALSE)</f>
        <v>250</v>
      </c>
      <c r="D44" s="16" t="str">
        <f>VLOOKUP(G44,NUTS_Europa!$A$2:$C$81,2,FALSE)</f>
        <v>FRH0</v>
      </c>
      <c r="E44" s="16">
        <f>VLOOKUP(G44,NUTS_Europa!$A$2:$C$81,3,FALSE)</f>
        <v>282</v>
      </c>
      <c r="F44" s="16">
        <v>34</v>
      </c>
      <c r="G44" s="16">
        <v>63</v>
      </c>
      <c r="H44" s="16">
        <v>375725.37803969363</v>
      </c>
      <c r="I44" s="16">
        <v>1066781.0972269657</v>
      </c>
      <c r="J44" s="16">
        <v>135416.16140000001</v>
      </c>
      <c r="K44" s="16">
        <v>18.615384615384617</v>
      </c>
      <c r="L44" s="16">
        <v>11.038819045333451</v>
      </c>
      <c r="M44" s="16">
        <v>5.6421094982378932</v>
      </c>
      <c r="N44" s="16">
        <v>816.51860628420002</v>
      </c>
    </row>
    <row r="45" spans="2:14" s="16" customFormat="1" x14ac:dyDescent="0.25">
      <c r="B45" s="16" t="str">
        <f>VLOOKUP(F45,NUTS_Europa!$A$2:$C$81,2,FALSE)</f>
        <v>NL41</v>
      </c>
      <c r="C45" s="16">
        <f>VLOOKUP(F45,NUTS_Europa!$A$2:$C$81,3,FALSE)</f>
        <v>253</v>
      </c>
      <c r="D45" s="16" t="str">
        <f>VLOOKUP(G45,NUTS_Europa!$A$2:$C$81,2,FALSE)</f>
        <v>PT15</v>
      </c>
      <c r="E45" s="16">
        <f>VLOOKUP(G45,NUTS_Europa!$A$2:$C$81,3,FALSE)</f>
        <v>1065</v>
      </c>
      <c r="F45" s="16">
        <v>35</v>
      </c>
      <c r="G45" s="16">
        <v>37</v>
      </c>
      <c r="H45" s="16">
        <v>3020367.131276303</v>
      </c>
      <c r="I45" s="16">
        <v>2226910.925160428</v>
      </c>
      <c r="J45" s="16">
        <v>142392.87169999999</v>
      </c>
      <c r="K45" s="16">
        <v>59.782923076923076</v>
      </c>
      <c r="L45" s="16">
        <v>10.777465162423791</v>
      </c>
      <c r="M45" s="16">
        <v>45.245058896887464</v>
      </c>
      <c r="N45" s="16">
        <v>7555.5136267141388</v>
      </c>
    </row>
    <row r="46" spans="2:14" s="16" customFormat="1" x14ac:dyDescent="0.25">
      <c r="B46" s="16" t="str">
        <f>VLOOKUP(F46,NUTS_Europa!$A$2:$C$81,2,FALSE)</f>
        <v>NL41</v>
      </c>
      <c r="C46" s="16">
        <f>VLOOKUP(F46,NUTS_Europa!$A$2:$C$81,3,FALSE)</f>
        <v>253</v>
      </c>
      <c r="D46" s="16" t="str">
        <f>VLOOKUP(G46,NUTS_Europa!$A$2:$C$81,2,FALSE)</f>
        <v>FRJ2</v>
      </c>
      <c r="E46" s="16">
        <f>VLOOKUP(G46,NUTS_Europa!$A$2:$C$81,3,FALSE)</f>
        <v>163</v>
      </c>
      <c r="F46" s="16">
        <v>35</v>
      </c>
      <c r="G46" s="16">
        <v>68</v>
      </c>
      <c r="H46" s="16">
        <v>2629244.2208488579</v>
      </c>
      <c r="I46" s="16">
        <v>1643956.4496420107</v>
      </c>
      <c r="J46" s="16">
        <v>145277.79319999999</v>
      </c>
      <c r="K46" s="16">
        <v>39.790256410256411</v>
      </c>
      <c r="L46" s="16">
        <v>12.397729875958252</v>
      </c>
      <c r="M46" s="16">
        <v>21.31750068165946</v>
      </c>
      <c r="N46" s="16">
        <v>3085.0404359375229</v>
      </c>
    </row>
    <row r="47" spans="2:14" s="16" customFormat="1" x14ac:dyDescent="0.25">
      <c r="B47" s="16" t="str">
        <f>VLOOKUP(F47,NUTS_Europa!$A$2:$C$81,2,FALSE)</f>
        <v>PT15</v>
      </c>
      <c r="C47" s="16">
        <f>VLOOKUP(F47,NUTS_Europa!$A$2:$C$81,3,FALSE)</f>
        <v>1065</v>
      </c>
      <c r="D47" s="16" t="str">
        <f>VLOOKUP(G47,NUTS_Europa!$A$2:$C$81,2,FALSE)</f>
        <v>PT17</v>
      </c>
      <c r="E47" s="16">
        <f>VLOOKUP(G47,NUTS_Europa!$A$2:$C$81,3,FALSE)</f>
        <v>294</v>
      </c>
      <c r="F47" s="16">
        <v>37</v>
      </c>
      <c r="G47" s="16">
        <v>39</v>
      </c>
      <c r="H47" s="16">
        <v>1009943.1735691634</v>
      </c>
      <c r="I47" s="16">
        <v>462594.21397236781</v>
      </c>
      <c r="J47" s="16">
        <v>507158.32770000002</v>
      </c>
      <c r="K47" s="16">
        <v>2.3076923076923075</v>
      </c>
      <c r="L47" s="16">
        <v>8.2910685510761155</v>
      </c>
      <c r="M47" s="16">
        <v>15.74638299266427</v>
      </c>
      <c r="N47" s="16">
        <v>3107.7928912121797</v>
      </c>
    </row>
    <row r="48" spans="2:14" s="16" customFormat="1" x14ac:dyDescent="0.25">
      <c r="B48" s="16" t="str">
        <f>VLOOKUP(F48,[1]NUTS_Europa!$A$2:$C$81,2,FALSE)</f>
        <v>BE21</v>
      </c>
      <c r="C48" s="16">
        <f>VLOOKUP(F48,[1]NUTS_Europa!$A$2:$C$81,3,FALSE)</f>
        <v>250</v>
      </c>
      <c r="D48" s="16" t="str">
        <f>VLOOKUP(G48,[1]NUTS_Europa!$A$2:$C$81,2,FALSE)</f>
        <v>FRE1</v>
      </c>
      <c r="E48" s="16">
        <f>VLOOKUP(G48,[1]NUTS_Europa!$A$2:$C$81,3,FALSE)</f>
        <v>235</v>
      </c>
      <c r="F48" s="16">
        <v>41</v>
      </c>
      <c r="G48" s="16">
        <v>61</v>
      </c>
      <c r="H48" s="16">
        <v>636084.35083230783</v>
      </c>
      <c r="I48" s="16">
        <v>717656.59061686241</v>
      </c>
      <c r="J48" s="16">
        <v>142392.87169999999</v>
      </c>
      <c r="K48" s="16">
        <v>7.2307692307692308</v>
      </c>
      <c r="L48" s="16">
        <v>10.844586928116762</v>
      </c>
      <c r="M48" s="16">
        <v>10.592900022591667</v>
      </c>
      <c r="N48" s="16">
        <v>1766.2818862468553</v>
      </c>
    </row>
    <row r="49" spans="2:14" s="16" customFormat="1" x14ac:dyDescent="0.25">
      <c r="B49" s="16" t="str">
        <f>VLOOKUP(F49,[1]NUTS_Europa!$A$2:$C$81,2,FALSE)</f>
        <v>BE21</v>
      </c>
      <c r="C49" s="16">
        <f>VLOOKUP(F49,[1]NUTS_Europa!$A$2:$C$81,3,FALSE)</f>
        <v>250</v>
      </c>
      <c r="D49" s="16" t="str">
        <f>VLOOKUP(G49,[1]NUTS_Europa!$A$2:$C$81,2,FALSE)</f>
        <v>FRF2</v>
      </c>
      <c r="E49" s="16">
        <f>VLOOKUP(G49,[1]NUTS_Europa!$A$2:$C$81,3,FALSE)</f>
        <v>235</v>
      </c>
      <c r="F49" s="16">
        <v>41</v>
      </c>
      <c r="G49" s="16">
        <v>67</v>
      </c>
      <c r="H49" s="16">
        <v>1212155.7750062107</v>
      </c>
      <c r="I49" s="16">
        <v>717656.59061686241</v>
      </c>
      <c r="J49" s="16">
        <v>156784.57750000001</v>
      </c>
      <c r="K49" s="16">
        <v>7.2307692307692308</v>
      </c>
      <c r="L49" s="16">
        <v>10.844586928116762</v>
      </c>
      <c r="M49" s="16">
        <v>10.592900022591667</v>
      </c>
      <c r="N49" s="16">
        <v>1766.2818862468553</v>
      </c>
    </row>
    <row r="50" spans="2:14" s="16" customFormat="1" x14ac:dyDescent="0.25">
      <c r="B50" s="16" t="str">
        <f>VLOOKUP(F50,NUTS_Europa!$A$2:$C$81,2,FALSE)</f>
        <v>BE23</v>
      </c>
      <c r="C50" s="16">
        <f>VLOOKUP(F50,NUTS_Europa!$A$2:$C$81,3,FALSE)</f>
        <v>220</v>
      </c>
      <c r="D50" s="16" t="str">
        <f>VLOOKUP(G50,NUTS_Europa!$A$2:$C$81,2,FALSE)</f>
        <v>ES12</v>
      </c>
      <c r="E50" s="16">
        <f>VLOOKUP(G50,NUTS_Europa!$A$2:$C$81,3,FALSE)</f>
        <v>163</v>
      </c>
      <c r="F50" s="16">
        <v>42</v>
      </c>
      <c r="G50" s="16">
        <v>52</v>
      </c>
      <c r="H50" s="16">
        <v>1553350.2268975992</v>
      </c>
      <c r="I50" s="16">
        <v>1541578.018714366</v>
      </c>
      <c r="J50" s="16">
        <v>137713.6226</v>
      </c>
      <c r="K50" s="16">
        <v>37.435897435897438</v>
      </c>
      <c r="L50" s="16">
        <v>13.18487182440867</v>
      </c>
      <c r="M50" s="16">
        <v>19.435734728370043</v>
      </c>
      <c r="N50" s="16">
        <v>3085.0404359375229</v>
      </c>
    </row>
    <row r="51" spans="2:14" s="16" customFormat="1" x14ac:dyDescent="0.25">
      <c r="B51" s="16" t="str">
        <f>VLOOKUP(F51,NUTS_Europa!$A$2:$C$81,2,FALSE)</f>
        <v>BE23</v>
      </c>
      <c r="C51" s="16">
        <f>VLOOKUP(F51,NUTS_Europa!$A$2:$C$81,3,FALSE)</f>
        <v>220</v>
      </c>
      <c r="D51" s="16" t="str">
        <f>VLOOKUP(G51,NUTS_Europa!$A$2:$C$81,2,FALSE)</f>
        <v>FRD1</v>
      </c>
      <c r="E51" s="16">
        <f>VLOOKUP(G51,NUTS_Europa!$A$2:$C$81,3,FALSE)</f>
        <v>269</v>
      </c>
      <c r="F51" s="16">
        <v>42</v>
      </c>
      <c r="G51" s="16">
        <v>59</v>
      </c>
      <c r="H51" s="16">
        <v>4693999.7986315219</v>
      </c>
      <c r="I51" s="16">
        <v>757250.82142332778</v>
      </c>
      <c r="J51" s="16">
        <v>115262.5922</v>
      </c>
      <c r="K51" s="16">
        <v>9.281538461538462</v>
      </c>
      <c r="L51" s="16">
        <v>11.549116835090649</v>
      </c>
      <c r="M51" s="16">
        <v>100.33782174506885</v>
      </c>
      <c r="N51" s="16">
        <v>15926.654776039355</v>
      </c>
    </row>
    <row r="52" spans="2:14" s="16" customFormat="1" x14ac:dyDescent="0.25">
      <c r="B52" s="16" t="str">
        <f>VLOOKUP(F52,NUTS_Europa!$A$2:$C$81,2,FALSE)</f>
        <v>BE25</v>
      </c>
      <c r="C52" s="16">
        <f>VLOOKUP(F52,NUTS_Europa!$A$2:$C$81,3,FALSE)</f>
        <v>220</v>
      </c>
      <c r="D52" s="16" t="str">
        <f>VLOOKUP(G52,NUTS_Europa!$A$2:$C$81,2,FALSE)</f>
        <v>FRD1</v>
      </c>
      <c r="E52" s="16">
        <f>VLOOKUP(G52,NUTS_Europa!$A$2:$C$81,3,FALSE)</f>
        <v>269</v>
      </c>
      <c r="F52" s="16">
        <v>43</v>
      </c>
      <c r="G52" s="16">
        <v>59</v>
      </c>
      <c r="H52" s="16">
        <v>4091742.9042684585</v>
      </c>
      <c r="I52" s="16">
        <v>757250.82142332778</v>
      </c>
      <c r="J52" s="16">
        <v>199058.85829999999</v>
      </c>
      <c r="K52" s="16">
        <v>9.281538461538462</v>
      </c>
      <c r="L52" s="16">
        <v>11.549116835090649</v>
      </c>
      <c r="M52" s="16">
        <v>100.33782174506885</v>
      </c>
      <c r="N52" s="16">
        <v>15926.654776039355</v>
      </c>
    </row>
    <row r="53" spans="2:14" s="16" customFormat="1" x14ac:dyDescent="0.25">
      <c r="B53" s="16" t="str">
        <f>VLOOKUP(F53,NUTS_Europa!$A$2:$C$81,2,FALSE)</f>
        <v>BE25</v>
      </c>
      <c r="C53" s="16">
        <f>VLOOKUP(F53,NUTS_Europa!$A$2:$C$81,3,FALSE)</f>
        <v>220</v>
      </c>
      <c r="D53" s="16" t="str">
        <f>VLOOKUP(G53,NUTS_Europa!$A$2:$C$81,2,FALSE)</f>
        <v>PT18</v>
      </c>
      <c r="E53" s="16">
        <f>VLOOKUP(G53,NUTS_Europa!$A$2:$C$81,3,FALSE)</f>
        <v>61</v>
      </c>
      <c r="F53" s="16">
        <v>43</v>
      </c>
      <c r="G53" s="16">
        <v>80</v>
      </c>
      <c r="H53" s="16">
        <v>12471856.69492331</v>
      </c>
      <c r="I53" s="16">
        <v>2418897.2917128899</v>
      </c>
      <c r="J53" s="16">
        <v>117768.50930000001</v>
      </c>
      <c r="K53" s="16">
        <v>69.418974358974367</v>
      </c>
      <c r="L53" s="16">
        <v>11.10660902339516</v>
      </c>
      <c r="M53" s="16">
        <v>93.203079046295059</v>
      </c>
      <c r="N53" s="16">
        <v>18537.263482020709</v>
      </c>
    </row>
    <row r="54" spans="2:14" s="16" customFormat="1" x14ac:dyDescent="0.25">
      <c r="B54" s="16" t="str">
        <f>VLOOKUP(F54,NUTS_Europa!$A$2:$C$81,2,FALSE)</f>
        <v>DE50</v>
      </c>
      <c r="C54" s="16">
        <f>VLOOKUP(F54,NUTS_Europa!$A$2:$C$81,3,FALSE)</f>
        <v>1069</v>
      </c>
      <c r="D54" s="16" t="str">
        <f>VLOOKUP(G54,NUTS_Europa!$A$2:$C$81,2,FALSE)</f>
        <v>ES12</v>
      </c>
      <c r="E54" s="16">
        <f>VLOOKUP(G54,NUTS_Europa!$A$2:$C$81,3,FALSE)</f>
        <v>163</v>
      </c>
      <c r="F54" s="16">
        <v>44</v>
      </c>
      <c r="G54" s="16">
        <v>52</v>
      </c>
      <c r="H54" s="16">
        <v>1700119.6381042844</v>
      </c>
      <c r="I54" s="16">
        <v>2063217.5964742398</v>
      </c>
      <c r="J54" s="16">
        <v>120125.8052</v>
      </c>
      <c r="K54" s="16">
        <v>53.746153846153845</v>
      </c>
      <c r="L54" s="16">
        <v>13.850440900541409</v>
      </c>
      <c r="M54" s="16">
        <v>18.47430143329337</v>
      </c>
      <c r="N54" s="16">
        <v>3085.0404359375229</v>
      </c>
    </row>
    <row r="55" spans="2:14" s="16" customFormat="1" x14ac:dyDescent="0.25">
      <c r="B55" s="16" t="str">
        <f>VLOOKUP(F55,NUTS_Europa!$A$2:$C$81,2,FALSE)</f>
        <v>DE50</v>
      </c>
      <c r="C55" s="16">
        <f>VLOOKUP(F55,NUTS_Europa!$A$2:$C$81,3,FALSE)</f>
        <v>1069</v>
      </c>
      <c r="D55" s="16" t="str">
        <f>VLOOKUP(G55,NUTS_Europa!$A$2:$C$81,2,FALSE)</f>
        <v>NL11</v>
      </c>
      <c r="E55" s="16">
        <f>VLOOKUP(G55,NUTS_Europa!$A$2:$C$81,3,FALSE)</f>
        <v>218</v>
      </c>
      <c r="F55" s="16">
        <v>44</v>
      </c>
      <c r="G55" s="16">
        <v>70</v>
      </c>
      <c r="H55" s="16">
        <v>2200837.4392926218</v>
      </c>
      <c r="I55" s="16">
        <v>905282.95955926436</v>
      </c>
      <c r="J55" s="16">
        <v>120437.3524</v>
      </c>
      <c r="K55" s="16">
        <v>13.844615384615386</v>
      </c>
      <c r="L55" s="16">
        <v>9.3383381047506688</v>
      </c>
      <c r="M55" s="16">
        <v>25.813121917550539</v>
      </c>
      <c r="N55" s="16">
        <v>5443.4838231684107</v>
      </c>
    </row>
    <row r="56" spans="2:14" s="16" customFormat="1" x14ac:dyDescent="0.25">
      <c r="B56" s="16" t="str">
        <f>VLOOKUP(F56,NUTS_Europa!$A$2:$C$81,2,FALSE)</f>
        <v>DE60</v>
      </c>
      <c r="C56" s="16">
        <f>VLOOKUP(F56,NUTS_Europa!$A$2:$C$81,3,FALSE)</f>
        <v>245</v>
      </c>
      <c r="D56" s="16" t="str">
        <f>VLOOKUP(G56,NUTS_Europa!$A$2:$C$81,2,FALSE)</f>
        <v>FRH0</v>
      </c>
      <c r="E56" s="16">
        <f>VLOOKUP(G56,NUTS_Europa!$A$2:$C$81,3,FALSE)</f>
        <v>282</v>
      </c>
      <c r="F56" s="16">
        <v>45</v>
      </c>
      <c r="G56" s="16">
        <v>63</v>
      </c>
      <c r="H56" s="16">
        <v>3241784.8206833708</v>
      </c>
      <c r="I56" s="16">
        <v>9050221.7041183356</v>
      </c>
      <c r="J56" s="16">
        <v>145277.79319999999</v>
      </c>
      <c r="K56" s="16">
        <v>45.43948717948718</v>
      </c>
      <c r="L56" s="16">
        <v>14.339786335656317</v>
      </c>
      <c r="M56" s="16">
        <v>5.6421094982378932</v>
      </c>
      <c r="N56" s="16">
        <v>816.51860628420002</v>
      </c>
    </row>
    <row r="57" spans="2:14" s="16" customFormat="1" x14ac:dyDescent="0.25">
      <c r="B57" s="16" t="str">
        <f>VLOOKUP(F57,NUTS_Europa!$A$2:$C$81,2,FALSE)</f>
        <v>DE60</v>
      </c>
      <c r="C57" s="16">
        <f>VLOOKUP(F57,NUTS_Europa!$A$2:$C$81,3,FALSE)</f>
        <v>245</v>
      </c>
      <c r="D57" s="16" t="str">
        <f>VLOOKUP(G57,NUTS_Europa!$A$2:$C$81,2,FALSE)</f>
        <v>FRI3</v>
      </c>
      <c r="E57" s="16">
        <f>VLOOKUP(G57,NUTS_Europa!$A$2:$C$81,3,FALSE)</f>
        <v>282</v>
      </c>
      <c r="F57" s="16">
        <v>45</v>
      </c>
      <c r="G57" s="16">
        <v>65</v>
      </c>
      <c r="H57" s="16">
        <v>3392949.3598205838</v>
      </c>
      <c r="I57" s="16">
        <v>9050221.7041183356</v>
      </c>
      <c r="J57" s="16">
        <v>163171.4883</v>
      </c>
      <c r="K57" s="16">
        <v>45.43948717948718</v>
      </c>
      <c r="L57" s="16">
        <v>14.339786335656317</v>
      </c>
      <c r="M57" s="16">
        <v>5.6421094982378932</v>
      </c>
      <c r="N57" s="16">
        <v>816.51860628420002</v>
      </c>
    </row>
    <row r="58" spans="2:14" s="16" customFormat="1" x14ac:dyDescent="0.25">
      <c r="B58" s="16" t="str">
        <f>VLOOKUP(F58,[1]NUTS_Europa!$A$2:$C$81,2,FALSE)</f>
        <v>DE80</v>
      </c>
      <c r="C58" s="16">
        <f>VLOOKUP(F58,[1]NUTS_Europa!$A$2:$C$81,3,FALSE)</f>
        <v>245</v>
      </c>
      <c r="D58" s="16" t="str">
        <f>VLOOKUP(G58,[1]NUTS_Europa!$A$2:$C$81,2,FALSE)</f>
        <v>ES11</v>
      </c>
      <c r="E58" s="16">
        <f>VLOOKUP(G58,[1]NUTS_Europa!$A$2:$C$81,3,FALSE)</f>
        <v>285</v>
      </c>
      <c r="F58" s="16">
        <v>46</v>
      </c>
      <c r="G58" s="16">
        <v>51</v>
      </c>
      <c r="H58" s="16">
        <v>59259.211357202868</v>
      </c>
      <c r="I58" s="16">
        <v>8724943.1852878872</v>
      </c>
      <c r="J58" s="16">
        <v>127001.217</v>
      </c>
      <c r="K58" s="16">
        <v>51.586666666666666</v>
      </c>
      <c r="L58" s="16">
        <v>13.371867751382172</v>
      </c>
      <c r="M58" s="16">
        <v>9.3475034828960524E-2</v>
      </c>
      <c r="N58" s="16">
        <v>15.609481269928793</v>
      </c>
    </row>
    <row r="59" spans="2:14" s="16" customFormat="1" x14ac:dyDescent="0.25">
      <c r="B59" s="16" t="str">
        <f>VLOOKUP(F59,[1]NUTS_Europa!$A$2:$C$81,2,FALSE)</f>
        <v>DE80</v>
      </c>
      <c r="C59" s="16">
        <f>VLOOKUP(F59,[1]NUTS_Europa!$A$2:$C$81,3,FALSE)</f>
        <v>245</v>
      </c>
      <c r="D59" s="16" t="str">
        <f>VLOOKUP(G59,[1]NUTS_Europa!$A$2:$C$81,2,FALSE)</f>
        <v>ES13</v>
      </c>
      <c r="E59" s="16">
        <f>VLOOKUP(G59,[1]NUTS_Europa!$A$2:$C$81,3,FALSE)</f>
        <v>285</v>
      </c>
      <c r="F59" s="16">
        <v>46</v>
      </c>
      <c r="G59" s="16">
        <v>53</v>
      </c>
      <c r="H59" s="16">
        <v>66002.148247742894</v>
      </c>
      <c r="I59" s="16">
        <v>8724943.1852878872</v>
      </c>
      <c r="J59" s="16">
        <v>117768.50930000001</v>
      </c>
      <c r="K59" s="16">
        <v>51.586666666666666</v>
      </c>
      <c r="L59" s="16">
        <v>13.371867751382172</v>
      </c>
      <c r="M59" s="16">
        <v>9.3475034828960524E-2</v>
      </c>
      <c r="N59" s="16">
        <v>15.609481269928793</v>
      </c>
    </row>
    <row r="60" spans="2:14" s="16" customFormat="1" x14ac:dyDescent="0.25">
      <c r="B60" s="16" t="str">
        <f>VLOOKUP(F60,[1]NUTS_Europa!$A$2:$C$81,2,FALSE)</f>
        <v>DE93</v>
      </c>
      <c r="C60" s="16">
        <f>VLOOKUP(F60,[1]NUTS_Europa!$A$2:$C$81,3,FALSE)</f>
        <v>245</v>
      </c>
      <c r="D60" s="16" t="str">
        <f>VLOOKUP(G60,[1]NUTS_Europa!$A$2:$C$81,2,FALSE)</f>
        <v>FRI1</v>
      </c>
      <c r="E60" s="16">
        <f>VLOOKUP(G60,[1]NUTS_Europa!$A$2:$C$81,3,FALSE)</f>
        <v>275</v>
      </c>
      <c r="F60" s="16">
        <v>47</v>
      </c>
      <c r="G60" s="16">
        <v>64</v>
      </c>
      <c r="H60" s="16">
        <v>882402.87788148364</v>
      </c>
      <c r="I60" s="16">
        <v>10272239.376914335</v>
      </c>
      <c r="J60" s="16">
        <v>154854.3009</v>
      </c>
      <c r="K60" s="16">
        <v>61.025641025641029</v>
      </c>
      <c r="L60" s="16">
        <v>15.840395278192418</v>
      </c>
      <c r="M60" s="16">
        <v>1.4339090542207771</v>
      </c>
      <c r="N60" s="16">
        <v>207.51341725223611</v>
      </c>
    </row>
    <row r="61" spans="2:14" s="16" customFormat="1" x14ac:dyDescent="0.25">
      <c r="B61" s="16" t="str">
        <f>VLOOKUP(F61,[1]NUTS_Europa!$A$2:$C$81,2,FALSE)</f>
        <v>DE93</v>
      </c>
      <c r="C61" s="16">
        <f>VLOOKUP(F61,[1]NUTS_Europa!$A$2:$C$81,3,FALSE)</f>
        <v>245</v>
      </c>
      <c r="D61" s="16" t="str">
        <f>VLOOKUP(G61,[1]NUTS_Europa!$A$2:$C$81,2,FALSE)</f>
        <v>FRI2</v>
      </c>
      <c r="E61" s="16">
        <f>VLOOKUP(G61,[1]NUTS_Europa!$A$2:$C$81,3,FALSE)</f>
        <v>275</v>
      </c>
      <c r="F61" s="16">
        <v>47</v>
      </c>
      <c r="G61" s="16">
        <v>69</v>
      </c>
      <c r="H61" s="16">
        <v>846437.48245699506</v>
      </c>
      <c r="I61" s="16">
        <v>10272239.376914335</v>
      </c>
      <c r="J61" s="16">
        <v>114346.8514</v>
      </c>
      <c r="K61" s="16">
        <v>61.025641025641029</v>
      </c>
      <c r="L61" s="16">
        <v>15.840395278192418</v>
      </c>
      <c r="M61" s="16">
        <v>1.4339090542207771</v>
      </c>
      <c r="N61" s="16">
        <v>207.51341725223611</v>
      </c>
    </row>
    <row r="62" spans="2:14" s="16" customFormat="1" x14ac:dyDescent="0.25">
      <c r="B62" s="16" t="str">
        <f>VLOOKUP(F62,[1]NUTS_Europa!$A$2:$C$81,2,FALSE)</f>
        <v>DE94</v>
      </c>
      <c r="C62" s="16">
        <f>VLOOKUP(F62,[1]NUTS_Europa!$A$2:$C$81,3,FALSE)</f>
        <v>1069</v>
      </c>
      <c r="D62" s="16" t="str">
        <f>VLOOKUP(G62,[1]NUTS_Europa!$A$2:$C$81,2,FALSE)</f>
        <v>FRE1</v>
      </c>
      <c r="E62" s="16">
        <f>VLOOKUP(G62,[1]NUTS_Europa!$A$2:$C$81,3,FALSE)</f>
        <v>235</v>
      </c>
      <c r="F62" s="16">
        <v>48</v>
      </c>
      <c r="G62" s="16">
        <v>61</v>
      </c>
      <c r="H62" s="16">
        <v>663219.81825757877</v>
      </c>
      <c r="I62" s="16">
        <v>1049352.0251393577</v>
      </c>
      <c r="J62" s="16">
        <v>507158.32770000002</v>
      </c>
      <c r="K62" s="16">
        <v>20.905641025641028</v>
      </c>
      <c r="L62" s="16">
        <v>12.370187952845701</v>
      </c>
      <c r="M62" s="16">
        <v>8.9650797603740724</v>
      </c>
      <c r="N62" s="16">
        <v>1766.2818862468553</v>
      </c>
    </row>
    <row r="63" spans="2:14" s="16" customFormat="1" x14ac:dyDescent="0.25">
      <c r="B63" s="16" t="str">
        <f>VLOOKUP(F63,[1]NUTS_Europa!$A$2:$C$81,2,FALSE)</f>
        <v>DE94</v>
      </c>
      <c r="C63" s="16">
        <f>VLOOKUP(F63,[1]NUTS_Europa!$A$2:$C$81,3,FALSE)</f>
        <v>1069</v>
      </c>
      <c r="D63" s="16" t="str">
        <f>VLOOKUP(G63,[1]NUTS_Europa!$A$2:$C$81,2,FALSE)</f>
        <v>FRF2</v>
      </c>
      <c r="E63" s="16">
        <f>VLOOKUP(G63,[1]NUTS_Europa!$A$2:$C$81,3,FALSE)</f>
        <v>235</v>
      </c>
      <c r="F63" s="16">
        <v>48</v>
      </c>
      <c r="G63" s="16">
        <v>67</v>
      </c>
      <c r="H63" s="16">
        <v>1239291.2424314818</v>
      </c>
      <c r="I63" s="16">
        <v>1049352.0251393577</v>
      </c>
      <c r="J63" s="16">
        <v>126450.71709999999</v>
      </c>
      <c r="K63" s="16">
        <v>20.905641025641028</v>
      </c>
      <c r="L63" s="16">
        <v>12.370187952845701</v>
      </c>
      <c r="M63" s="16">
        <v>8.9650797603740724</v>
      </c>
      <c r="N63" s="16">
        <v>1766.2818862468553</v>
      </c>
    </row>
    <row r="64" spans="2:14" s="16" customFormat="1" x14ac:dyDescent="0.25">
      <c r="B64" s="16" t="str">
        <f>VLOOKUP(F64,[1]NUTS_Europa!$A$2:$C$81,2,FALSE)</f>
        <v>DEA1</v>
      </c>
      <c r="C64" s="16">
        <f>VLOOKUP(F64,[1]NUTS_Europa!$A$2:$C$81,3,FALSE)</f>
        <v>245</v>
      </c>
      <c r="D64" s="16" t="str">
        <f>VLOOKUP(G64,[1]NUTS_Europa!$A$2:$C$81,2,FALSE)</f>
        <v>ES11</v>
      </c>
      <c r="E64" s="16">
        <f>VLOOKUP(G64,[1]NUTS_Europa!$A$2:$C$81,3,FALSE)</f>
        <v>285</v>
      </c>
      <c r="F64" s="16">
        <v>49</v>
      </c>
      <c r="G64" s="16">
        <v>51</v>
      </c>
      <c r="H64" s="16">
        <v>58049.991671665302</v>
      </c>
      <c r="I64" s="16">
        <v>8724943.1852878872</v>
      </c>
      <c r="J64" s="16">
        <v>176841.96369999999</v>
      </c>
      <c r="K64" s="16">
        <v>51.586666666666666</v>
      </c>
      <c r="L64" s="16">
        <v>13.371867751382172</v>
      </c>
      <c r="M64" s="16">
        <v>9.3475034828960524E-2</v>
      </c>
      <c r="N64" s="16">
        <v>15.609481269928793</v>
      </c>
    </row>
    <row r="65" spans="2:14" s="16" customFormat="1" x14ac:dyDescent="0.25">
      <c r="B65" s="16" t="str">
        <f>VLOOKUP(F65,[1]NUTS_Europa!$A$2:$C$81,2,FALSE)</f>
        <v>DEA1</v>
      </c>
      <c r="C65" s="16">
        <f>VLOOKUP(F65,[1]NUTS_Europa!$A$2:$C$81,3,FALSE)</f>
        <v>245</v>
      </c>
      <c r="D65" s="16" t="str">
        <f>VLOOKUP(G65,[1]NUTS_Europa!$A$2:$C$81,2,FALSE)</f>
        <v>ES13</v>
      </c>
      <c r="E65" s="16">
        <f>VLOOKUP(G65,[1]NUTS_Europa!$A$2:$C$81,3,FALSE)</f>
        <v>285</v>
      </c>
      <c r="F65" s="16">
        <v>49</v>
      </c>
      <c r="G65" s="16">
        <v>53</v>
      </c>
      <c r="H65" s="16">
        <v>64792.928562205328</v>
      </c>
      <c r="I65" s="16">
        <v>8724943.1852878872</v>
      </c>
      <c r="J65" s="16">
        <v>199058.85829999999</v>
      </c>
      <c r="K65" s="16">
        <v>51.586666666666666</v>
      </c>
      <c r="L65" s="16">
        <v>13.371867751382172</v>
      </c>
      <c r="M65" s="16">
        <v>9.3475034828960524E-2</v>
      </c>
      <c r="N65" s="16">
        <v>15.609481269928793</v>
      </c>
    </row>
    <row r="66" spans="2:14" s="16" customFormat="1" x14ac:dyDescent="0.25">
      <c r="B66" s="16" t="str">
        <f>VLOOKUP(F66,NUTS_Europa!$A$2:$C$81,2,FALSE)</f>
        <v>DEF0</v>
      </c>
      <c r="C66" s="16">
        <f>VLOOKUP(F66,NUTS_Europa!$A$2:$C$81,3,FALSE)</f>
        <v>245</v>
      </c>
      <c r="D66" s="16" t="str">
        <f>VLOOKUP(G66,NUTS_Europa!$A$2:$C$81,2,FALSE)</f>
        <v>FRI3</v>
      </c>
      <c r="E66" s="16">
        <f>VLOOKUP(G66,NUTS_Europa!$A$2:$C$81,3,FALSE)</f>
        <v>282</v>
      </c>
      <c r="F66" s="16">
        <v>50</v>
      </c>
      <c r="G66" s="16">
        <v>65</v>
      </c>
      <c r="H66" s="16">
        <v>3351137.8915485884</v>
      </c>
      <c r="I66" s="16">
        <v>9050221.7041183356</v>
      </c>
      <c r="J66" s="16">
        <v>191087.21979999999</v>
      </c>
      <c r="K66" s="16">
        <v>45.43948717948718</v>
      </c>
      <c r="L66" s="16">
        <v>14.339786335656317</v>
      </c>
      <c r="M66" s="16">
        <v>5.6421094982378932</v>
      </c>
      <c r="N66" s="16">
        <v>816.51860628420002</v>
      </c>
    </row>
    <row r="67" spans="2:14" s="16" customFormat="1" x14ac:dyDescent="0.25">
      <c r="B67" s="16" t="str">
        <f>VLOOKUP(F67,NUTS_Europa!$A$2:$C$81,2,FALSE)</f>
        <v>DEF0</v>
      </c>
      <c r="C67" s="16">
        <f>VLOOKUP(F67,NUTS_Europa!$A$2:$C$81,3,FALSE)</f>
        <v>245</v>
      </c>
      <c r="D67" s="16" t="str">
        <f>VLOOKUP(G67,NUTS_Europa!$A$2:$C$81,2,FALSE)</f>
        <v>PT11</v>
      </c>
      <c r="E67" s="16">
        <f>VLOOKUP(G67,NUTS_Europa!$A$2:$C$81,3,FALSE)</f>
        <v>288</v>
      </c>
      <c r="F67" s="16">
        <v>50</v>
      </c>
      <c r="G67" s="16">
        <v>76</v>
      </c>
      <c r="H67" s="16">
        <v>3449576.1227867957</v>
      </c>
      <c r="I67" s="16">
        <v>8122591.4769668924</v>
      </c>
      <c r="J67" s="16">
        <v>114203.5226</v>
      </c>
      <c r="K67" s="16">
        <v>56.958974358974359</v>
      </c>
      <c r="L67" s="16">
        <v>11.800471537675657</v>
      </c>
      <c r="M67" s="16">
        <v>5.7517027038086388</v>
      </c>
      <c r="N67" s="16">
        <v>960.48207726886733</v>
      </c>
    </row>
    <row r="68" spans="2:14" s="16" customFormat="1" x14ac:dyDescent="0.25">
      <c r="B68" s="16" t="str">
        <f>VLOOKUP(F68,NUTS_Europa!$A$2:$C$81,2,FALSE)</f>
        <v>ES21</v>
      </c>
      <c r="C68" s="16">
        <f>VLOOKUP(F68,NUTS_Europa!$A$2:$C$81,3,FALSE)</f>
        <v>1063</v>
      </c>
      <c r="D68" s="16" t="str">
        <f>VLOOKUP(G68,NUTS_Europa!$A$2:$C$81,2,FALSE)</f>
        <v>ES61</v>
      </c>
      <c r="E68" s="16">
        <f>VLOOKUP(G68,NUTS_Europa!$A$2:$C$81,3,FALSE)</f>
        <v>297</v>
      </c>
      <c r="F68" s="16">
        <v>54</v>
      </c>
      <c r="G68" s="16">
        <v>57</v>
      </c>
      <c r="H68" s="16">
        <v>1063739.3433532903</v>
      </c>
      <c r="I68" s="16">
        <v>4906029.6945027206</v>
      </c>
      <c r="J68" s="16">
        <v>199597.76430000001</v>
      </c>
      <c r="K68" s="16">
        <v>30.051282051282051</v>
      </c>
      <c r="L68" s="16">
        <v>10.390891992316941</v>
      </c>
      <c r="M68" s="16">
        <v>4.5697025130342661</v>
      </c>
      <c r="N68" s="16">
        <v>901.90166158021395</v>
      </c>
    </row>
    <row r="69" spans="2:14" s="16" customFormat="1" x14ac:dyDescent="0.25">
      <c r="B69" s="16" t="str">
        <f>VLOOKUP(F69,NUTS_Europa!$A$2:$C$81,2,FALSE)</f>
        <v>ES21</v>
      </c>
      <c r="C69" s="16">
        <f>VLOOKUP(F69,NUTS_Europa!$A$2:$C$81,3,FALSE)</f>
        <v>1063</v>
      </c>
      <c r="D69" s="16" t="str">
        <f>VLOOKUP(G69,NUTS_Europa!$A$2:$C$81,2,FALSE)</f>
        <v>FRD2</v>
      </c>
      <c r="E69" s="16">
        <f>VLOOKUP(G69,NUTS_Europa!$A$2:$C$81,3,FALSE)</f>
        <v>271</v>
      </c>
      <c r="F69" s="16">
        <v>54</v>
      </c>
      <c r="G69" s="16">
        <v>60</v>
      </c>
      <c r="H69" s="16">
        <v>303484.67900753178</v>
      </c>
      <c r="I69" s="16">
        <v>6621716.5501275323</v>
      </c>
      <c r="J69" s="16">
        <v>159445.52859999999</v>
      </c>
      <c r="K69" s="16">
        <v>85.589743589743591</v>
      </c>
      <c r="L69" s="16">
        <v>13.558852374341821</v>
      </c>
      <c r="M69" s="16">
        <v>2.081118693946546</v>
      </c>
      <c r="N69" s="16">
        <v>347.52790767179999</v>
      </c>
    </row>
    <row r="70" spans="2:14" s="16" customFormat="1" x14ac:dyDescent="0.25">
      <c r="B70" s="16" t="str">
        <f>VLOOKUP(F70,NUTS_Europa!$A$2:$C$81,2,FALSE)</f>
        <v>ES51</v>
      </c>
      <c r="C70" s="16">
        <f>VLOOKUP(F70,NUTS_Europa!$A$2:$C$81,3,FALSE)</f>
        <v>1064</v>
      </c>
      <c r="D70" s="16" t="str">
        <f>VLOOKUP(G70,NUTS_Europa!$A$2:$C$81,2,FALSE)</f>
        <v>ES62</v>
      </c>
      <c r="E70" s="16">
        <f>VLOOKUP(G70,NUTS_Europa!$A$2:$C$81,3,FALSE)</f>
        <v>462</v>
      </c>
      <c r="F70" s="16">
        <v>55</v>
      </c>
      <c r="G70" s="16">
        <v>58</v>
      </c>
      <c r="H70" s="16">
        <v>1052995.6769970201</v>
      </c>
      <c r="I70" s="16">
        <v>868537.24681569613</v>
      </c>
      <c r="J70" s="16">
        <v>114203.5226</v>
      </c>
      <c r="K70" s="16">
        <v>17.076923076923077</v>
      </c>
      <c r="L70" s="16">
        <v>8.7226469608776203</v>
      </c>
      <c r="M70" s="16">
        <v>4.9407810871910716</v>
      </c>
      <c r="N70" s="16">
        <v>975.13977317593265</v>
      </c>
    </row>
    <row r="71" spans="2:14" s="16" customFormat="1" x14ac:dyDescent="0.25">
      <c r="B71" s="16" t="str">
        <f>VLOOKUP(F71,NUTS_Europa!$A$2:$C$81,2,FALSE)</f>
        <v>ES51</v>
      </c>
      <c r="C71" s="16">
        <f>VLOOKUP(F71,NUTS_Europa!$A$2:$C$81,3,FALSE)</f>
        <v>1064</v>
      </c>
      <c r="D71" s="16" t="str">
        <f>VLOOKUP(G71,NUTS_Europa!$A$2:$C$81,2,FALSE)</f>
        <v>FRD2</v>
      </c>
      <c r="E71" s="16">
        <f>VLOOKUP(G71,NUTS_Europa!$A$2:$C$81,3,FALSE)</f>
        <v>271</v>
      </c>
      <c r="F71" s="16">
        <v>55</v>
      </c>
      <c r="G71" s="16">
        <v>60</v>
      </c>
      <c r="H71" s="16">
        <v>185096.96075587667</v>
      </c>
      <c r="I71" s="16">
        <v>2748199.0569634708</v>
      </c>
      <c r="J71" s="16">
        <v>507158.32770000002</v>
      </c>
      <c r="K71" s="16">
        <v>79.025641025641022</v>
      </c>
      <c r="L71" s="16">
        <v>12.002523556892108</v>
      </c>
      <c r="M71" s="16">
        <v>2.081118693946546</v>
      </c>
      <c r="N71" s="16">
        <v>347.52790767179999</v>
      </c>
    </row>
    <row r="72" spans="2:14" s="16" customFormat="1" x14ac:dyDescent="0.25">
      <c r="B72" s="16" t="str">
        <f>VLOOKUP(F72,NUTS_Europa!$A$2:$C$81,2,FALSE)</f>
        <v>ES52</v>
      </c>
      <c r="C72" s="16">
        <f>VLOOKUP(F72,NUTS_Europa!$A$2:$C$81,3,FALSE)</f>
        <v>1063</v>
      </c>
      <c r="D72" s="16" t="str">
        <f>VLOOKUP(G72,NUTS_Europa!$A$2:$C$81,2,FALSE)</f>
        <v>ES61</v>
      </c>
      <c r="E72" s="16">
        <f>VLOOKUP(G72,NUTS_Europa!$A$2:$C$81,3,FALSE)</f>
        <v>297</v>
      </c>
      <c r="F72" s="16">
        <v>56</v>
      </c>
      <c r="G72" s="16">
        <v>57</v>
      </c>
      <c r="H72" s="16">
        <v>774795.30422951421</v>
      </c>
      <c r="I72" s="16">
        <v>4906029.6945027206</v>
      </c>
      <c r="J72" s="16">
        <v>176841.96369999999</v>
      </c>
      <c r="K72" s="16">
        <v>30.051282051282051</v>
      </c>
      <c r="L72" s="16">
        <v>10.390891992316941</v>
      </c>
      <c r="M72" s="16">
        <v>4.5697025130342661</v>
      </c>
      <c r="N72" s="16">
        <v>901.90166158021395</v>
      </c>
    </row>
    <row r="73" spans="2:14" s="16" customFormat="1" x14ac:dyDescent="0.25">
      <c r="B73" s="16" t="str">
        <f>VLOOKUP(F73,NUTS_Europa!$A$2:$C$81,2,FALSE)</f>
        <v>ES52</v>
      </c>
      <c r="C73" s="16">
        <f>VLOOKUP(F73,NUTS_Europa!$A$2:$C$81,3,FALSE)</f>
        <v>1063</v>
      </c>
      <c r="D73" s="16" t="str">
        <f>VLOOKUP(G73,NUTS_Europa!$A$2:$C$81,2,FALSE)</f>
        <v>ES62</v>
      </c>
      <c r="E73" s="16">
        <f>VLOOKUP(G73,NUTS_Europa!$A$2:$C$81,3,FALSE)</f>
        <v>462</v>
      </c>
      <c r="F73" s="16">
        <v>56</v>
      </c>
      <c r="G73" s="16">
        <v>58</v>
      </c>
      <c r="H73" s="16">
        <v>1070616.0922511825</v>
      </c>
      <c r="I73" s="16">
        <v>4734887.0282129273</v>
      </c>
      <c r="J73" s="16">
        <v>163171.4883</v>
      </c>
      <c r="K73" s="16">
        <v>23.589743589743591</v>
      </c>
      <c r="L73" s="16">
        <v>10.278975778327334</v>
      </c>
      <c r="M73" s="16">
        <v>4.9407810871910716</v>
      </c>
      <c r="N73" s="16">
        <v>975.13977317593265</v>
      </c>
    </row>
    <row r="74" spans="2:14" s="16" customFormat="1" x14ac:dyDescent="0.25">
      <c r="B74" s="16" t="str">
        <f>VLOOKUP(F74,NUTS_Europa!$A$2:$C$81,2,FALSE)</f>
        <v>FRJ1</v>
      </c>
      <c r="C74" s="16">
        <f>VLOOKUP(F74,NUTS_Europa!$A$2:$C$81,3,FALSE)</f>
        <v>1064</v>
      </c>
      <c r="D74" s="16" t="str">
        <f>VLOOKUP(G74,NUTS_Europa!$A$2:$C$81,2,FALSE)</f>
        <v>FRJ2</v>
      </c>
      <c r="E74" s="16">
        <f>VLOOKUP(G74,NUTS_Europa!$A$2:$C$81,3,FALSE)</f>
        <v>163</v>
      </c>
      <c r="F74" s="16">
        <v>66</v>
      </c>
      <c r="G74" s="16">
        <v>68</v>
      </c>
      <c r="H74" s="16">
        <v>3703382.2295796657</v>
      </c>
      <c r="I74" s="16">
        <v>2292481.247285875</v>
      </c>
      <c r="J74" s="16">
        <v>163171.4883</v>
      </c>
      <c r="K74" s="16">
        <v>63.897435897435898</v>
      </c>
      <c r="L74" s="16">
        <v>10.714766884549155</v>
      </c>
      <c r="M74" s="16">
        <v>18.47430143329337</v>
      </c>
      <c r="N74" s="16">
        <v>3085.0404359375229</v>
      </c>
    </row>
    <row r="75" spans="2:14" s="16" customFormat="1" x14ac:dyDescent="0.25">
      <c r="B75" s="16" t="str">
        <f>VLOOKUP(F75,NUTS_Europa!$A$2:$C$81,2,FALSE)</f>
        <v>FRJ1</v>
      </c>
      <c r="C75" s="16">
        <f>VLOOKUP(F75,NUTS_Europa!$A$2:$C$81,3,FALSE)</f>
        <v>1064</v>
      </c>
      <c r="D75" s="16" t="str">
        <f>VLOOKUP(G75,NUTS_Europa!$A$2:$C$81,2,FALSE)</f>
        <v>PT17</v>
      </c>
      <c r="E75" s="16">
        <f>VLOOKUP(G75,NUTS_Europa!$A$2:$C$81,3,FALSE)</f>
        <v>297</v>
      </c>
      <c r="F75" s="16">
        <v>66</v>
      </c>
      <c r="G75" s="16">
        <v>79</v>
      </c>
      <c r="H75" s="16">
        <v>840207.85941459949</v>
      </c>
      <c r="I75" s="16">
        <v>1048226.5738911814</v>
      </c>
      <c r="J75" s="16">
        <v>192445.7181</v>
      </c>
      <c r="K75" s="16">
        <v>23.743589743589745</v>
      </c>
      <c r="L75" s="16">
        <v>8.8345631748672275</v>
      </c>
      <c r="M75" s="16">
        <v>4.5697025130342661</v>
      </c>
      <c r="N75" s="16">
        <v>901.90166158021395</v>
      </c>
    </row>
    <row r="76" spans="2:14" s="16" customFormat="1" x14ac:dyDescent="0.25">
      <c r="B76" s="16" t="str">
        <f>VLOOKUP(F76,NUTS_Europa!$A$2:$C$81,2,FALSE)</f>
        <v>NL12</v>
      </c>
      <c r="C76" s="16">
        <f>VLOOKUP(F76,NUTS_Europa!$A$2:$C$81,3,FALSE)</f>
        <v>250</v>
      </c>
      <c r="D76" s="16" t="str">
        <f>VLOOKUP(G76,NUTS_Europa!$A$2:$C$81,2,FALSE)</f>
        <v>PT11</v>
      </c>
      <c r="E76" s="16">
        <f>VLOOKUP(G76,NUTS_Europa!$A$2:$C$81,3,FALSE)</f>
        <v>288</v>
      </c>
      <c r="F76" s="16">
        <v>71</v>
      </c>
      <c r="G76" s="16">
        <v>76</v>
      </c>
      <c r="H76" s="16">
        <v>703958.80724385905</v>
      </c>
      <c r="I76" s="16">
        <v>1883842.0915782703</v>
      </c>
      <c r="J76" s="16">
        <v>142841.86170000001</v>
      </c>
      <c r="K76" s="16">
        <v>46.657435897435903</v>
      </c>
      <c r="L76" s="16">
        <v>8.4995042473527924</v>
      </c>
      <c r="M76" s="16">
        <v>5.7517027038086388</v>
      </c>
      <c r="N76" s="16">
        <v>960.48207726886733</v>
      </c>
    </row>
    <row r="77" spans="2:14" s="16" customFormat="1" x14ac:dyDescent="0.25">
      <c r="B77" s="16" t="str">
        <f>VLOOKUP(F77,NUTS_Europa!$A$2:$C$81,2,FALSE)</f>
        <v>NL12</v>
      </c>
      <c r="C77" s="16">
        <f>VLOOKUP(F77,NUTS_Europa!$A$2:$C$81,3,FALSE)</f>
        <v>250</v>
      </c>
      <c r="D77" s="16" t="str">
        <f>VLOOKUP(G77,NUTS_Europa!$A$2:$C$81,2,FALSE)</f>
        <v>PT16</v>
      </c>
      <c r="E77" s="16">
        <f>VLOOKUP(G77,NUTS_Europa!$A$2:$C$81,3,FALSE)</f>
        <v>294</v>
      </c>
      <c r="F77" s="16">
        <v>71</v>
      </c>
      <c r="G77" s="16">
        <v>78</v>
      </c>
      <c r="H77" s="16">
        <v>2509754.1181293023</v>
      </c>
      <c r="I77" s="16">
        <v>2130429.9971605078</v>
      </c>
      <c r="J77" s="16">
        <v>135416.16140000001</v>
      </c>
      <c r="K77" s="16">
        <v>57.318461538461541</v>
      </c>
      <c r="L77" s="16">
        <v>7.1580259288714032</v>
      </c>
      <c r="M77" s="16">
        <v>18.610551095435579</v>
      </c>
      <c r="N77" s="16">
        <v>3107.7928912121797</v>
      </c>
    </row>
    <row r="78" spans="2:14" s="16" customFormat="1" x14ac:dyDescent="0.25">
      <c r="B78" s="16" t="str">
        <f>VLOOKUP(F78,[1]NUTS_Europa!$A$2:$C$81,2,FALSE)</f>
        <v>NL32</v>
      </c>
      <c r="C78" s="16">
        <f>VLOOKUP(F78,[1]NUTS_Europa!$A$2:$C$81,3,FALSE)</f>
        <v>253</v>
      </c>
      <c r="D78" s="16" t="str">
        <f>VLOOKUP(G78,[1]NUTS_Europa!$A$2:$C$81,2,FALSE)</f>
        <v>NL34</v>
      </c>
      <c r="E78" s="16">
        <f>VLOOKUP(G78,[1]NUTS_Europa!$A$2:$C$81,3,FALSE)</f>
        <v>218</v>
      </c>
      <c r="F78" s="16">
        <v>72</v>
      </c>
      <c r="G78" s="16">
        <v>74</v>
      </c>
      <c r="H78" s="16">
        <v>2771440.9593844982</v>
      </c>
      <c r="I78" s="16">
        <v>758233.58131818229</v>
      </c>
      <c r="J78" s="16">
        <v>120125.8052</v>
      </c>
      <c r="K78" s="16">
        <v>9.1789743589743598</v>
      </c>
      <c r="L78" s="16">
        <v>7.8856270801675095</v>
      </c>
      <c r="M78" s="16">
        <v>30.829882454701188</v>
      </c>
      <c r="N78" s="16">
        <v>5443.4838231684107</v>
      </c>
    </row>
    <row r="79" spans="2:14" s="16" customFormat="1" x14ac:dyDescent="0.25">
      <c r="B79" s="16" t="str">
        <f>VLOOKUP(F79,[1]NUTS_Europa!$A$2:$C$81,2,FALSE)</f>
        <v>NL32</v>
      </c>
      <c r="C79" s="16">
        <f>VLOOKUP(F79,[1]NUTS_Europa!$A$2:$C$81,3,FALSE)</f>
        <v>253</v>
      </c>
      <c r="D79" s="16" t="str">
        <f>VLOOKUP(G79,[1]NUTS_Europa!$A$2:$C$81,2,FALSE)</f>
        <v>NL41</v>
      </c>
      <c r="E79" s="16">
        <f>VLOOKUP(G79,[1]NUTS_Europa!$A$2:$C$81,3,FALSE)</f>
        <v>218</v>
      </c>
      <c r="F79" s="16">
        <v>72</v>
      </c>
      <c r="G79" s="16">
        <v>75</v>
      </c>
      <c r="H79" s="16">
        <v>2378339.7750943913</v>
      </c>
      <c r="I79" s="16">
        <v>758233.58131818229</v>
      </c>
      <c r="J79" s="16">
        <v>159445.52859999999</v>
      </c>
      <c r="K79" s="16">
        <v>9.1789743589743598</v>
      </c>
      <c r="L79" s="16">
        <v>7.8856270801675095</v>
      </c>
      <c r="M79" s="16">
        <v>30.829882454701188</v>
      </c>
      <c r="N79" s="16">
        <v>5443.4838231684107</v>
      </c>
    </row>
    <row r="80" spans="2:14" s="16" customFormat="1" x14ac:dyDescent="0.25">
      <c r="B80" s="16" t="str">
        <f>VLOOKUP(F80,[1]NUTS_Europa!$A$2:$C$81,2,FALSE)</f>
        <v>NL33</v>
      </c>
      <c r="C80" s="16">
        <f>VLOOKUP(F80,[1]NUTS_Europa!$A$2:$C$81,3,FALSE)</f>
        <v>220</v>
      </c>
      <c r="D80" s="16" t="str">
        <f>VLOOKUP(G80,[1]NUTS_Europa!$A$2:$C$81,2,FALSE)</f>
        <v>NL34</v>
      </c>
      <c r="E80" s="16">
        <f>VLOOKUP(G80,[1]NUTS_Europa!$A$2:$C$81,3,FALSE)</f>
        <v>218</v>
      </c>
      <c r="F80" s="16">
        <v>73</v>
      </c>
      <c r="G80" s="16">
        <v>74</v>
      </c>
      <c r="H80" s="16">
        <v>2934784.1123227412</v>
      </c>
      <c r="I80" s="16">
        <v>643116.93100477674</v>
      </c>
      <c r="J80" s="16">
        <v>145277.79319999999</v>
      </c>
      <c r="K80" s="16">
        <v>6.4102564102564106</v>
      </c>
      <c r="L80" s="16">
        <v>8.6727690286179282</v>
      </c>
      <c r="M80" s="16">
        <v>27.509549143540827</v>
      </c>
      <c r="N80" s="16">
        <v>5443.4838231684107</v>
      </c>
    </row>
    <row r="81" spans="2:14" s="16" customFormat="1" x14ac:dyDescent="0.25">
      <c r="B81" s="16" t="str">
        <f>VLOOKUP(F81,[1]NUTS_Europa!$A$2:$C$81,2,FALSE)</f>
        <v>NL33</v>
      </c>
      <c r="C81" s="16">
        <f>VLOOKUP(F81,[1]NUTS_Europa!$A$2:$C$81,3,FALSE)</f>
        <v>220</v>
      </c>
      <c r="D81" s="16" t="str">
        <f>VLOOKUP(G81,[1]NUTS_Europa!$A$2:$C$81,2,FALSE)</f>
        <v>NL41</v>
      </c>
      <c r="E81" s="16">
        <f>VLOOKUP(G81,[1]NUTS_Europa!$A$2:$C$81,3,FALSE)</f>
        <v>218</v>
      </c>
      <c r="F81" s="16">
        <v>73</v>
      </c>
      <c r="G81" s="16">
        <v>75</v>
      </c>
      <c r="H81" s="16">
        <v>2541682.9280326348</v>
      </c>
      <c r="I81" s="16">
        <v>643116.93100477674</v>
      </c>
      <c r="J81" s="16">
        <v>176841.96369999999</v>
      </c>
      <c r="K81" s="16">
        <v>6.4102564102564106</v>
      </c>
      <c r="L81" s="16">
        <v>8.6727690286179282</v>
      </c>
      <c r="M81" s="16">
        <v>27.509549143540827</v>
      </c>
      <c r="N81" s="16">
        <v>5443.4838231684107</v>
      </c>
    </row>
    <row r="82" spans="2:14" s="16" customFormat="1" x14ac:dyDescent="0.25">
      <c r="B82" s="16" t="str">
        <f>VLOOKUP(F82,NUTS_Europa!$A$2:$C$81,2,FALSE)</f>
        <v>PT15</v>
      </c>
      <c r="C82" s="16">
        <f>VLOOKUP(F82,NUTS_Europa!$A$2:$C$81,3,FALSE)</f>
        <v>61</v>
      </c>
      <c r="D82" s="16" t="str">
        <f>VLOOKUP(G82,NUTS_Europa!$A$2:$C$81,2,FALSE)</f>
        <v>PT16</v>
      </c>
      <c r="E82" s="16">
        <f>VLOOKUP(G82,NUTS_Europa!$A$2:$C$81,3,FALSE)</f>
        <v>294</v>
      </c>
      <c r="F82" s="16">
        <v>77</v>
      </c>
      <c r="G82" s="16">
        <v>78</v>
      </c>
      <c r="H82" s="16">
        <v>2609086.0049317442</v>
      </c>
      <c r="I82" s="16">
        <v>807776.65810693195</v>
      </c>
      <c r="J82" s="16">
        <v>127001.217</v>
      </c>
      <c r="K82" s="16">
        <v>15.779487179487178</v>
      </c>
      <c r="L82" s="16">
        <v>7.8330704635970658</v>
      </c>
      <c r="M82" s="16">
        <v>14.657076167011022</v>
      </c>
      <c r="N82" s="16">
        <v>3107.7928912121797</v>
      </c>
    </row>
    <row r="83" spans="2:14" s="16" customFormat="1" x14ac:dyDescent="0.25">
      <c r="B83" s="16" t="str">
        <f>VLOOKUP(F83,NUTS_Europa!$A$2:$C$81,2,FALSE)</f>
        <v>PT15</v>
      </c>
      <c r="C83" s="16">
        <f>VLOOKUP(F83,NUTS_Europa!$A$2:$C$81,3,FALSE)</f>
        <v>61</v>
      </c>
      <c r="D83" s="16" t="str">
        <f>VLOOKUP(G83,NUTS_Europa!$A$2:$C$81,2,FALSE)</f>
        <v>PT17</v>
      </c>
      <c r="E83" s="16">
        <f>VLOOKUP(G83,NUTS_Europa!$A$2:$C$81,3,FALSE)</f>
        <v>297</v>
      </c>
      <c r="F83" s="16">
        <v>77</v>
      </c>
      <c r="G83" s="16">
        <v>79</v>
      </c>
      <c r="H83" s="16">
        <v>768916.21512585378</v>
      </c>
      <c r="I83" s="16">
        <v>478588.67066124023</v>
      </c>
      <c r="J83" s="16">
        <v>113696.3812</v>
      </c>
      <c r="K83" s="16">
        <v>3.8461538461538463</v>
      </c>
      <c r="L83" s="16">
        <v>11.119680700856206</v>
      </c>
      <c r="M83" s="16">
        <v>4.2535786043898476</v>
      </c>
      <c r="N83" s="16">
        <v>901.90166158021395</v>
      </c>
    </row>
    <row r="84" spans="2:14" s="16" customFormat="1" x14ac:dyDescent="0.25"/>
    <row r="85" spans="2:14" s="16" customFormat="1" x14ac:dyDescent="0.25"/>
    <row r="86" spans="2:14" s="16" customFormat="1" x14ac:dyDescent="0.25">
      <c r="B86" s="16" t="s">
        <v>140</v>
      </c>
    </row>
    <row r="87" spans="2:14" s="16" customFormat="1" x14ac:dyDescent="0.25">
      <c r="B87" s="16" t="s">
        <v>128</v>
      </c>
      <c r="C87" s="16" t="s">
        <v>129</v>
      </c>
      <c r="D87" s="16" t="s">
        <v>126</v>
      </c>
      <c r="E87" s="16" t="s">
        <v>130</v>
      </c>
      <c r="F87" s="16" t="s">
        <v>34</v>
      </c>
      <c r="G87" s="16" t="s">
        <v>35</v>
      </c>
      <c r="H87" s="16" t="s">
        <v>131</v>
      </c>
      <c r="I87" s="16" t="s">
        <v>127</v>
      </c>
      <c r="J87" s="16" t="s">
        <v>36</v>
      </c>
      <c r="K87" s="16" t="s">
        <v>37</v>
      </c>
      <c r="L87" s="16" t="s">
        <v>38</v>
      </c>
      <c r="M87" s="16" t="s">
        <v>39</v>
      </c>
      <c r="N87" s="16" t="s">
        <v>40</v>
      </c>
    </row>
    <row r="88" spans="2:14" s="16" customFormat="1" x14ac:dyDescent="0.25">
      <c r="B88" s="16" t="str">
        <f>VLOOKUP(F88,NUTS_Europa!$A$2:$C$81,2,FALSE)</f>
        <v>ES21</v>
      </c>
      <c r="C88" s="16">
        <f>VLOOKUP(F88,NUTS_Europa!$A$2:$C$81,3,FALSE)</f>
        <v>1063</v>
      </c>
      <c r="D88" s="16" t="str">
        <f>VLOOKUP(G88,NUTS_Europa!$A$2:$C$81,2,FALSE)</f>
        <v>ES61</v>
      </c>
      <c r="E88" s="16">
        <f>VLOOKUP(G88,NUTS_Europa!$A$2:$C$81,3,FALSE)</f>
        <v>297</v>
      </c>
      <c r="F88" s="16">
        <v>54</v>
      </c>
      <c r="G88" s="16">
        <v>57</v>
      </c>
      <c r="H88" s="16">
        <v>1063739.3433532903</v>
      </c>
      <c r="I88" s="16">
        <v>4906029.6945027206</v>
      </c>
      <c r="J88" s="16">
        <v>199597.76430000001</v>
      </c>
      <c r="K88" s="16">
        <v>30.051282051282051</v>
      </c>
      <c r="L88" s="16">
        <v>10.390891992316941</v>
      </c>
      <c r="M88" s="16">
        <v>4.5697025130342661</v>
      </c>
      <c r="N88" s="16">
        <v>901.90166158021395</v>
      </c>
    </row>
    <row r="89" spans="2:14" s="16" customFormat="1" x14ac:dyDescent="0.25">
      <c r="B89" s="16" t="str">
        <f>VLOOKUP(G89,NUTS_Europa!$A$2:$C$81,2,FALSE)</f>
        <v>ES61</v>
      </c>
      <c r="C89" s="16">
        <f>VLOOKUP(G89,NUTS_Europa!$A$2:$C$81,3,FALSE)</f>
        <v>297</v>
      </c>
      <c r="D89" s="16" t="str">
        <f>VLOOKUP(F89,NUTS_Europa!$A$2:$C$81,2,FALSE)</f>
        <v>ES52</v>
      </c>
      <c r="E89" s="16">
        <f>VLOOKUP(F89,NUTS_Europa!$A$2:$C$81,3,FALSE)</f>
        <v>1063</v>
      </c>
      <c r="F89" s="16">
        <v>56</v>
      </c>
      <c r="G89" s="16">
        <v>57</v>
      </c>
      <c r="H89" s="16">
        <v>774795.30422951421</v>
      </c>
      <c r="I89" s="16">
        <v>4906029.6945027206</v>
      </c>
      <c r="J89" s="16">
        <v>176841.96369999999</v>
      </c>
      <c r="K89" s="16">
        <v>30.051282051282051</v>
      </c>
      <c r="L89" s="16">
        <v>10.390891992316941</v>
      </c>
      <c r="M89" s="16">
        <v>4.5697025130342661</v>
      </c>
      <c r="N89" s="16">
        <v>901.90166158021395</v>
      </c>
    </row>
    <row r="90" spans="2:14" s="16" customFormat="1" x14ac:dyDescent="0.25">
      <c r="B90" s="16" t="str">
        <f>VLOOKUP(F90,NUTS_Europa!$A$2:$C$81,2,FALSE)</f>
        <v>ES52</v>
      </c>
      <c r="C90" s="16">
        <f>VLOOKUP(F90,NUTS_Europa!$A$2:$C$81,3,FALSE)</f>
        <v>1063</v>
      </c>
      <c r="D90" s="16" t="str">
        <f>VLOOKUP(G90,NUTS_Europa!$A$2:$C$81,2,FALSE)</f>
        <v>ES62</v>
      </c>
      <c r="E90" s="16">
        <f>VLOOKUP(G90,NUTS_Europa!$A$2:$C$81,3,FALSE)</f>
        <v>462</v>
      </c>
      <c r="F90" s="16">
        <v>56</v>
      </c>
      <c r="G90" s="16">
        <v>58</v>
      </c>
      <c r="H90" s="16">
        <v>1070616.0922511825</v>
      </c>
      <c r="I90" s="16">
        <v>4734887.0282129273</v>
      </c>
      <c r="J90" s="16">
        <v>163171.4883</v>
      </c>
      <c r="K90" s="16">
        <v>23.589743589743591</v>
      </c>
      <c r="L90" s="16">
        <v>10.278975778327334</v>
      </c>
      <c r="M90" s="16">
        <v>4.9407810871910716</v>
      </c>
      <c r="N90" s="16">
        <v>975.13977317593265</v>
      </c>
    </row>
    <row r="91" spans="2:14" s="16" customFormat="1" x14ac:dyDescent="0.25">
      <c r="B91" s="16" t="str">
        <f>VLOOKUP(G91,NUTS_Europa!$A$2:$C$81,2,FALSE)</f>
        <v>ES62</v>
      </c>
      <c r="C91" s="16">
        <f>VLOOKUP(G91,NUTS_Europa!$A$2:$C$81,3,FALSE)</f>
        <v>462</v>
      </c>
      <c r="D91" s="16" t="str">
        <f>VLOOKUP(F91,NUTS_Europa!$A$2:$C$81,2,FALSE)</f>
        <v>ES51</v>
      </c>
      <c r="E91" s="16">
        <f>VLOOKUP(F91,NUTS_Europa!$A$2:$C$81,3,FALSE)</f>
        <v>1064</v>
      </c>
      <c r="F91" s="16">
        <v>55</v>
      </c>
      <c r="G91" s="16">
        <v>58</v>
      </c>
      <c r="H91" s="16">
        <v>1052995.6769970201</v>
      </c>
      <c r="I91" s="16">
        <v>868537.24681569613</v>
      </c>
      <c r="J91" s="16">
        <v>114203.5226</v>
      </c>
      <c r="K91" s="16">
        <v>17.076923076923077</v>
      </c>
      <c r="L91" s="16">
        <v>8.7226469608776203</v>
      </c>
      <c r="M91" s="16">
        <v>4.9407810871910716</v>
      </c>
      <c r="N91" s="16">
        <v>975.13977317593265</v>
      </c>
    </row>
    <row r="92" spans="2:14" s="16" customFormat="1" x14ac:dyDescent="0.25">
      <c r="B92" s="16" t="str">
        <f>VLOOKUP(F92,NUTS_Europa!$A$2:$C$81,2,FALSE)</f>
        <v>ES51</v>
      </c>
      <c r="C92" s="16">
        <f>VLOOKUP(F92,NUTS_Europa!$A$2:$C$81,3,FALSE)</f>
        <v>1064</v>
      </c>
      <c r="D92" s="16" t="str">
        <f>VLOOKUP(G92,NUTS_Europa!$A$2:$C$81,2,FALSE)</f>
        <v>FRD2</v>
      </c>
      <c r="E92" s="16">
        <f>VLOOKUP(G92,NUTS_Europa!$A$2:$C$81,3,FALSE)</f>
        <v>271</v>
      </c>
      <c r="F92" s="16">
        <v>55</v>
      </c>
      <c r="G92" s="16">
        <v>60</v>
      </c>
      <c r="H92" s="16">
        <v>185096.96075587667</v>
      </c>
      <c r="I92" s="16">
        <v>2748199.0569634708</v>
      </c>
      <c r="J92" s="16">
        <v>507158.32770000002</v>
      </c>
      <c r="K92" s="16">
        <v>79.025641025641022</v>
      </c>
      <c r="L92" s="16">
        <v>12.002523556892108</v>
      </c>
      <c r="M92" s="16">
        <v>2.081118693946546</v>
      </c>
      <c r="N92" s="16">
        <v>347.52790767179999</v>
      </c>
    </row>
    <row r="93" spans="2:14" s="16" customFormat="1" x14ac:dyDescent="0.25">
      <c r="B93" s="16" t="str">
        <f>VLOOKUP(G93,NUTS_Europa!$A$2:$C$81,2,FALSE)</f>
        <v>FRD2</v>
      </c>
      <c r="C93" s="16">
        <f>VLOOKUP(G93,NUTS_Europa!$A$2:$C$81,3,FALSE)</f>
        <v>271</v>
      </c>
      <c r="D93" s="16" t="str">
        <f>VLOOKUP(F93,NUTS_Europa!$A$2:$C$81,2,FALSE)</f>
        <v>ES21</v>
      </c>
      <c r="E93" s="16">
        <f>VLOOKUP(F93,NUTS_Europa!$A$2:$C$81,3,FALSE)</f>
        <v>1063</v>
      </c>
      <c r="F93" s="16">
        <v>54</v>
      </c>
      <c r="G93" s="16">
        <v>60</v>
      </c>
      <c r="H93" s="16">
        <v>303484.67900753178</v>
      </c>
      <c r="I93" s="16">
        <v>6621716.5501275323</v>
      </c>
      <c r="J93" s="16">
        <v>159445.52859999999</v>
      </c>
      <c r="K93" s="16">
        <v>85.589743589743591</v>
      </c>
      <c r="L93" s="16">
        <v>13.558852374341821</v>
      </c>
      <c r="M93" s="16">
        <v>2.081118693946546</v>
      </c>
      <c r="N93" s="16">
        <v>347.52790767179999</v>
      </c>
    </row>
    <row r="94" spans="2:14" s="16" customFormat="1" x14ac:dyDescent="0.25"/>
    <row r="95" spans="2:14" s="16" customFormat="1" x14ac:dyDescent="0.25"/>
    <row r="96" spans="2:14" s="16" customFormat="1" x14ac:dyDescent="0.25">
      <c r="B96" s="16" t="s">
        <v>141</v>
      </c>
    </row>
    <row r="97" spans="2:14" s="16" customFormat="1" x14ac:dyDescent="0.25">
      <c r="B97" s="16" t="s">
        <v>128</v>
      </c>
      <c r="C97" s="16" t="s">
        <v>129</v>
      </c>
      <c r="D97" s="16" t="s">
        <v>126</v>
      </c>
      <c r="E97" s="16" t="s">
        <v>130</v>
      </c>
      <c r="F97" s="16" t="s">
        <v>34</v>
      </c>
      <c r="G97" s="16" t="s">
        <v>35</v>
      </c>
      <c r="H97" s="16" t="s">
        <v>131</v>
      </c>
      <c r="I97" s="16" t="s">
        <v>127</v>
      </c>
      <c r="J97" s="16" t="s">
        <v>36</v>
      </c>
      <c r="K97" s="16" t="s">
        <v>37</v>
      </c>
      <c r="L97" s="16" t="s">
        <v>38</v>
      </c>
      <c r="M97" s="16" t="s">
        <v>39</v>
      </c>
      <c r="N97" s="16" t="s">
        <v>40</v>
      </c>
    </row>
    <row r="98" spans="2:14" s="16" customFormat="1" x14ac:dyDescent="0.25">
      <c r="B98" s="16" t="str">
        <f>VLOOKUP(F98,NUTS_Europa!$A$2:$C$81,2,FALSE)</f>
        <v>DE50</v>
      </c>
      <c r="C98" s="16">
        <f>VLOOKUP(F98,NUTS_Europa!$A$2:$C$81,3,FALSE)</f>
        <v>1069</v>
      </c>
      <c r="D98" s="16" t="str">
        <f>VLOOKUP(G98,NUTS_Europa!$A$2:$C$81,2,FALSE)</f>
        <v>NL11</v>
      </c>
      <c r="E98" s="16">
        <f>VLOOKUP(G98,NUTS_Europa!$A$2:$C$81,3,FALSE)</f>
        <v>218</v>
      </c>
      <c r="F98" s="16">
        <v>44</v>
      </c>
      <c r="G98" s="16">
        <v>70</v>
      </c>
      <c r="H98" s="16">
        <v>2200837.4392926218</v>
      </c>
      <c r="I98" s="16">
        <v>905282.95955926436</v>
      </c>
      <c r="J98" s="16">
        <v>120437.3524</v>
      </c>
      <c r="K98" s="16">
        <v>13.844615384615386</v>
      </c>
      <c r="L98" s="16">
        <v>9.3383381047506688</v>
      </c>
      <c r="M98" s="16">
        <v>25.813121917550539</v>
      </c>
      <c r="N98" s="16">
        <v>5443.4838231684107</v>
      </c>
    </row>
    <row r="99" spans="2:14" s="16" customFormat="1" x14ac:dyDescent="0.25">
      <c r="B99" s="16" t="str">
        <f>VLOOKUP(G99,NUTS_Europa!$A$2:$C$81,2,FALSE)</f>
        <v>NL11</v>
      </c>
      <c r="C99" s="16">
        <f>VLOOKUP(G99,NUTS_Europa!$A$2:$C$81,3,FALSE)</f>
        <v>218</v>
      </c>
      <c r="D99" s="16" t="str">
        <f>VLOOKUP(F99,NUTS_Europa!$A$2:$C$81,2,FALSE)</f>
        <v>NL33</v>
      </c>
      <c r="E99" s="16">
        <f>VLOOKUP(F99,NUTS_Europa!$A$2:$C$81,3,FALSE)</f>
        <v>250</v>
      </c>
      <c r="F99" s="16">
        <v>33</v>
      </c>
      <c r="G99" s="16">
        <v>70</v>
      </c>
      <c r="H99" s="16">
        <v>1952115.0737427545</v>
      </c>
      <c r="I99" s="16">
        <v>651403.11318583996</v>
      </c>
      <c r="J99" s="16">
        <v>135416.16140000001</v>
      </c>
      <c r="K99" s="16">
        <v>3.4871794871794872</v>
      </c>
      <c r="L99" s="16">
        <v>7.8127370800217291</v>
      </c>
      <c r="M99" s="16">
        <v>30.829882454701188</v>
      </c>
      <c r="N99" s="16">
        <v>5443.4838231684107</v>
      </c>
    </row>
    <row r="100" spans="2:14" s="16" customFormat="1" x14ac:dyDescent="0.25">
      <c r="B100" s="16" t="str">
        <f>VLOOKUP(F100,NUTS_Europa!$A$2:$C$81,2,FALSE)</f>
        <v>NL33</v>
      </c>
      <c r="C100" s="16">
        <f>VLOOKUP(F100,NUTS_Europa!$A$2:$C$81,3,FALSE)</f>
        <v>250</v>
      </c>
      <c r="D100" s="16" t="str">
        <f>VLOOKUP(G100,NUTS_Europa!$A$2:$C$81,2,FALSE)</f>
        <v>PT18</v>
      </c>
      <c r="E100" s="16">
        <f>VLOOKUP(G100,NUTS_Europa!$A$2:$C$81,3,FALSE)</f>
        <v>1065</v>
      </c>
      <c r="F100" s="16">
        <v>33</v>
      </c>
      <c r="G100" s="16">
        <v>40</v>
      </c>
      <c r="H100" s="16">
        <v>2391921.6704984833</v>
      </c>
      <c r="I100" s="16">
        <v>2306000.9957537362</v>
      </c>
      <c r="J100" s="16">
        <v>137713.6226</v>
      </c>
      <c r="K100" s="16">
        <v>59.782564102564102</v>
      </c>
      <c r="L100" s="16">
        <v>10.70457516227801</v>
      </c>
      <c r="M100" s="16">
        <v>45.245058896887464</v>
      </c>
      <c r="N100" s="16">
        <v>7555.5136267141388</v>
      </c>
    </row>
    <row r="101" spans="2:14" s="16" customFormat="1" x14ac:dyDescent="0.25">
      <c r="B101" s="16" t="str">
        <f>VLOOKUP(G101,NUTS_Europa!$A$2:$C$81,2,FALSE)</f>
        <v>PT18</v>
      </c>
      <c r="C101" s="16">
        <f>VLOOKUP(G101,NUTS_Europa!$A$2:$C$81,3,FALSE)</f>
        <v>1065</v>
      </c>
      <c r="D101" s="16" t="str">
        <f>VLOOKUP(F101,NUTS_Europa!$A$2:$C$81,2,FALSE)</f>
        <v>ES51</v>
      </c>
      <c r="E101" s="16">
        <f>VLOOKUP(F101,NUTS_Europa!$A$2:$C$81,3,FALSE)</f>
        <v>1063</v>
      </c>
      <c r="F101" s="16">
        <v>15</v>
      </c>
      <c r="G101" s="16">
        <v>40</v>
      </c>
      <c r="H101" s="16">
        <v>2686662.0590238329</v>
      </c>
      <c r="I101" s="16">
        <v>5284721.0297407536</v>
      </c>
      <c r="J101" s="16">
        <v>192445.7181</v>
      </c>
      <c r="K101" s="16">
        <v>40.974358974358971</v>
      </c>
      <c r="L101" s="16">
        <v>10.650830988464408</v>
      </c>
      <c r="M101" s="16">
        <v>38.281833905003289</v>
      </c>
      <c r="N101" s="16">
        <v>7555.5136267141388</v>
      </c>
    </row>
    <row r="102" spans="2:14" s="16" customFormat="1" x14ac:dyDescent="0.25">
      <c r="B102" s="16" t="str">
        <f>VLOOKUP(F102,NUTS_Europa!$A$2:$C$81,2,FALSE)</f>
        <v>ES51</v>
      </c>
      <c r="C102" s="16">
        <f>VLOOKUP(F102,NUTS_Europa!$A$2:$C$81,3,FALSE)</f>
        <v>1063</v>
      </c>
      <c r="D102" s="16" t="str">
        <f>VLOOKUP(G102,NUTS_Europa!$A$2:$C$81,2,FALSE)</f>
        <v>ES52</v>
      </c>
      <c r="E102" s="16">
        <f>VLOOKUP(G102,NUTS_Europa!$A$2:$C$81,3,FALSE)</f>
        <v>1064</v>
      </c>
      <c r="F102" s="16">
        <v>15</v>
      </c>
      <c r="G102" s="16">
        <v>16</v>
      </c>
      <c r="H102" s="16">
        <v>2946788.426315886</v>
      </c>
      <c r="I102" s="16">
        <v>4241807.9544374496</v>
      </c>
      <c r="J102" s="16">
        <v>135416.16140000001</v>
      </c>
      <c r="K102" s="16">
        <v>8.3076923076923084</v>
      </c>
      <c r="L102" s="16">
        <v>7.9077153749963802</v>
      </c>
      <c r="M102" s="16">
        <v>57.775730617745765</v>
      </c>
      <c r="N102" s="16">
        <v>11402.936470049601</v>
      </c>
    </row>
    <row r="103" spans="2:14" s="16" customFormat="1" x14ac:dyDescent="0.25">
      <c r="B103" s="16" t="str">
        <f>VLOOKUP(F103,NUTS_Europa!$A$2:$C$81,2,FALSE)</f>
        <v>ES52</v>
      </c>
      <c r="C103" s="16">
        <f>VLOOKUP(F103,NUTS_Europa!$A$2:$C$81,3,FALSE)</f>
        <v>1064</v>
      </c>
      <c r="D103" s="16" t="str">
        <f>VLOOKUP(G103,NUTS_Europa!$A$2:$C$81,2,FALSE)</f>
        <v>PT18</v>
      </c>
      <c r="E103" s="16">
        <f>VLOOKUP(G103,NUTS_Europa!$A$2:$C$81,3,FALSE)</f>
        <v>61</v>
      </c>
      <c r="F103" s="16">
        <v>16</v>
      </c>
      <c r="G103" s="16">
        <v>80</v>
      </c>
      <c r="H103" s="16">
        <v>13063553.878751889</v>
      </c>
      <c r="I103" s="16">
        <v>938054.45242503867</v>
      </c>
      <c r="J103" s="16">
        <v>145277.79319999999</v>
      </c>
      <c r="K103" s="16">
        <v>20.05076923076923</v>
      </c>
      <c r="L103" s="16">
        <v>8.6365040835356446</v>
      </c>
      <c r="M103" s="16">
        <v>87.426058394114349</v>
      </c>
      <c r="N103" s="16">
        <v>18537.263482020709</v>
      </c>
    </row>
    <row r="104" spans="2:14" s="16" customFormat="1" x14ac:dyDescent="0.25">
      <c r="B104" s="16" t="str">
        <f>VLOOKUP(G104,NUTS_Europa!$A$2:$C$81,2,FALSE)</f>
        <v>PT18</v>
      </c>
      <c r="C104" s="16">
        <f>VLOOKUP(G104,NUTS_Europa!$A$2:$C$81,3,FALSE)</f>
        <v>61</v>
      </c>
      <c r="D104" s="16" t="str">
        <f>VLOOKUP(F104,NUTS_Europa!$A$2:$C$81,2,FALSE)</f>
        <v>BE25</v>
      </c>
      <c r="E104" s="16">
        <f>VLOOKUP(F104,NUTS_Europa!$A$2:$C$81,3,FALSE)</f>
        <v>220</v>
      </c>
      <c r="F104" s="16">
        <v>43</v>
      </c>
      <c r="G104" s="16">
        <v>80</v>
      </c>
      <c r="H104" s="16">
        <v>12471856.69492331</v>
      </c>
      <c r="I104" s="16">
        <v>2418897.2917128899</v>
      </c>
      <c r="J104" s="16">
        <v>117768.50930000001</v>
      </c>
      <c r="K104" s="16">
        <v>69.418974358974367</v>
      </c>
      <c r="L104" s="16">
        <v>11.10660902339516</v>
      </c>
      <c r="M104" s="16">
        <v>93.203079046295059</v>
      </c>
      <c r="N104" s="16">
        <v>18537.263482020709</v>
      </c>
    </row>
    <row r="105" spans="2:14" s="16" customFormat="1" x14ac:dyDescent="0.25">
      <c r="B105" s="16" t="str">
        <f>VLOOKUP(F105,NUTS_Europa!$A$2:$C$81,2,FALSE)</f>
        <v>BE25</v>
      </c>
      <c r="C105" s="16">
        <f>VLOOKUP(F105,NUTS_Europa!$A$2:$C$81,3,FALSE)</f>
        <v>220</v>
      </c>
      <c r="D105" s="16" t="str">
        <f>VLOOKUP(G105,NUTS_Europa!$A$2:$C$81,2,FALSE)</f>
        <v>FRD1</v>
      </c>
      <c r="E105" s="16">
        <f>VLOOKUP(G105,NUTS_Europa!$A$2:$C$81,3,FALSE)</f>
        <v>269</v>
      </c>
      <c r="F105" s="16">
        <v>43</v>
      </c>
      <c r="G105" s="16">
        <v>59</v>
      </c>
      <c r="H105" s="16">
        <v>4091742.9042684585</v>
      </c>
      <c r="I105" s="16">
        <v>757250.82142332778</v>
      </c>
      <c r="J105" s="16">
        <v>199058.85829999999</v>
      </c>
      <c r="K105" s="16">
        <v>9.281538461538462</v>
      </c>
      <c r="L105" s="16">
        <v>11.549116835090649</v>
      </c>
      <c r="M105" s="16">
        <v>100.33782174506885</v>
      </c>
      <c r="N105" s="16">
        <v>15926.654776039355</v>
      </c>
    </row>
    <row r="106" spans="2:14" s="16" customFormat="1" x14ac:dyDescent="0.25">
      <c r="B106" s="16" t="str">
        <f>VLOOKUP(G106,NUTS_Europa!$A$2:$C$81,2,FALSE)</f>
        <v>FRD1</v>
      </c>
      <c r="C106" s="16">
        <f>VLOOKUP(G106,NUTS_Europa!$A$2:$C$81,3,FALSE)</f>
        <v>269</v>
      </c>
      <c r="D106" s="16" t="str">
        <f>VLOOKUP(F106,NUTS_Europa!$A$2:$C$81,2,FALSE)</f>
        <v>BE23</v>
      </c>
      <c r="E106" s="16">
        <f>VLOOKUP(F106,NUTS_Europa!$A$2:$C$81,3,FALSE)</f>
        <v>220</v>
      </c>
      <c r="F106" s="16">
        <v>42</v>
      </c>
      <c r="G106" s="16">
        <v>59</v>
      </c>
      <c r="H106" s="16">
        <v>4693999.7986315219</v>
      </c>
      <c r="I106" s="16">
        <v>757250.82142332778</v>
      </c>
      <c r="J106" s="16">
        <v>115262.5922</v>
      </c>
      <c r="K106" s="16">
        <v>9.281538461538462</v>
      </c>
      <c r="L106" s="16">
        <v>11.549116835090649</v>
      </c>
      <c r="M106" s="16">
        <v>100.33782174506885</v>
      </c>
      <c r="N106" s="16">
        <v>15926.654776039355</v>
      </c>
    </row>
    <row r="107" spans="2:14" s="16" customFormat="1" x14ac:dyDescent="0.25">
      <c r="B107" s="16" t="str">
        <f>VLOOKUP(F107,NUTS_Europa!$A$2:$C$81,2,FALSE)</f>
        <v>BE23</v>
      </c>
      <c r="C107" s="16">
        <f>VLOOKUP(F107,NUTS_Europa!$A$2:$C$81,3,FALSE)</f>
        <v>220</v>
      </c>
      <c r="D107" s="16" t="str">
        <f>VLOOKUP(G107,NUTS_Europa!$A$2:$C$81,2,FALSE)</f>
        <v>ES12</v>
      </c>
      <c r="E107" s="16">
        <f>VLOOKUP(G107,NUTS_Europa!$A$2:$C$81,3,FALSE)</f>
        <v>163</v>
      </c>
      <c r="F107" s="16">
        <v>42</v>
      </c>
      <c r="G107" s="16">
        <v>52</v>
      </c>
      <c r="H107" s="16">
        <v>1553350.2268975992</v>
      </c>
      <c r="I107" s="16">
        <v>1541578.018714366</v>
      </c>
      <c r="J107" s="16">
        <v>137713.6226</v>
      </c>
      <c r="K107" s="16">
        <v>37.435897435897438</v>
      </c>
      <c r="L107" s="16">
        <v>13.18487182440867</v>
      </c>
      <c r="M107" s="16">
        <v>19.435734728370043</v>
      </c>
      <c r="N107" s="16">
        <v>3085.0404359375229</v>
      </c>
    </row>
    <row r="108" spans="2:14" s="16" customFormat="1" x14ac:dyDescent="0.25">
      <c r="B108" s="16" t="str">
        <f>VLOOKUP(G108,NUTS_Europa!$A$2:$C$81,2,FALSE)</f>
        <v>ES12</v>
      </c>
      <c r="C108" s="16">
        <f>VLOOKUP(G108,NUTS_Europa!$A$2:$C$81,3,FALSE)</f>
        <v>163</v>
      </c>
      <c r="D108" s="16" t="str">
        <f>VLOOKUP(F108,NUTS_Europa!$A$2:$C$81,2,FALSE)</f>
        <v>DE50</v>
      </c>
      <c r="E108" s="16">
        <f>VLOOKUP(F108,NUTS_Europa!$A$2:$C$81,3,FALSE)</f>
        <v>1069</v>
      </c>
      <c r="F108" s="16">
        <v>44</v>
      </c>
      <c r="G108" s="16">
        <v>52</v>
      </c>
      <c r="H108" s="16">
        <v>1700119.6381042844</v>
      </c>
      <c r="I108" s="16">
        <v>2063217.5964742398</v>
      </c>
      <c r="J108" s="16">
        <v>120125.8052</v>
      </c>
      <c r="K108" s="16">
        <v>53.746153846153845</v>
      </c>
      <c r="L108" s="16">
        <v>13.850440900541409</v>
      </c>
      <c r="M108" s="16">
        <v>18.47430143329337</v>
      </c>
      <c r="N108" s="16">
        <v>3085.0404359375229</v>
      </c>
    </row>
    <row r="109" spans="2:14" s="16" customFormat="1" x14ac:dyDescent="0.25"/>
    <row r="110" spans="2:14" s="16" customFormat="1" x14ac:dyDescent="0.25"/>
    <row r="111" spans="2:14" s="16" customFormat="1" x14ac:dyDescent="0.25">
      <c r="B111" s="16" t="s">
        <v>142</v>
      </c>
    </row>
    <row r="112" spans="2:14" s="16" customFormat="1" x14ac:dyDescent="0.25">
      <c r="B112" s="16" t="s">
        <v>128</v>
      </c>
      <c r="C112" s="16" t="s">
        <v>129</v>
      </c>
      <c r="D112" s="16" t="s">
        <v>126</v>
      </c>
      <c r="E112" s="16" t="s">
        <v>130</v>
      </c>
      <c r="F112" s="16" t="s">
        <v>34</v>
      </c>
      <c r="G112" s="16" t="s">
        <v>35</v>
      </c>
      <c r="H112" s="16" t="s">
        <v>131</v>
      </c>
      <c r="I112" s="16" t="s">
        <v>127</v>
      </c>
      <c r="J112" s="16" t="s">
        <v>36</v>
      </c>
      <c r="K112" s="16" t="s">
        <v>37</v>
      </c>
      <c r="L112" s="16" t="s">
        <v>38</v>
      </c>
      <c r="M112" s="16" t="s">
        <v>39</v>
      </c>
      <c r="N112" s="16" t="s">
        <v>40</v>
      </c>
    </row>
    <row r="113" spans="2:14" s="16" customFormat="1" x14ac:dyDescent="0.25">
      <c r="B113" s="16" t="str">
        <f>VLOOKUP(F113,NUTS_Europa!$A$2:$C$81,2,FALSE)</f>
        <v>DE60</v>
      </c>
      <c r="C113" s="16">
        <f>VLOOKUP(F113,NUTS_Europa!$A$2:$C$81,3,FALSE)</f>
        <v>245</v>
      </c>
      <c r="D113" s="16" t="str">
        <f>VLOOKUP(G113,NUTS_Europa!$A$2:$C$81,2,FALSE)</f>
        <v>FRH0</v>
      </c>
      <c r="E113" s="16">
        <f>VLOOKUP(G113,NUTS_Europa!$A$2:$C$81,3,FALSE)</f>
        <v>282</v>
      </c>
      <c r="F113" s="16">
        <v>45</v>
      </c>
      <c r="G113" s="16">
        <v>63</v>
      </c>
      <c r="H113" s="16">
        <v>3241784.8206833708</v>
      </c>
      <c r="I113" s="16">
        <v>9050221.7041183356</v>
      </c>
      <c r="J113" s="16">
        <v>145277.79319999999</v>
      </c>
      <c r="K113" s="16">
        <v>45.43948717948718</v>
      </c>
      <c r="L113" s="16">
        <v>14.339786335656317</v>
      </c>
      <c r="M113" s="16">
        <v>5.6421094982378932</v>
      </c>
      <c r="N113" s="16">
        <v>816.51860628420002</v>
      </c>
    </row>
    <row r="114" spans="2:14" s="16" customFormat="1" x14ac:dyDescent="0.25">
      <c r="B114" s="16" t="str">
        <f>VLOOKUP(G114,NUTS_Europa!$A$2:$C$81,2,FALSE)</f>
        <v>FRH0</v>
      </c>
      <c r="C114" s="16">
        <f>VLOOKUP(G114,NUTS_Europa!$A$2:$C$81,3,FALSE)</f>
        <v>282</v>
      </c>
      <c r="D114" s="16" t="str">
        <f>VLOOKUP(F114,NUTS_Europa!$A$2:$C$81,2,FALSE)</f>
        <v>NL34</v>
      </c>
      <c r="E114" s="16">
        <f>VLOOKUP(F114,NUTS_Europa!$A$2:$C$81,3,FALSE)</f>
        <v>250</v>
      </c>
      <c r="F114" s="16">
        <v>34</v>
      </c>
      <c r="G114" s="16">
        <v>63</v>
      </c>
      <c r="H114" s="16">
        <v>375725.37803969363</v>
      </c>
      <c r="I114" s="16">
        <v>1066781.0972269657</v>
      </c>
      <c r="J114" s="16">
        <v>135416.16140000001</v>
      </c>
      <c r="K114" s="16">
        <v>18.615384615384617</v>
      </c>
      <c r="L114" s="16">
        <v>11.038819045333451</v>
      </c>
      <c r="M114" s="16">
        <v>5.6421094982378932</v>
      </c>
      <c r="N114" s="16">
        <v>816.51860628420002</v>
      </c>
    </row>
    <row r="115" spans="2:14" s="16" customFormat="1" x14ac:dyDescent="0.25">
      <c r="B115" s="16" t="str">
        <f>VLOOKUP(F115,NUTS_Europa!$A$2:$C$81,2,FALSE)</f>
        <v>NL34</v>
      </c>
      <c r="C115" s="16">
        <f>VLOOKUP(F115,NUTS_Europa!$A$2:$C$81,3,FALSE)</f>
        <v>250</v>
      </c>
      <c r="D115" s="16" t="str">
        <f>VLOOKUP(G115,NUTS_Europa!$A$2:$C$81,2,FALSE)</f>
        <v>PT16</v>
      </c>
      <c r="E115" s="16">
        <f>VLOOKUP(G115,NUTS_Europa!$A$2:$C$81,3,FALSE)</f>
        <v>111</v>
      </c>
      <c r="F115" s="16">
        <v>34</v>
      </c>
      <c r="G115" s="16">
        <v>38</v>
      </c>
      <c r="H115" s="16">
        <v>1218518.4771304401</v>
      </c>
      <c r="I115" s="16">
        <v>1923913.360079783</v>
      </c>
      <c r="J115" s="16">
        <v>199058.85829999999</v>
      </c>
      <c r="K115" s="16">
        <v>49.426666666666669</v>
      </c>
      <c r="L115" s="16">
        <v>8.3796110212444326</v>
      </c>
      <c r="M115" s="16">
        <v>18.046595005347793</v>
      </c>
      <c r="N115" s="16">
        <v>3013.6173496743208</v>
      </c>
    </row>
    <row r="116" spans="2:14" s="16" customFormat="1" x14ac:dyDescent="0.25">
      <c r="B116" s="16" t="str">
        <f>VLOOKUP(G117,NUTS_Europa!$A$2:$C$81,2,FALSE)</f>
        <v>PT11</v>
      </c>
      <c r="C116" s="16">
        <f>VLOOKUP(G117,NUTS_Europa!$A$2:$C$81,3,FALSE)</f>
        <v>111</v>
      </c>
      <c r="D116" s="16" t="str">
        <f>VLOOKUP(F117,NUTS_Europa!$A$2:$C$81,2,FALSE)</f>
        <v>ES61</v>
      </c>
      <c r="E116" s="16">
        <f>VLOOKUP(F117,NUTS_Europa!$A$2:$C$81,3,FALSE)</f>
        <v>61</v>
      </c>
      <c r="F116" s="16">
        <v>17</v>
      </c>
      <c r="G116" s="16">
        <v>38</v>
      </c>
      <c r="H116" s="16">
        <v>1666600.3868989181</v>
      </c>
      <c r="I116" s="16">
        <v>844184.48479971138</v>
      </c>
      <c r="J116" s="16">
        <v>118487.9544</v>
      </c>
      <c r="K116" s="16">
        <v>16.419999999999998</v>
      </c>
      <c r="L116" s="16">
        <v>9.0546555559700952</v>
      </c>
      <c r="M116" s="16">
        <v>14.212922346692734</v>
      </c>
      <c r="N116" s="16">
        <v>3013.6173496743208</v>
      </c>
    </row>
    <row r="117" spans="2:14" s="16" customFormat="1" x14ac:dyDescent="0.25">
      <c r="B117" s="16" t="str">
        <f>VLOOKUP(F116,NUTS_Europa!$A$2:$C$81,2,FALSE)</f>
        <v>ES61</v>
      </c>
      <c r="C117" s="16">
        <f>VLOOKUP(F116,NUTS_Europa!$A$2:$C$81,3,FALSE)</f>
        <v>61</v>
      </c>
      <c r="D117" s="16" t="str">
        <f>VLOOKUP(G116,NUTS_Europa!$A$2:$C$81,2,FALSE)</f>
        <v>PT16</v>
      </c>
      <c r="E117" s="16">
        <f>VLOOKUP(G116,NUTS_Europa!$A$2:$C$81,3,FALSE)</f>
        <v>111</v>
      </c>
      <c r="F117" s="16">
        <v>17</v>
      </c>
      <c r="G117" s="16">
        <v>36</v>
      </c>
      <c r="H117" s="16">
        <v>1765522.3764019776</v>
      </c>
      <c r="I117" s="16">
        <v>844184.48479971138</v>
      </c>
      <c r="J117" s="16">
        <v>507158.32770000002</v>
      </c>
      <c r="K117" s="16">
        <v>16.419999999999998</v>
      </c>
      <c r="L117" s="16">
        <v>9.0546555559700952</v>
      </c>
      <c r="M117" s="16">
        <v>14.212922346692734</v>
      </c>
      <c r="N117" s="16">
        <v>3013.6173496743208</v>
      </c>
    </row>
    <row r="118" spans="2:14" s="16" customFormat="1" x14ac:dyDescent="0.25">
      <c r="B118" s="16" t="str">
        <f>VLOOKUP(G118,NUTS_Europa!$A$2:$C$81,2,FALSE)</f>
        <v>PT11</v>
      </c>
      <c r="C118" s="16">
        <f>VLOOKUP(G118,NUTS_Europa!$A$2:$C$81,3,FALSE)</f>
        <v>111</v>
      </c>
      <c r="D118" s="16" t="str">
        <f>VLOOKUP(F118,NUTS_Europa!$A$2:$C$81,2,FALSE)</f>
        <v>ES62</v>
      </c>
      <c r="E118" s="16">
        <f>VLOOKUP(F118,NUTS_Europa!$A$2:$C$81,3,FALSE)</f>
        <v>1064</v>
      </c>
      <c r="F118" s="16">
        <v>18</v>
      </c>
      <c r="G118" s="16">
        <v>36</v>
      </c>
      <c r="H118" s="16">
        <v>1683335.3401786929</v>
      </c>
      <c r="I118" s="16">
        <v>1458523.5227675531</v>
      </c>
      <c r="J118" s="16">
        <v>199058.85829999999</v>
      </c>
      <c r="K118" s="16">
        <v>37.852358974358971</v>
      </c>
      <c r="L118" s="16">
        <v>6.769538029981117</v>
      </c>
      <c r="M118" s="16">
        <v>15.269219874816258</v>
      </c>
      <c r="N118" s="16">
        <v>3013.6173496743208</v>
      </c>
    </row>
    <row r="119" spans="2:14" s="16" customFormat="1" hidden="1" x14ac:dyDescent="0.25">
      <c r="B119" s="16" t="str">
        <f>VLOOKUP(F119,NUTS_Europa!$A$2:$C$81,2,FALSE)</f>
        <v>ES62</v>
      </c>
      <c r="C119" s="16">
        <f>VLOOKUP(F119,NUTS_Europa!$A$2:$C$81,3,FALSE)</f>
        <v>1064</v>
      </c>
      <c r="D119" s="16" t="str">
        <f>VLOOKUP(G119,NUTS_Europa!$A$2:$C$81,2,FALSE)</f>
        <v>FRG0</v>
      </c>
      <c r="E119" s="16">
        <f>VLOOKUP(G119,NUTS_Europa!$A$2:$C$81,3,FALSE)</f>
        <v>282</v>
      </c>
      <c r="F119" s="16">
        <v>18</v>
      </c>
      <c r="G119" s="16">
        <v>22</v>
      </c>
      <c r="H119" s="16">
        <v>513627.74258931086</v>
      </c>
      <c r="I119" s="16">
        <v>2273911.3324124943</v>
      </c>
      <c r="J119" s="16">
        <v>135416.16140000001</v>
      </c>
      <c r="K119" s="16">
        <v>64.462512820512828</v>
      </c>
      <c r="L119" s="16">
        <v>9.4287460540701353</v>
      </c>
      <c r="M119" s="16">
        <v>4.8895990738619899</v>
      </c>
      <c r="N119" s="16">
        <v>816.51860628420002</v>
      </c>
    </row>
    <row r="120" spans="2:14" s="16" customFormat="1" hidden="1" x14ac:dyDescent="0.25">
      <c r="B120" s="16" t="str">
        <f>VLOOKUP(G120,NUTS_Europa!$A$2:$C$81,2,FALSE)</f>
        <v>FRG0</v>
      </c>
      <c r="C120" s="16">
        <f>VLOOKUP(G120,NUTS_Europa!$A$2:$C$81,3,FALSE)</f>
        <v>282</v>
      </c>
      <c r="D120" s="16" t="str">
        <f>VLOOKUP(F120,NUTS_Europa!$A$2:$C$81,2,FALSE)</f>
        <v>DEA1</v>
      </c>
      <c r="E120" s="16">
        <f>VLOOKUP(F120,NUTS_Europa!$A$2:$C$81,3,FALSE)</f>
        <v>253</v>
      </c>
      <c r="F120" s="16">
        <v>9</v>
      </c>
      <c r="G120" s="16">
        <v>22</v>
      </c>
      <c r="H120" s="16">
        <v>513326.73448697408</v>
      </c>
      <c r="I120" s="16">
        <v>1445763.549203956</v>
      </c>
      <c r="J120" s="16">
        <v>507158.32770000002</v>
      </c>
      <c r="K120" s="16">
        <v>34.252307692307689</v>
      </c>
      <c r="L120" s="16">
        <v>11.111709045479232</v>
      </c>
      <c r="M120" s="16">
        <v>5.6421094982378932</v>
      </c>
      <c r="N120" s="16">
        <v>816.51860628420002</v>
      </c>
    </row>
    <row r="121" spans="2:14" s="16" customFormat="1" hidden="1" x14ac:dyDescent="0.25">
      <c r="B121" s="16" t="str">
        <f>VLOOKUP(F121,NUTS_Europa!$A$2:$C$81,2,FALSE)</f>
        <v>DE80</v>
      </c>
      <c r="C121" s="16">
        <f>VLOOKUP(F121,NUTS_Europa!$A$2:$C$81,3,FALSE)</f>
        <v>1069</v>
      </c>
      <c r="D121" s="16" t="str">
        <f>VLOOKUP(G121,NUTS_Europa!$A$2:$C$81,2,FALSE)</f>
        <v>FRI1</v>
      </c>
      <c r="E121" s="16">
        <f>VLOOKUP(G121,NUTS_Europa!$A$2:$C$81,3,FALSE)</f>
        <v>283</v>
      </c>
      <c r="F121" s="16">
        <v>6</v>
      </c>
      <c r="G121" s="16">
        <v>24</v>
      </c>
      <c r="H121" s="16">
        <v>1376636.7972381809</v>
      </c>
      <c r="I121" s="16">
        <v>1875377.6715304602</v>
      </c>
      <c r="J121" s="16">
        <v>145277.79319999999</v>
      </c>
      <c r="K121" s="16">
        <v>49.122051282051281</v>
      </c>
      <c r="L121" s="16">
        <v>12.339400769380346</v>
      </c>
      <c r="M121" s="16">
        <v>11.936023239174423</v>
      </c>
      <c r="N121" s="16">
        <v>2266.668199218178</v>
      </c>
    </row>
    <row r="122" spans="2:14" s="16" customFormat="1" hidden="1" x14ac:dyDescent="0.25">
      <c r="B122" s="16" t="str">
        <f>VLOOKUP(G122,NUTS_Europa!$A$2:$C$81,2,FALSE)</f>
        <v>FRI1</v>
      </c>
      <c r="C122" s="16">
        <f>VLOOKUP(G122,NUTS_Europa!$A$2:$C$81,3,FALSE)</f>
        <v>283</v>
      </c>
      <c r="D122" s="16" t="str">
        <f>VLOOKUP(F122,NUTS_Europa!$A$2:$C$81,2,FALSE)</f>
        <v>FRE1</v>
      </c>
      <c r="E122" s="16">
        <f>VLOOKUP(F122,NUTS_Europa!$A$2:$C$81,3,FALSE)</f>
        <v>220</v>
      </c>
      <c r="F122" s="16">
        <v>21</v>
      </c>
      <c r="G122" s="16">
        <v>24</v>
      </c>
      <c r="H122" s="16">
        <v>1033951.4063658372</v>
      </c>
      <c r="I122" s="16">
        <v>1295950.9015453295</v>
      </c>
      <c r="J122" s="16">
        <v>123840.01519999999</v>
      </c>
      <c r="K122" s="16">
        <v>30.871282051282051</v>
      </c>
      <c r="L122" s="16">
        <v>11.673831693247607</v>
      </c>
      <c r="M122" s="16">
        <v>12.642416014527974</v>
      </c>
      <c r="N122" s="16">
        <v>2266.668199218178</v>
      </c>
    </row>
    <row r="123" spans="2:14" s="16" customFormat="1" hidden="1" x14ac:dyDescent="0.25">
      <c r="B123" s="16" t="str">
        <f>VLOOKUP(F123,NUTS_Europa!$A$2:$C$81,2,FALSE)</f>
        <v>FRE1</v>
      </c>
      <c r="C123" s="16">
        <f>VLOOKUP(F123,NUTS_Europa!$A$2:$C$81,3,FALSE)</f>
        <v>220</v>
      </c>
      <c r="D123" s="16" t="str">
        <f>VLOOKUP(G123,NUTS_Europa!$A$2:$C$81,2,FALSE)</f>
        <v>FRH0</v>
      </c>
      <c r="E123" s="16">
        <f>VLOOKUP(G123,NUTS_Europa!$A$2:$C$81,3,FALSE)</f>
        <v>283</v>
      </c>
      <c r="F123" s="16">
        <v>21</v>
      </c>
      <c r="G123" s="16">
        <v>23</v>
      </c>
      <c r="H123" s="16">
        <v>1224424.0684825389</v>
      </c>
      <c r="I123" s="16">
        <v>1295950.9015453295</v>
      </c>
      <c r="J123" s="16">
        <v>156784.57750000001</v>
      </c>
      <c r="K123" s="16">
        <v>30.871282051282051</v>
      </c>
      <c r="L123" s="16">
        <v>11.673831693247607</v>
      </c>
      <c r="M123" s="16">
        <v>12.642416014527974</v>
      </c>
      <c r="N123" s="16">
        <v>2266.668199218178</v>
      </c>
    </row>
    <row r="124" spans="2:14" s="16" customFormat="1" hidden="1" x14ac:dyDescent="0.25">
      <c r="B124" s="16" t="str">
        <f>VLOOKUP(G124,NUTS_Europa!$A$2:$C$81,2,FALSE)</f>
        <v>FRH0</v>
      </c>
      <c r="C124" s="16">
        <f>VLOOKUP(G124,NUTS_Europa!$A$2:$C$81,3,FALSE)</f>
        <v>283</v>
      </c>
      <c r="D124" s="16" t="str">
        <f>VLOOKUP(F124,NUTS_Europa!$A$2:$C$81,2,FALSE)</f>
        <v>FRD2</v>
      </c>
      <c r="E124" s="16">
        <f>VLOOKUP(F124,NUTS_Europa!$A$2:$C$81,3,FALSE)</f>
        <v>269</v>
      </c>
      <c r="F124" s="16">
        <v>20</v>
      </c>
      <c r="G124" s="16">
        <v>23</v>
      </c>
      <c r="H124" s="16">
        <v>1090639.6846099831</v>
      </c>
      <c r="I124" s="16">
        <v>1183463.0074600109</v>
      </c>
      <c r="J124" s="16">
        <v>159445.52859999999</v>
      </c>
      <c r="K124" s="16">
        <v>23.743589743589745</v>
      </c>
      <c r="L124" s="16">
        <v>11.931352091072558</v>
      </c>
      <c r="M124" s="16">
        <v>14.025003741744069</v>
      </c>
      <c r="N124" s="16">
        <v>2266.668199218178</v>
      </c>
    </row>
    <row r="125" spans="2:14" s="16" customFormat="1" hidden="1" x14ac:dyDescent="0.25">
      <c r="B125" s="16" t="str">
        <f>VLOOKUP(F125,NUTS_Europa!$A$2:$C$81,2,FALSE)</f>
        <v>FRD2</v>
      </c>
      <c r="C125" s="16">
        <f>VLOOKUP(F125,NUTS_Europa!$A$2:$C$81,3,FALSE)</f>
        <v>269</v>
      </c>
      <c r="D125" s="16" t="str">
        <f>VLOOKUP(G125,NUTS_Europa!$A$2:$C$81,2,FALSE)</f>
        <v>FRI3</v>
      </c>
      <c r="E125" s="16">
        <f>VLOOKUP(G125,NUTS_Europa!$A$2:$C$81,3,FALSE)</f>
        <v>283</v>
      </c>
      <c r="F125" s="16">
        <v>20</v>
      </c>
      <c r="G125" s="16">
        <v>25</v>
      </c>
      <c r="H125" s="16">
        <v>541542.71335167845</v>
      </c>
      <c r="I125" s="16">
        <v>1183463.0074600109</v>
      </c>
      <c r="J125" s="16">
        <v>141512.31529999999</v>
      </c>
      <c r="K125" s="16">
        <v>23.743589743589745</v>
      </c>
      <c r="L125" s="16">
        <v>11.931352091072558</v>
      </c>
      <c r="M125" s="16">
        <v>14.025003741744069</v>
      </c>
      <c r="N125" s="16">
        <v>2266.668199218178</v>
      </c>
    </row>
    <row r="126" spans="2:14" s="16" customFormat="1" hidden="1" x14ac:dyDescent="0.25">
      <c r="B126" s="16" t="str">
        <f>VLOOKUP(G126,NUTS_Europa!$A$2:$C$81,2,FALSE)</f>
        <v>FRI3</v>
      </c>
      <c r="C126" s="16">
        <f>VLOOKUP(G126,NUTS_Europa!$A$2:$C$81,3,FALSE)</f>
        <v>283</v>
      </c>
      <c r="D126" s="16" t="str">
        <f>VLOOKUP(F126,NUTS_Europa!$A$2:$C$81,2,FALSE)</f>
        <v>DEF0</v>
      </c>
      <c r="E126" s="16">
        <f>VLOOKUP(F126,NUTS_Europa!$A$2:$C$81,3,FALSE)</f>
        <v>1069</v>
      </c>
      <c r="F126" s="16">
        <v>10</v>
      </c>
      <c r="G126" s="16">
        <v>25</v>
      </c>
      <c r="H126" s="16">
        <v>601055.92618173512</v>
      </c>
      <c r="I126" s="16">
        <v>1875377.6715304602</v>
      </c>
      <c r="J126" s="16">
        <v>156784.57750000001</v>
      </c>
      <c r="K126" s="16">
        <v>49.122051282051281</v>
      </c>
      <c r="L126" s="16">
        <v>12.339400769380346</v>
      </c>
      <c r="M126" s="16">
        <v>11.936023239174423</v>
      </c>
      <c r="N126" s="16">
        <v>2266.668199218178</v>
      </c>
    </row>
    <row r="127" spans="2:14" s="16" customFormat="1" hidden="1" x14ac:dyDescent="0.25">
      <c r="B127" s="16" t="str">
        <f>VLOOKUP(F127,NUTS_Europa!$A$2:$C$81,2,FALSE)</f>
        <v>BE21</v>
      </c>
      <c r="C127" s="16">
        <f>VLOOKUP(F127,NUTS_Europa!$A$2:$C$81,3,FALSE)</f>
        <v>253</v>
      </c>
      <c r="D127" s="16" t="str">
        <f>VLOOKUP(G127,NUTS_Europa!$A$2:$C$81,2,FALSE)</f>
        <v>BE25</v>
      </c>
      <c r="E127" s="16">
        <f>VLOOKUP(G127,NUTS_Europa!$A$2:$C$81,3,FALSE)</f>
        <v>235</v>
      </c>
      <c r="F127" s="16">
        <v>1</v>
      </c>
      <c r="G127" s="16">
        <v>3</v>
      </c>
      <c r="H127" s="17">
        <v>332522.60964277276</v>
      </c>
      <c r="I127" s="17">
        <v>614534.23022024659</v>
      </c>
      <c r="J127" s="16">
        <v>135416.16140000001</v>
      </c>
      <c r="K127" s="16">
        <v>6.4512820512820515</v>
      </c>
      <c r="L127" s="16">
        <v>10.917476928262541</v>
      </c>
      <c r="M127" s="16">
        <v>10.592900022591667</v>
      </c>
      <c r="N127" s="16">
        <v>1766.2818862468553</v>
      </c>
    </row>
    <row r="128" spans="2:14" s="16" customFormat="1" hidden="1" x14ac:dyDescent="0.25">
      <c r="B128" s="16" t="str">
        <f>VLOOKUP(G128,NUTS_Europa!$A$2:$C$81,2,FALSE)</f>
        <v>BE25</v>
      </c>
      <c r="C128" s="16">
        <f>VLOOKUP(G128,NUTS_Europa!$A$2:$C$81,3,FALSE)</f>
        <v>235</v>
      </c>
      <c r="D128" s="16" t="str">
        <f>VLOOKUP(F128,NUTS_Europa!$A$2:$C$81,2,FALSE)</f>
        <v>BE23</v>
      </c>
      <c r="E128" s="16">
        <f>VLOOKUP(F128,NUTS_Europa!$A$2:$C$81,3,FALSE)</f>
        <v>253</v>
      </c>
      <c r="F128" s="16">
        <v>2</v>
      </c>
      <c r="G128" s="16">
        <v>3</v>
      </c>
      <c r="H128" s="16">
        <v>411372.96560860489</v>
      </c>
      <c r="I128" s="16">
        <v>614534.23022024659</v>
      </c>
      <c r="J128" s="16">
        <v>135416.16140000001</v>
      </c>
      <c r="K128" s="16">
        <v>6.4512820512820515</v>
      </c>
      <c r="L128" s="16">
        <v>10.917476928262541</v>
      </c>
      <c r="M128" s="16">
        <v>10.592900022591667</v>
      </c>
      <c r="N128" s="16">
        <v>1766.2818862468553</v>
      </c>
    </row>
    <row r="129" spans="2:14" s="16" customFormat="1" hidden="1" x14ac:dyDescent="0.25">
      <c r="B129" s="16" t="str">
        <f>VLOOKUP(F129,NUTS_Europa!$A$2:$C$81,2,FALSE)</f>
        <v>BE23</v>
      </c>
      <c r="C129" s="16">
        <f>VLOOKUP(F129,NUTS_Europa!$A$2:$C$81,3,FALSE)</f>
        <v>253</v>
      </c>
      <c r="D129" s="16" t="str">
        <f>VLOOKUP(G129,NUTS_Europa!$A$2:$C$81,2,FALSE)</f>
        <v>ES13</v>
      </c>
      <c r="E129" s="16">
        <f>VLOOKUP(G129,NUTS_Europa!$A$2:$C$81,3,FALSE)</f>
        <v>163</v>
      </c>
      <c r="F129" s="16">
        <v>2</v>
      </c>
      <c r="G129" s="16">
        <v>13</v>
      </c>
      <c r="H129" s="16">
        <v>949031.24412715842</v>
      </c>
      <c r="I129" s="16">
        <v>1643956.4496420107</v>
      </c>
      <c r="J129" s="16">
        <v>117923.68180000001</v>
      </c>
      <c r="K129" s="16">
        <v>39.790256410256411</v>
      </c>
      <c r="L129" s="16">
        <v>12.397729875958252</v>
      </c>
      <c r="M129" s="16">
        <v>21.31750068165946</v>
      </c>
      <c r="N129" s="16">
        <v>3085.0404359375229</v>
      </c>
    </row>
    <row r="130" spans="2:14" s="16" customFormat="1" hidden="1" x14ac:dyDescent="0.25">
      <c r="B130" s="16" t="str">
        <f>VLOOKUP(F130,NUTS_Europa!$A$2:$C$81,2,FALSE)</f>
        <v>DE93</v>
      </c>
      <c r="C130" s="16">
        <f>VLOOKUP(F130,NUTS_Europa!$A$2:$C$81,3,FALSE)</f>
        <v>1069</v>
      </c>
      <c r="D130" s="16" t="str">
        <f>VLOOKUP(G130,NUTS_Europa!$A$2:$C$81,2,FALSE)</f>
        <v>NL12</v>
      </c>
      <c r="E130" s="16">
        <f>VLOOKUP(G130,NUTS_Europa!$A$2:$C$81,3,FALSE)</f>
        <v>218</v>
      </c>
      <c r="F130" s="16">
        <v>7</v>
      </c>
      <c r="G130" s="16">
        <v>31</v>
      </c>
      <c r="H130" s="16">
        <v>1453945.1891414188</v>
      </c>
      <c r="I130" s="16">
        <v>905282.95955926436</v>
      </c>
      <c r="J130" s="16">
        <v>163171.4883</v>
      </c>
      <c r="K130" s="16">
        <v>13.844615384615386</v>
      </c>
      <c r="L130" s="16">
        <v>9.3383381047506688</v>
      </c>
      <c r="M130" s="16">
        <v>25.813121917550539</v>
      </c>
      <c r="N130" s="16">
        <v>5443.4838231684107</v>
      </c>
    </row>
    <row r="131" spans="2:14" s="16" customFormat="1" hidden="1" x14ac:dyDescent="0.25">
      <c r="B131" s="16" t="str">
        <f>VLOOKUP(G157,NUTS_Europa!$A$2:$C$81,2,FALSE)</f>
        <v>NL32</v>
      </c>
      <c r="C131" s="16">
        <f>VLOOKUP(G157,NUTS_Europa!$A$2:$C$81,3,FALSE)</f>
        <v>218</v>
      </c>
      <c r="D131" s="16" t="str">
        <f>VLOOKUP(F157,NUTS_Europa!$A$2:$C$81,2,FALSE)</f>
        <v>DE60</v>
      </c>
      <c r="E131" s="16">
        <f>VLOOKUP(F157,NUTS_Europa!$A$2:$C$81,3,FALSE)</f>
        <v>1069</v>
      </c>
      <c r="F131" s="16">
        <v>5</v>
      </c>
      <c r="G131" s="16">
        <v>31</v>
      </c>
      <c r="H131" s="16">
        <v>1171627.065878524</v>
      </c>
      <c r="I131" s="16">
        <v>905282.95955926436</v>
      </c>
      <c r="J131" s="16">
        <v>120437.3524</v>
      </c>
      <c r="K131" s="16">
        <v>13.844615384615386</v>
      </c>
      <c r="L131" s="16">
        <v>9.3383381047506688</v>
      </c>
      <c r="M131" s="16">
        <v>25.813121917550539</v>
      </c>
      <c r="N131" s="16">
        <v>5443.4838231684107</v>
      </c>
    </row>
    <row r="132" spans="2:14" s="16" customFormat="1" hidden="1" x14ac:dyDescent="0.25">
      <c r="B132" s="16" t="str">
        <f>VLOOKUP(F132,NUTS_Europa!$A$2:$C$81,2,FALSE)</f>
        <v>FRI2</v>
      </c>
      <c r="C132" s="16">
        <f>VLOOKUP(F132,NUTS_Europa!$A$2:$C$81,3,FALSE)</f>
        <v>269</v>
      </c>
      <c r="D132" s="16" t="str">
        <f>VLOOKUP(G132,NUTS_Europa!$A$2:$C$81,2,FALSE)</f>
        <v>FRG0</v>
      </c>
      <c r="E132" s="16">
        <f>VLOOKUP(G132,NUTS_Europa!$A$2:$C$81,3,FALSE)</f>
        <v>283</v>
      </c>
      <c r="F132" s="16">
        <v>29</v>
      </c>
      <c r="G132" s="16">
        <v>62</v>
      </c>
      <c r="H132" s="16">
        <v>1365039.363471857</v>
      </c>
      <c r="I132" s="16">
        <v>1183463.0074600109</v>
      </c>
      <c r="J132" s="16">
        <v>118487.9544</v>
      </c>
      <c r="K132" s="16">
        <v>23.743589743589745</v>
      </c>
      <c r="L132" s="16">
        <v>11.931352091072558</v>
      </c>
      <c r="M132" s="16">
        <v>14.025003741744069</v>
      </c>
      <c r="N132" s="16">
        <v>2266.668199218178</v>
      </c>
    </row>
    <row r="133" spans="2:14" s="16" customFormat="1" hidden="1" x14ac:dyDescent="0.25">
      <c r="B133" s="16" t="str">
        <f>VLOOKUP(G133,NUTS_Europa!$A$2:$C$81,2,FALSE)</f>
        <v>FRG0</v>
      </c>
      <c r="C133" s="16">
        <f>VLOOKUP(G133,NUTS_Europa!$A$2:$C$81,3,FALSE)</f>
        <v>283</v>
      </c>
      <c r="D133" s="16" t="str">
        <f>VLOOKUP(F133,NUTS_Europa!$A$2:$C$81,2,FALSE)</f>
        <v>FRF2</v>
      </c>
      <c r="E133" s="16">
        <f>VLOOKUP(F133,NUTS_Europa!$A$2:$C$81,3,FALSE)</f>
        <v>269</v>
      </c>
      <c r="F133" s="16">
        <v>27</v>
      </c>
      <c r="G133" s="16">
        <v>62</v>
      </c>
      <c r="H133" s="16">
        <v>1353134.8220895631</v>
      </c>
      <c r="I133" s="16">
        <v>1183463.0074600109</v>
      </c>
      <c r="J133" s="16">
        <v>141512.31529999999</v>
      </c>
      <c r="K133" s="16">
        <v>23.743589743589745</v>
      </c>
      <c r="L133" s="16">
        <v>11.931352091072558</v>
      </c>
      <c r="M133" s="16">
        <v>14.025003741744069</v>
      </c>
      <c r="N133" s="16">
        <v>2266.668199218178</v>
      </c>
    </row>
    <row r="134" spans="2:14" s="16" customFormat="1" hidden="1" x14ac:dyDescent="0.25">
      <c r="B134" s="16" t="s">
        <v>100</v>
      </c>
      <c r="C134" s="16">
        <v>163</v>
      </c>
      <c r="D134" s="16" t="s">
        <v>96</v>
      </c>
      <c r="E134" s="16">
        <v>1064</v>
      </c>
      <c r="F134" s="16">
        <v>66</v>
      </c>
      <c r="G134" s="16">
        <v>68</v>
      </c>
      <c r="H134" s="16">
        <v>3703382.2295796657</v>
      </c>
      <c r="I134" s="16">
        <v>2292481.247285875</v>
      </c>
      <c r="J134" s="16">
        <v>163171.4883</v>
      </c>
      <c r="K134" s="16">
        <v>63.897435897435898</v>
      </c>
      <c r="L134" s="16">
        <v>10.714766884549155</v>
      </c>
      <c r="M134" s="16">
        <v>18.47430143329337</v>
      </c>
      <c r="N134" s="16">
        <v>3085.0404359375229</v>
      </c>
    </row>
    <row r="135" spans="2:14" s="16" customFormat="1" x14ac:dyDescent="0.25">
      <c r="B135" s="16" t="s">
        <v>96</v>
      </c>
      <c r="C135" s="16">
        <v>1064</v>
      </c>
      <c r="D135" s="16" t="s">
        <v>122</v>
      </c>
      <c r="E135" s="16">
        <v>297</v>
      </c>
      <c r="F135" s="16">
        <v>66</v>
      </c>
      <c r="G135" s="16">
        <v>79</v>
      </c>
      <c r="H135" s="16">
        <v>840207.85941459949</v>
      </c>
      <c r="I135" s="16">
        <v>1048226.5738911814</v>
      </c>
      <c r="J135" s="16">
        <v>192445.7181</v>
      </c>
      <c r="K135" s="16">
        <v>23.743589743589745</v>
      </c>
      <c r="L135" s="16">
        <v>8.8345631748672275</v>
      </c>
      <c r="M135" s="16">
        <v>4.5697025130342661</v>
      </c>
      <c r="N135" s="16">
        <v>901.90166158021395</v>
      </c>
    </row>
    <row r="136" spans="2:14" s="16" customFormat="1" x14ac:dyDescent="0.25">
      <c r="B136" s="16" t="s">
        <v>122</v>
      </c>
      <c r="C136" s="16">
        <v>297</v>
      </c>
      <c r="D136" s="16" t="s">
        <v>118</v>
      </c>
      <c r="E136" s="16">
        <v>61</v>
      </c>
      <c r="F136" s="16">
        <v>77</v>
      </c>
      <c r="G136" s="16">
        <v>79</v>
      </c>
      <c r="H136" s="16">
        <v>768916.21512585378</v>
      </c>
      <c r="I136" s="16">
        <v>478588.67066124023</v>
      </c>
      <c r="J136" s="16">
        <v>113696.3812</v>
      </c>
      <c r="K136" s="16">
        <v>3.8461538461538463</v>
      </c>
      <c r="L136" s="16">
        <v>11.119680700856206</v>
      </c>
      <c r="M136" s="16">
        <v>4.2535786043898476</v>
      </c>
      <c r="N136" s="16">
        <v>901.90166158021395</v>
      </c>
    </row>
    <row r="137" spans="2:14" s="16" customFormat="1" x14ac:dyDescent="0.25">
      <c r="B137" s="16" t="s">
        <v>118</v>
      </c>
      <c r="C137" s="16">
        <v>61</v>
      </c>
      <c r="D137" s="16" t="s">
        <v>120</v>
      </c>
      <c r="E137" s="16">
        <v>294</v>
      </c>
      <c r="F137" s="16">
        <v>77</v>
      </c>
      <c r="G137" s="16">
        <v>78</v>
      </c>
      <c r="H137" s="16">
        <v>2609086.0049317442</v>
      </c>
      <c r="I137" s="16">
        <v>807776.65810693195</v>
      </c>
      <c r="J137" s="16">
        <v>127001.217</v>
      </c>
      <c r="K137" s="16">
        <v>15.779487179487178</v>
      </c>
      <c r="L137" s="16">
        <v>7.8330704635970658</v>
      </c>
      <c r="M137" s="16">
        <v>14.657076167011022</v>
      </c>
      <c r="N137" s="16">
        <v>3107.7928912121797</v>
      </c>
    </row>
    <row r="138" spans="2:14" s="16" customFormat="1" x14ac:dyDescent="0.25">
      <c r="B138" s="16" t="s">
        <v>120</v>
      </c>
      <c r="C138" s="16">
        <v>294</v>
      </c>
      <c r="D138" s="16" t="s">
        <v>106</v>
      </c>
      <c r="E138" s="16">
        <v>250</v>
      </c>
      <c r="F138" s="16">
        <v>71</v>
      </c>
      <c r="G138" s="16">
        <v>78</v>
      </c>
      <c r="H138" s="16">
        <v>2509754.1181293023</v>
      </c>
      <c r="I138" s="16">
        <v>2130429.9971605078</v>
      </c>
      <c r="J138" s="16">
        <v>135416.16140000001</v>
      </c>
      <c r="K138" s="16">
        <v>57.318461538461541</v>
      </c>
      <c r="L138" s="16">
        <v>7.1580259288714032</v>
      </c>
      <c r="M138" s="16">
        <v>18.610551095435579</v>
      </c>
      <c r="N138" s="16">
        <v>3107.7928912121797</v>
      </c>
    </row>
    <row r="139" spans="2:14" s="16" customFormat="1" x14ac:dyDescent="0.25">
      <c r="B139" s="16" t="s">
        <v>106</v>
      </c>
      <c r="C139" s="16">
        <v>250</v>
      </c>
      <c r="D139" s="16" t="s">
        <v>116</v>
      </c>
      <c r="E139" s="16">
        <v>288</v>
      </c>
      <c r="F139" s="16">
        <v>71</v>
      </c>
      <c r="G139" s="16">
        <v>76</v>
      </c>
      <c r="H139" s="16">
        <v>703958.80724385905</v>
      </c>
      <c r="I139" s="16">
        <v>1883842.0915782703</v>
      </c>
      <c r="J139" s="16">
        <v>142841.86170000001</v>
      </c>
      <c r="K139" s="16">
        <v>46.657435897435903</v>
      </c>
      <c r="L139" s="16">
        <v>8.4995042473527924</v>
      </c>
      <c r="M139" s="16">
        <v>5.7517027038086388</v>
      </c>
      <c r="N139" s="16">
        <v>960.48207726886733</v>
      </c>
    </row>
    <row r="140" spans="2:14" s="16" customFormat="1" x14ac:dyDescent="0.25">
      <c r="B140" s="16" t="s">
        <v>116</v>
      </c>
      <c r="C140" s="16">
        <v>288</v>
      </c>
      <c r="D140" s="16" t="s">
        <v>64</v>
      </c>
      <c r="E140" s="16">
        <v>245</v>
      </c>
      <c r="F140" s="16">
        <v>50</v>
      </c>
      <c r="G140" s="16">
        <v>76</v>
      </c>
      <c r="H140" s="16">
        <v>3449576.1227867957</v>
      </c>
      <c r="I140" s="16">
        <v>8122591.4769668924</v>
      </c>
      <c r="J140" s="16">
        <v>114203.5226</v>
      </c>
      <c r="K140" s="16">
        <v>56.958974358974359</v>
      </c>
      <c r="L140" s="16">
        <v>11.800471537675657</v>
      </c>
      <c r="M140" s="16">
        <v>5.7517027038086388</v>
      </c>
      <c r="N140" s="16">
        <v>960.48207726886733</v>
      </c>
    </row>
    <row r="141" spans="2:14" s="16" customFormat="1" x14ac:dyDescent="0.25">
      <c r="B141" s="16" t="s">
        <v>64</v>
      </c>
      <c r="C141" s="16">
        <v>245</v>
      </c>
      <c r="D141" s="16" t="s">
        <v>94</v>
      </c>
      <c r="E141" s="16">
        <v>282</v>
      </c>
      <c r="F141" s="16">
        <v>50</v>
      </c>
      <c r="G141" s="16">
        <v>65</v>
      </c>
      <c r="H141" s="16">
        <v>3351137.8915485884</v>
      </c>
      <c r="I141" s="16">
        <v>9050221.7041183356</v>
      </c>
      <c r="J141" s="16">
        <v>191087.21979999999</v>
      </c>
      <c r="K141" s="16">
        <v>45.43948717948718</v>
      </c>
      <c r="L141" s="16">
        <v>14.339786335656317</v>
      </c>
      <c r="M141" s="16">
        <v>5.6421094982378932</v>
      </c>
      <c r="N141" s="16">
        <v>816.51860628420002</v>
      </c>
    </row>
    <row r="142" spans="2:14" s="16" customFormat="1" x14ac:dyDescent="0.25">
      <c r="B142" s="16" t="s">
        <v>94</v>
      </c>
      <c r="C142" s="16">
        <v>282</v>
      </c>
      <c r="D142" s="16" t="s">
        <v>54</v>
      </c>
      <c r="E142" s="16">
        <v>245</v>
      </c>
      <c r="F142" s="16">
        <v>45</v>
      </c>
      <c r="G142" s="16">
        <v>65</v>
      </c>
      <c r="H142" s="16">
        <v>3392949.3598205838</v>
      </c>
      <c r="I142" s="16">
        <v>9050221.7041183356</v>
      </c>
      <c r="J142" s="16">
        <v>163171.4883</v>
      </c>
      <c r="K142" s="16">
        <v>45.43948717948718</v>
      </c>
      <c r="L142" s="16">
        <v>14.339786335656317</v>
      </c>
      <c r="M142" s="16">
        <v>5.6421094982378932</v>
      </c>
      <c r="N142" s="16">
        <v>816.51860628420002</v>
      </c>
    </row>
    <row r="143" spans="2:14" s="16" customFormat="1" x14ac:dyDescent="0.25"/>
    <row r="144" spans="2:14" s="16" customFormat="1" x14ac:dyDescent="0.25"/>
    <row r="145" spans="2:14" s="16" customFormat="1" x14ac:dyDescent="0.25">
      <c r="B145" s="16" t="str">
        <f>VLOOKUP(F145,NUTS_Europa!$A$2:$C$81,2,FALSE)</f>
        <v>DEA1</v>
      </c>
      <c r="C145" s="16">
        <f>VLOOKUP(F145,NUTS_Europa!$A$2:$C$81,3,FALSE)</f>
        <v>253</v>
      </c>
      <c r="D145" s="16" t="str">
        <f>VLOOKUP(G145,NUTS_Europa!$A$2:$C$81,2,FALSE)</f>
        <v>ES11</v>
      </c>
      <c r="E145" s="16">
        <f>VLOOKUP(G145,NUTS_Europa!$A$2:$C$81,3,FALSE)</f>
        <v>288</v>
      </c>
      <c r="F145" s="16">
        <v>9</v>
      </c>
      <c r="G145" s="16">
        <v>11</v>
      </c>
      <c r="H145" s="16">
        <v>538562.41686596</v>
      </c>
      <c r="I145" s="16">
        <v>1784664.9777850159</v>
      </c>
      <c r="J145" s="16">
        <v>142392.87169999999</v>
      </c>
      <c r="K145" s="16">
        <v>45.494871794871791</v>
      </c>
      <c r="L145" s="16">
        <v>8.5723942474985719</v>
      </c>
      <c r="M145" s="16">
        <v>5.7517027038086388</v>
      </c>
      <c r="N145" s="16">
        <v>960.48207726886733</v>
      </c>
    </row>
    <row r="146" spans="2:14" s="16" customFormat="1" x14ac:dyDescent="0.25">
      <c r="B146" s="16" t="str">
        <f>VLOOKUP(G146,NUTS_Europa!$A$2:$C$81,2,FALSE)</f>
        <v>ES11</v>
      </c>
      <c r="C146" s="16">
        <f>VLOOKUP(G146,NUTS_Europa!$A$2:$C$81,3,FALSE)</f>
        <v>288</v>
      </c>
      <c r="D146" s="16" t="str">
        <f>VLOOKUP(F146,NUTS_Europa!$A$2:$C$81,2,FALSE)</f>
        <v>DE80</v>
      </c>
      <c r="E146" s="16">
        <f>VLOOKUP(F146,NUTS_Europa!$A$2:$C$81,3,FALSE)</f>
        <v>1069</v>
      </c>
      <c r="F146" s="16">
        <v>6</v>
      </c>
      <c r="G146" s="16">
        <v>11</v>
      </c>
      <c r="H146" s="16">
        <v>517213.25881948572</v>
      </c>
      <c r="I146" s="16">
        <v>2208430.9219871126</v>
      </c>
      <c r="J146" s="16">
        <v>142841.86170000001</v>
      </c>
      <c r="K146" s="16">
        <v>59.42307692307692</v>
      </c>
      <c r="L146" s="16">
        <v>10.025105272081731</v>
      </c>
      <c r="M146" s="16">
        <v>4.8665143320944564</v>
      </c>
      <c r="N146" s="16">
        <v>960.48207726886733</v>
      </c>
    </row>
    <row r="147" spans="2:14" s="16" customFormat="1" x14ac:dyDescent="0.25">
      <c r="B147" s="16" t="str">
        <f>VLOOKUP(F147,NUTS_Europa!$A$2:$C$81,2,FALSE)</f>
        <v>DEF0</v>
      </c>
      <c r="C147" s="16">
        <f>VLOOKUP(F147,NUTS_Europa!$A$2:$C$81,3,FALSE)</f>
        <v>1069</v>
      </c>
      <c r="D147" s="16" t="str">
        <f>VLOOKUP(G147,NUTS_Europa!$A$2:$C$81,2,FALSE)</f>
        <v>ES21</v>
      </c>
      <c r="E147" s="16">
        <f>VLOOKUP(G147,NUTS_Europa!$A$2:$C$81,3,FALSE)</f>
        <v>163</v>
      </c>
      <c r="F147" s="16">
        <v>10</v>
      </c>
      <c r="G147" s="16">
        <v>14</v>
      </c>
      <c r="H147" s="16">
        <v>898494.40162110166</v>
      </c>
      <c r="I147" s="16">
        <v>2063217.5964742398</v>
      </c>
      <c r="J147" s="16">
        <v>199058.85829999999</v>
      </c>
      <c r="K147" s="16">
        <v>53.746153846153845</v>
      </c>
      <c r="L147" s="16">
        <v>13.850440900541409</v>
      </c>
      <c r="M147" s="16">
        <v>18.47430143329337</v>
      </c>
      <c r="N147" s="16">
        <v>3085.0404359375229</v>
      </c>
    </row>
    <row r="148" spans="2:14" s="16" customFormat="1" x14ac:dyDescent="0.25">
      <c r="B148" s="16" t="str">
        <f>VLOOKUP(G148,NUTS_Europa!$A$2:$C$81,2,FALSE)</f>
        <v>ES21</v>
      </c>
      <c r="C148" s="16">
        <f>VLOOKUP(G148,NUTS_Europa!$A$2:$C$81,3,FALSE)</f>
        <v>163</v>
      </c>
      <c r="D148" s="16" t="str">
        <f>VLOOKUP(F148,NUTS_Europa!$A$2:$C$81,2,FALSE)</f>
        <v>BE21</v>
      </c>
      <c r="E148" s="16">
        <f>VLOOKUP(F148,NUTS_Europa!$A$2:$C$81,3,FALSE)</f>
        <v>253</v>
      </c>
      <c r="F148" s="16">
        <v>1</v>
      </c>
      <c r="G148" s="16">
        <v>14</v>
      </c>
      <c r="H148" s="16">
        <v>629839.38644714421</v>
      </c>
      <c r="I148" s="16">
        <v>1643956.4496420107</v>
      </c>
      <c r="J148" s="16">
        <v>145277.79319999999</v>
      </c>
      <c r="K148" s="16">
        <v>39.790256410256411</v>
      </c>
      <c r="L148" s="16">
        <v>12.397729875958252</v>
      </c>
      <c r="M148" s="16">
        <v>21.31750068165946</v>
      </c>
      <c r="N148" s="16">
        <v>3085.0404359375229</v>
      </c>
    </row>
    <row r="149" spans="2:14" s="16" customFormat="1" x14ac:dyDescent="0.25"/>
    <row r="150" spans="2:14" s="16" customFormat="1" x14ac:dyDescent="0.25">
      <c r="B150" s="16" t="str">
        <f>VLOOKUP(F150,NUTS_Europa!$A$2:$C$81,2,FALSE)</f>
        <v>FRF2</v>
      </c>
      <c r="C150" s="16">
        <f>VLOOKUP(F150,NUTS_Europa!$A$2:$C$81,3,FALSE)</f>
        <v>269</v>
      </c>
      <c r="D150" s="16" t="str">
        <f>VLOOKUP(G150,NUTS_Europa!$A$2:$C$81,2,FALSE)</f>
        <v>FRJ2</v>
      </c>
      <c r="E150" s="16">
        <f>VLOOKUP(G150,NUTS_Europa!$A$2:$C$81,3,FALSE)</f>
        <v>283</v>
      </c>
      <c r="F150" s="16">
        <v>27</v>
      </c>
      <c r="G150" s="16">
        <v>28</v>
      </c>
      <c r="H150" s="16">
        <v>1882886.9136016404</v>
      </c>
      <c r="I150" s="16">
        <v>1183463.0074600109</v>
      </c>
      <c r="J150" s="16">
        <v>176841.96369999999</v>
      </c>
      <c r="K150" s="16">
        <v>23.743589743589745</v>
      </c>
      <c r="L150" s="16">
        <v>11.931352091072558</v>
      </c>
      <c r="M150" s="16">
        <v>14.025003741744069</v>
      </c>
      <c r="N150" s="16">
        <v>2266.668199218178</v>
      </c>
    </row>
    <row r="151" spans="2:14" s="16" customFormat="1" x14ac:dyDescent="0.25">
      <c r="B151" s="16" t="str">
        <f>VLOOKUP(G151,NUTS_Europa!$A$2:$C$81,2,FALSE)</f>
        <v>FRJ2</v>
      </c>
      <c r="C151" s="16">
        <f>VLOOKUP(G151,NUTS_Europa!$A$2:$C$81,3,FALSE)</f>
        <v>283</v>
      </c>
      <c r="D151" s="16" t="str">
        <f>VLOOKUP(F151,NUTS_Europa!$A$2:$C$81,2,FALSE)</f>
        <v>FRJ1</v>
      </c>
      <c r="E151" s="16">
        <f>VLOOKUP(F151,NUTS_Europa!$A$2:$C$81,3,FALSE)</f>
        <v>1063</v>
      </c>
      <c r="F151" s="16">
        <v>26</v>
      </c>
      <c r="G151" s="16">
        <v>28</v>
      </c>
      <c r="H151" s="16">
        <v>2313210.4394567548</v>
      </c>
      <c r="I151" s="16">
        <v>6363270.1981065515</v>
      </c>
      <c r="J151" s="16">
        <v>142841.86170000001</v>
      </c>
      <c r="K151" s="16">
        <v>79.166000000000011</v>
      </c>
      <c r="L151" s="16">
        <v>10.760055570837805</v>
      </c>
      <c r="M151" s="16">
        <v>11.936023239174423</v>
      </c>
      <c r="N151" s="16">
        <v>2266.668199218178</v>
      </c>
    </row>
    <row r="152" spans="2:14" s="16" customFormat="1" x14ac:dyDescent="0.25">
      <c r="B152" s="16" t="str">
        <f>VLOOKUP(F152,NUTS_Europa!$A$2:$C$81,2,FALSE)</f>
        <v>FRJ1</v>
      </c>
      <c r="C152" s="16">
        <f>VLOOKUP(F152,NUTS_Europa!$A$2:$C$81,3,FALSE)</f>
        <v>1063</v>
      </c>
      <c r="D152" s="16" t="str">
        <f>VLOOKUP(G152,NUTS_Europa!$A$2:$C$81,2,FALSE)</f>
        <v>PT17</v>
      </c>
      <c r="E152" s="16">
        <f>VLOOKUP(G152,NUTS_Europa!$A$2:$C$81,3,FALSE)</f>
        <v>294</v>
      </c>
      <c r="F152" s="16">
        <v>26</v>
      </c>
      <c r="G152" s="16">
        <v>39</v>
      </c>
      <c r="H152" s="16">
        <v>1640218.4220279362</v>
      </c>
      <c r="I152" s="16">
        <v>5219807.0491982969</v>
      </c>
      <c r="J152" s="16">
        <v>137713.6226</v>
      </c>
      <c r="K152" s="16">
        <v>41.743589743589745</v>
      </c>
      <c r="L152" s="16">
        <v>7.1042817550578015</v>
      </c>
      <c r="M152" s="16">
        <v>15.74638299266427</v>
      </c>
      <c r="N152" s="16">
        <v>3107.7928912121797</v>
      </c>
    </row>
    <row r="153" spans="2:14" s="16" customFormat="1" x14ac:dyDescent="0.25">
      <c r="B153" s="16" t="str">
        <f>VLOOKUP(G153,NUTS_Europa!$A$2:$C$81,2,FALSE)</f>
        <v>PT17</v>
      </c>
      <c r="C153" s="16">
        <f>VLOOKUP(G153,NUTS_Europa!$A$2:$C$81,3,FALSE)</f>
        <v>294</v>
      </c>
      <c r="D153" s="16" t="str">
        <f>VLOOKUP(F153,NUTS_Europa!$A$2:$C$81,2,FALSE)</f>
        <v>PT15</v>
      </c>
      <c r="E153" s="16">
        <f>VLOOKUP(F153,NUTS_Europa!$A$2:$C$81,3,FALSE)</f>
        <v>1065</v>
      </c>
      <c r="F153" s="16">
        <v>37</v>
      </c>
      <c r="G153" s="16">
        <v>39</v>
      </c>
      <c r="H153" s="16">
        <v>1009943.1735691634</v>
      </c>
      <c r="I153" s="16">
        <v>462594.21397236781</v>
      </c>
      <c r="J153" s="16">
        <v>507158.32770000002</v>
      </c>
      <c r="K153" s="16">
        <v>2.3076923076923075</v>
      </c>
      <c r="L153" s="16">
        <v>8.2910685510761155</v>
      </c>
      <c r="M153" s="16">
        <v>15.74638299266427</v>
      </c>
      <c r="N153" s="16">
        <v>3107.7928912121797</v>
      </c>
    </row>
    <row r="154" spans="2:14" s="16" customFormat="1" x14ac:dyDescent="0.25">
      <c r="B154" s="16" t="str">
        <f>VLOOKUP(G154,NUTS_Europa!$A$2:$C$81,2,FALSE)</f>
        <v>PT15</v>
      </c>
      <c r="C154" s="16">
        <f>VLOOKUP(G154,NUTS_Europa!$A$2:$C$81,3,FALSE)</f>
        <v>1065</v>
      </c>
      <c r="D154" s="16" t="str">
        <f>VLOOKUP(F154,NUTS_Europa!$A$2:$C$81,2,FALSE)</f>
        <v>NL41</v>
      </c>
      <c r="E154" s="16">
        <f>VLOOKUP(F154,NUTS_Europa!$A$2:$C$81,3,FALSE)</f>
        <v>253</v>
      </c>
      <c r="F154" s="16">
        <v>35</v>
      </c>
      <c r="G154" s="16">
        <v>37</v>
      </c>
      <c r="H154" s="16">
        <v>3020367.131276303</v>
      </c>
      <c r="I154" s="16">
        <v>2226910.925160428</v>
      </c>
      <c r="J154" s="16">
        <v>142392.87169999999</v>
      </c>
      <c r="K154" s="16">
        <v>59.782923076923076</v>
      </c>
      <c r="L154" s="16">
        <v>10.777465162423791</v>
      </c>
      <c r="M154" s="16">
        <v>45.245058896887464</v>
      </c>
      <c r="N154" s="16">
        <v>7555.5136267141388</v>
      </c>
    </row>
    <row r="155" spans="2:14" s="16" customFormat="1" x14ac:dyDescent="0.25">
      <c r="B155" s="16" t="str">
        <f>VLOOKUP(F155,NUTS_Europa!$A$2:$C$81,2,FALSE)</f>
        <v>NL41</v>
      </c>
      <c r="C155" s="16">
        <f>VLOOKUP(F155,NUTS_Europa!$A$2:$C$81,3,FALSE)</f>
        <v>253</v>
      </c>
      <c r="D155" s="16" t="str">
        <f>VLOOKUP(G155,NUTS_Europa!$A$2:$C$81,2,FALSE)</f>
        <v>FRJ2</v>
      </c>
      <c r="E155" s="16">
        <f>VLOOKUP(G155,NUTS_Europa!$A$2:$C$81,3,FALSE)</f>
        <v>163</v>
      </c>
      <c r="F155" s="16">
        <v>35</v>
      </c>
      <c r="G155" s="16">
        <v>68</v>
      </c>
      <c r="H155" s="16">
        <v>2629244.2208488579</v>
      </c>
      <c r="I155" s="16">
        <v>1643956.4496420107</v>
      </c>
      <c r="J155" s="16">
        <v>145277.79319999999</v>
      </c>
      <c r="K155" s="16">
        <v>39.790256410256411</v>
      </c>
      <c r="L155" s="16">
        <v>12.397729875958252</v>
      </c>
      <c r="M155" s="16">
        <v>21.31750068165946</v>
      </c>
      <c r="N155" s="16">
        <v>3085.0404359375229</v>
      </c>
    </row>
    <row r="156" spans="2:14" s="16" customFormat="1" x14ac:dyDescent="0.25">
      <c r="B156" s="16" t="str">
        <f>VLOOKUP(G156,NUTS_Europa!$A$2:$C$81,2,FALSE)</f>
        <v>ES13</v>
      </c>
      <c r="C156" s="16">
        <f>VLOOKUP(G156,NUTS_Europa!$A$2:$C$81,3,FALSE)</f>
        <v>163</v>
      </c>
      <c r="D156" s="16" t="str">
        <f>VLOOKUP(F156,NUTS_Europa!$A$2:$C$81,2,FALSE)</f>
        <v>DE93</v>
      </c>
      <c r="E156" s="16">
        <f>VLOOKUP(F156,NUTS_Europa!$A$2:$C$81,3,FALSE)</f>
        <v>1069</v>
      </c>
      <c r="F156" s="16">
        <v>7</v>
      </c>
      <c r="G156" s="16">
        <v>13</v>
      </c>
      <c r="H156" s="16">
        <v>879861.37439612625</v>
      </c>
      <c r="I156" s="16">
        <v>2063217.5964742398</v>
      </c>
      <c r="J156" s="16">
        <v>113696.3812</v>
      </c>
      <c r="K156" s="16">
        <v>53.746153846153845</v>
      </c>
      <c r="L156" s="16">
        <v>13.850440900541409</v>
      </c>
      <c r="M156" s="16">
        <v>18.47430143329337</v>
      </c>
      <c r="N156" s="16">
        <v>3085.0404359375229</v>
      </c>
    </row>
    <row r="157" spans="2:14" s="16" customFormat="1" x14ac:dyDescent="0.25">
      <c r="B157" s="16" t="str">
        <f>VLOOKUP(F131,NUTS_Europa!$A$2:$C$81,2,FALSE)</f>
        <v>DE60</v>
      </c>
      <c r="C157" s="16">
        <f>VLOOKUP(F131,NUTS_Europa!$A$2:$C$81,3,FALSE)</f>
        <v>1069</v>
      </c>
      <c r="D157" s="16" t="str">
        <f>VLOOKUP(G131,NUTS_Europa!$A$2:$C$81,2,FALSE)</f>
        <v>NL12</v>
      </c>
      <c r="E157" s="16">
        <f>VLOOKUP(G131,NUTS_Europa!$A$2:$C$81,3,FALSE)</f>
        <v>218</v>
      </c>
      <c r="F157" s="16">
        <v>5</v>
      </c>
      <c r="G157" s="16">
        <v>32</v>
      </c>
      <c r="H157" s="16">
        <v>330390.53149769543</v>
      </c>
      <c r="I157" s="16">
        <v>905282.95955926436</v>
      </c>
      <c r="J157" s="16">
        <v>119215.969</v>
      </c>
      <c r="K157" s="16">
        <v>13.844615384615386</v>
      </c>
      <c r="L157" s="16">
        <v>9.3383381047506688</v>
      </c>
      <c r="M157" s="16">
        <v>25.813121917550539</v>
      </c>
      <c r="N157" s="16">
        <v>5443.4838231684107</v>
      </c>
    </row>
    <row r="158" spans="2:14" s="16" customFormat="1" x14ac:dyDescent="0.25">
      <c r="B158" s="16" t="str">
        <f>VLOOKUP(G158,NUTS_Europa!$A$2:$C$81,2,FALSE)</f>
        <v>NL32</v>
      </c>
      <c r="C158" s="16">
        <f>VLOOKUP(G158,NUTS_Europa!$A$2:$C$81,3,FALSE)</f>
        <v>218</v>
      </c>
      <c r="D158" s="16" t="str">
        <f>VLOOKUP(F158,NUTS_Europa!$A$2:$C$81,2,FALSE)</f>
        <v>FRI2</v>
      </c>
      <c r="E158" s="16">
        <f>VLOOKUP(F158,NUTS_Europa!$A$2:$C$81,3,FALSE)</f>
        <v>269</v>
      </c>
      <c r="F158" s="16">
        <v>29</v>
      </c>
      <c r="G158" s="16">
        <v>32</v>
      </c>
      <c r="H158" s="16">
        <v>1782343.9934491422</v>
      </c>
      <c r="I158" s="16">
        <v>968624.46695474058</v>
      </c>
      <c r="J158" s="16">
        <v>199597.76430000001</v>
      </c>
      <c r="K158" s="16">
        <v>14.102564102564102</v>
      </c>
      <c r="L158" s="16">
        <v>8.9302894264428794</v>
      </c>
      <c r="M158" s="16">
        <v>30.829882454701188</v>
      </c>
      <c r="N158" s="16">
        <v>5443.4838231684107</v>
      </c>
    </row>
    <row r="159" spans="2:14" s="16" customFormat="1" x14ac:dyDescent="0.25"/>
    <row r="160" spans="2:14" s="16" customFormat="1" x14ac:dyDescent="0.25"/>
    <row r="161" s="16" customFormat="1" x14ac:dyDescent="0.25"/>
    <row r="162" s="16" customFormat="1" x14ac:dyDescent="0.25"/>
  </sheetData>
  <autoFilter ref="B3:I83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839B-4B35-4C3A-A1CA-A4E6088FC91B}">
  <dimension ref="B1:AC317"/>
  <sheetViews>
    <sheetView workbookViewId="0">
      <selection activeCell="E11" sqref="E11"/>
    </sheetView>
  </sheetViews>
  <sheetFormatPr baseColWidth="10" defaultColWidth="9.140625" defaultRowHeight="15" x14ac:dyDescent="0.25"/>
  <cols>
    <col min="6" max="7" width="7.28515625" bestFit="1" customWidth="1"/>
    <col min="8" max="9" width="13" bestFit="1" customWidth="1"/>
    <col min="10" max="14" width="12" bestFit="1" customWidth="1"/>
  </cols>
  <sheetData>
    <row r="1" spans="2:14" x14ac:dyDescent="0.25">
      <c r="J1" t="s">
        <v>134</v>
      </c>
    </row>
    <row r="3" spans="2:14" x14ac:dyDescent="0.25">
      <c r="B3" t="s">
        <v>128</v>
      </c>
      <c r="C3" t="s">
        <v>129</v>
      </c>
      <c r="D3" t="s">
        <v>126</v>
      </c>
      <c r="E3" t="s">
        <v>130</v>
      </c>
      <c r="F3" t="s">
        <v>34</v>
      </c>
      <c r="G3" t="s">
        <v>35</v>
      </c>
      <c r="H3" t="s">
        <v>131</v>
      </c>
      <c r="I3" t="s">
        <v>127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</row>
    <row r="4" spans="2:14" s="16" customFormat="1" x14ac:dyDescent="0.25">
      <c r="B4" s="16" t="str">
        <f>VLOOKUP(F4,[1]NUTS_Europa!$A$2:$C$81,2,FALSE)</f>
        <v>BE21</v>
      </c>
      <c r="C4" s="16">
        <f>VLOOKUP(F4,[1]NUTS_Europa!$A$2:$C$81,3,FALSE)</f>
        <v>253</v>
      </c>
      <c r="D4" s="16" t="str">
        <f>VLOOKUP(G4,[1]NUTS_Europa!$A$2:$C$81,2,FALSE)</f>
        <v>BE25</v>
      </c>
      <c r="E4" s="16">
        <f>VLOOKUP(G4,[1]NUTS_Europa!$A$2:$C$81,3,FALSE)</f>
        <v>235</v>
      </c>
      <c r="F4" s="16">
        <v>1</v>
      </c>
      <c r="G4" s="16">
        <v>3</v>
      </c>
      <c r="H4" s="17">
        <v>343988.90659810434</v>
      </c>
      <c r="I4" s="17">
        <v>665745.83907154936</v>
      </c>
      <c r="J4" s="16">
        <v>135416.16140000001</v>
      </c>
      <c r="K4" s="16">
        <v>8.9857142857142858</v>
      </c>
      <c r="L4" s="16">
        <v>9.555808067353972</v>
      </c>
      <c r="M4" s="16">
        <v>10.958172439428704</v>
      </c>
      <c r="N4" s="16">
        <v>1827.1881585640579</v>
      </c>
    </row>
    <row r="5" spans="2:14" s="16" customFormat="1" x14ac:dyDescent="0.25">
      <c r="B5" s="16" t="str">
        <f>VLOOKUP(F5,[1]NUTS_Europa!$A$2:$C$81,2,FALSE)</f>
        <v>BE21</v>
      </c>
      <c r="C5" s="16">
        <f>VLOOKUP(F5,[1]NUTS_Europa!$A$2:$C$81,3,FALSE)</f>
        <v>253</v>
      </c>
      <c r="D5" s="16" t="str">
        <f>VLOOKUP(G5,[1]NUTS_Europa!$A$2:$C$81,2,FALSE)</f>
        <v>ES21</v>
      </c>
      <c r="E5" s="16">
        <f>VLOOKUP(G5,[1]NUTS_Europa!$A$2:$C$81,3,FALSE)</f>
        <v>163</v>
      </c>
      <c r="F5" s="16">
        <v>1</v>
      </c>
      <c r="G5" s="16">
        <v>14</v>
      </c>
      <c r="H5" s="16">
        <v>590474.42477045825</v>
      </c>
      <c r="I5" s="16">
        <v>2115380.5338035347</v>
      </c>
      <c r="J5" s="16">
        <v>145277.79319999999</v>
      </c>
      <c r="K5" s="16">
        <v>55.422142857142852</v>
      </c>
      <c r="L5" s="16">
        <v>13.331155644336729</v>
      </c>
      <c r="M5" s="16">
        <v>19.985156888252259</v>
      </c>
      <c r="N5" s="16">
        <v>2892.2254085751483</v>
      </c>
    </row>
    <row r="6" spans="2:14" s="16" customFormat="1" x14ac:dyDescent="0.25">
      <c r="B6" s="16" t="str">
        <f>VLOOKUP(F6,[1]NUTS_Europa!$A$2:$C$81,2,FALSE)</f>
        <v>BE23</v>
      </c>
      <c r="C6" s="16">
        <f>VLOOKUP(F6,[1]NUTS_Europa!$A$2:$C$81,3,FALSE)</f>
        <v>253</v>
      </c>
      <c r="D6" s="16" t="str">
        <f>VLOOKUP(G6,[1]NUTS_Europa!$A$2:$C$81,2,FALSE)</f>
        <v>BE25</v>
      </c>
      <c r="E6" s="16">
        <f>VLOOKUP(G6,[1]NUTS_Europa!$A$2:$C$81,3,FALSE)</f>
        <v>235</v>
      </c>
      <c r="F6" s="16">
        <v>2</v>
      </c>
      <c r="G6" s="16">
        <v>3</v>
      </c>
      <c r="H6" s="16">
        <v>425558.24037272099</v>
      </c>
      <c r="I6" s="16">
        <v>665745.83907154936</v>
      </c>
      <c r="J6" s="16">
        <v>135416.16140000001</v>
      </c>
      <c r="K6" s="16">
        <v>8.9857142857142858</v>
      </c>
      <c r="L6" s="16">
        <v>9.555808067353972</v>
      </c>
      <c r="M6" s="16">
        <v>10.958172439428704</v>
      </c>
      <c r="N6" s="16">
        <v>1827.1881585640579</v>
      </c>
    </row>
    <row r="7" spans="2:14" s="16" customFormat="1" x14ac:dyDescent="0.25">
      <c r="B7" s="16" t="str">
        <f>VLOOKUP(F7,[1]NUTS_Europa!$A$2:$C$81,2,FALSE)</f>
        <v>BE23</v>
      </c>
      <c r="C7" s="16">
        <f>VLOOKUP(F7,[1]NUTS_Europa!$A$2:$C$81,3,FALSE)</f>
        <v>253</v>
      </c>
      <c r="D7" s="16" t="str">
        <f>VLOOKUP(G7,[1]NUTS_Europa!$A$2:$C$81,2,FALSE)</f>
        <v>ES21</v>
      </c>
      <c r="E7" s="16">
        <f>VLOOKUP(G7,[1]NUTS_Europa!$A$2:$C$81,3,FALSE)</f>
        <v>163</v>
      </c>
      <c r="F7" s="16">
        <v>2</v>
      </c>
      <c r="G7" s="16">
        <v>14</v>
      </c>
      <c r="H7" s="16">
        <v>719589.15146007005</v>
      </c>
      <c r="I7" s="16">
        <v>2115380.5338035347</v>
      </c>
      <c r="J7" s="16">
        <v>145277.79319999999</v>
      </c>
      <c r="K7" s="16">
        <v>55.422142857142852</v>
      </c>
      <c r="L7" s="16">
        <v>13.331155644336729</v>
      </c>
      <c r="M7" s="16">
        <v>19.985156888252259</v>
      </c>
      <c r="N7" s="16">
        <v>2892.2254085751483</v>
      </c>
    </row>
    <row r="8" spans="2:14" s="16" customFormat="1" x14ac:dyDescent="0.25">
      <c r="B8" s="16" t="str">
        <f>VLOOKUP(F8,[1]NUTS_Europa!$A$2:$C$81,2,FALSE)</f>
        <v>DE50</v>
      </c>
      <c r="C8" s="16">
        <f>VLOOKUP(F8,[1]NUTS_Europa!$A$2:$C$81,3,FALSE)</f>
        <v>245</v>
      </c>
      <c r="D8" s="16" t="str">
        <f>VLOOKUP(G8,[1]NUTS_Europa!$A$2:$C$81,2,FALSE)</f>
        <v>ES12</v>
      </c>
      <c r="E8" s="16">
        <f>VLOOKUP(G8,[1]NUTS_Europa!$A$2:$C$81,3,FALSE)</f>
        <v>285</v>
      </c>
      <c r="F8" s="16">
        <v>4</v>
      </c>
      <c r="G8" s="16">
        <v>12</v>
      </c>
      <c r="H8" s="16">
        <v>55467.590309330815</v>
      </c>
      <c r="I8" s="16">
        <v>8521576.9474866986</v>
      </c>
      <c r="J8" s="16">
        <v>114346.8514</v>
      </c>
      <c r="K8" s="16">
        <v>71.852857142857147</v>
      </c>
      <c r="L8" s="16">
        <v>11.834816780017439</v>
      </c>
      <c r="M8" s="16">
        <v>9.3475034828960524E-2</v>
      </c>
      <c r="N8" s="16">
        <v>15.609481269928793</v>
      </c>
    </row>
    <row r="9" spans="2:14" s="16" customFormat="1" x14ac:dyDescent="0.25">
      <c r="B9" s="16" t="str">
        <f>VLOOKUP(F9,[1]NUTS_Europa!$A$2:$C$81,2,FALSE)</f>
        <v>DE50</v>
      </c>
      <c r="C9" s="16">
        <f>VLOOKUP(F9,[1]NUTS_Europa!$A$2:$C$81,3,FALSE)</f>
        <v>245</v>
      </c>
      <c r="D9" s="16" t="str">
        <f>VLOOKUP(G9,[1]NUTS_Europa!$A$2:$C$81,2,FALSE)</f>
        <v>FRD1</v>
      </c>
      <c r="E9" s="16">
        <f>VLOOKUP(G9,[1]NUTS_Europa!$A$2:$C$81,3,FALSE)</f>
        <v>268</v>
      </c>
      <c r="F9" s="16">
        <v>4</v>
      </c>
      <c r="G9" s="16">
        <v>19</v>
      </c>
      <c r="H9" s="16">
        <v>426563.50046172593</v>
      </c>
      <c r="I9" s="16">
        <v>8784656.5101464055</v>
      </c>
      <c r="J9" s="16">
        <v>163171.4883</v>
      </c>
      <c r="K9" s="16">
        <v>41.638571428571431</v>
      </c>
      <c r="L9" s="16">
        <v>13.879292278921374</v>
      </c>
      <c r="M9" s="16">
        <v>0.74167709703291196</v>
      </c>
      <c r="N9" s="16">
        <v>107.33452616815742</v>
      </c>
    </row>
    <row r="10" spans="2:14" s="16" customFormat="1" x14ac:dyDescent="0.25">
      <c r="B10" s="16" t="str">
        <f>VLOOKUP(F10,NUTS_Europa!$A$2:$C$81,2,FALSE)</f>
        <v>DE60</v>
      </c>
      <c r="C10" s="16">
        <f>VLOOKUP(F10,NUTS_Europa!$A$2:$C$81,3,FALSE)</f>
        <v>1069</v>
      </c>
      <c r="D10" s="16" t="str">
        <f>VLOOKUP(G10,NUTS_Europa!$A$2:$C$81,2,FALSE)</f>
        <v>NL12</v>
      </c>
      <c r="E10" s="16">
        <f>VLOOKUP(G10,NUTS_Europa!$A$2:$C$81,3,FALSE)</f>
        <v>218</v>
      </c>
      <c r="F10" s="16">
        <v>5</v>
      </c>
      <c r="G10" s="16">
        <v>31</v>
      </c>
      <c r="H10" s="16">
        <v>1206086.6854330704</v>
      </c>
      <c r="I10" s="16">
        <v>1077990.4108278942</v>
      </c>
      <c r="J10" s="16">
        <v>120437.3524</v>
      </c>
      <c r="K10" s="16">
        <v>19.283571428571431</v>
      </c>
      <c r="L10" s="16">
        <v>9.5544039290675311</v>
      </c>
      <c r="M10" s="16">
        <v>26.57233138505028</v>
      </c>
      <c r="N10" s="16">
        <v>5603.586288415795</v>
      </c>
    </row>
    <row r="11" spans="2:14" s="16" customFormat="1" x14ac:dyDescent="0.25">
      <c r="B11" s="16" t="str">
        <f>VLOOKUP(F11,NUTS_Europa!$A$2:$C$81,2,FALSE)</f>
        <v>DE60</v>
      </c>
      <c r="C11" s="16">
        <f>VLOOKUP(F11,NUTS_Europa!$A$2:$C$81,3,FALSE)</f>
        <v>1069</v>
      </c>
      <c r="D11" s="16" t="str">
        <f>VLOOKUP(G11,NUTS_Europa!$A$2:$C$81,2,FALSE)</f>
        <v>NL32</v>
      </c>
      <c r="E11" s="16">
        <f>VLOOKUP(G11,NUTS_Europa!$A$2:$C$81,3,FALSE)</f>
        <v>218</v>
      </c>
      <c r="F11" s="16">
        <v>5</v>
      </c>
      <c r="G11" s="16">
        <v>32</v>
      </c>
      <c r="H11" s="16">
        <v>340107.90006266453</v>
      </c>
      <c r="I11" s="16">
        <v>1077990.4108278942</v>
      </c>
      <c r="J11" s="16">
        <v>119215.969</v>
      </c>
      <c r="K11" s="16">
        <v>19.283571428571431</v>
      </c>
      <c r="L11" s="16">
        <v>9.5544039290675311</v>
      </c>
      <c r="M11" s="16">
        <v>26.57233138505028</v>
      </c>
      <c r="N11" s="16">
        <v>5603.586288415795</v>
      </c>
    </row>
    <row r="12" spans="2:14" s="16" customFormat="1" x14ac:dyDescent="0.25">
      <c r="B12" s="16" t="str">
        <f>VLOOKUP(F12,NUTS_Europa!$A$2:$C$81,2,FALSE)</f>
        <v>DE80</v>
      </c>
      <c r="C12" s="16">
        <f>VLOOKUP(F12,NUTS_Europa!$A$2:$C$81,3,FALSE)</f>
        <v>1069</v>
      </c>
      <c r="D12" s="16" t="str">
        <f>VLOOKUP(G12,NUTS_Europa!$A$2:$C$81,2,FALSE)</f>
        <v>ES11</v>
      </c>
      <c r="E12" s="16">
        <f>VLOOKUP(G12,NUTS_Europa!$A$2:$C$81,3,FALSE)</f>
        <v>288</v>
      </c>
      <c r="F12" s="16">
        <v>6</v>
      </c>
      <c r="G12" s="16">
        <v>11</v>
      </c>
      <c r="H12" s="16">
        <v>484887.4299825725</v>
      </c>
      <c r="I12" s="16">
        <v>2908601.1062828633</v>
      </c>
      <c r="J12" s="16">
        <v>142841.86170000001</v>
      </c>
      <c r="K12" s="16">
        <v>82.767857142857139</v>
      </c>
      <c r="L12" s="16">
        <v>10.381457841155264</v>
      </c>
      <c r="M12" s="16">
        <v>4.5623571848265536</v>
      </c>
      <c r="N12" s="16">
        <v>900.45194714114655</v>
      </c>
    </row>
    <row r="13" spans="2:14" s="16" customFormat="1" x14ac:dyDescent="0.25">
      <c r="B13" s="16" t="str">
        <f>VLOOKUP(F13,NUTS_Europa!$A$2:$C$81,2,FALSE)</f>
        <v>DE80</v>
      </c>
      <c r="C13" s="16">
        <f>VLOOKUP(F13,NUTS_Europa!$A$2:$C$81,3,FALSE)</f>
        <v>1069</v>
      </c>
      <c r="D13" s="16" t="str">
        <f>VLOOKUP(G13,NUTS_Europa!$A$2:$C$81,2,FALSE)</f>
        <v>FRI3</v>
      </c>
      <c r="E13" s="16">
        <f>VLOOKUP(G13,NUTS_Europa!$A$2:$C$81,3,FALSE)</f>
        <v>283</v>
      </c>
      <c r="F13" s="16">
        <v>6</v>
      </c>
      <c r="G13" s="16">
        <v>25</v>
      </c>
      <c r="H13" s="16">
        <v>1053116.3672357341</v>
      </c>
      <c r="I13" s="16">
        <v>2444664.4691528166</v>
      </c>
      <c r="J13" s="16">
        <v>176841.96369999999</v>
      </c>
      <c r="K13" s="16">
        <v>68.42</v>
      </c>
      <c r="L13" s="16">
        <v>12.09392338881959</v>
      </c>
      <c r="M13" s="16">
        <v>12.347610250227266</v>
      </c>
      <c r="N13" s="16">
        <v>2344.8291721377705</v>
      </c>
    </row>
    <row r="14" spans="2:14" s="16" customFormat="1" x14ac:dyDescent="0.25">
      <c r="B14" s="16" t="str">
        <f>VLOOKUP(F14,NUTS_Europa!$A$2:$C$81,2,FALSE)</f>
        <v>DE93</v>
      </c>
      <c r="C14" s="16">
        <f>VLOOKUP(F14,NUTS_Europa!$A$2:$C$81,3,FALSE)</f>
        <v>1069</v>
      </c>
      <c r="D14" s="16" t="str">
        <f>VLOOKUP(G14,NUTS_Europa!$A$2:$C$81,2,FALSE)</f>
        <v>ES13</v>
      </c>
      <c r="E14" s="16">
        <f>VLOOKUP(G14,NUTS_Europa!$A$2:$C$81,3,FALSE)</f>
        <v>163</v>
      </c>
      <c r="F14" s="16">
        <v>7</v>
      </c>
      <c r="G14" s="16">
        <v>13</v>
      </c>
      <c r="H14" s="16">
        <v>824870.0384632051</v>
      </c>
      <c r="I14" s="16">
        <v>2691618.1771354522</v>
      </c>
      <c r="J14" s="16">
        <v>113696.3812</v>
      </c>
      <c r="K14" s="16">
        <v>74.86071428571428</v>
      </c>
      <c r="L14" s="16">
        <v>14.180489989805471</v>
      </c>
      <c r="M14" s="16">
        <v>17.319657593016213</v>
      </c>
      <c r="N14" s="16">
        <v>2892.2254085751483</v>
      </c>
    </row>
    <row r="15" spans="2:14" s="16" customFormat="1" x14ac:dyDescent="0.25">
      <c r="B15" s="16" t="str">
        <f>VLOOKUP(F15,NUTS_Europa!$A$2:$C$81,2,FALSE)</f>
        <v>DE93</v>
      </c>
      <c r="C15" s="16">
        <f>VLOOKUP(F15,NUTS_Europa!$A$2:$C$81,3,FALSE)</f>
        <v>1069</v>
      </c>
      <c r="D15" s="16" t="str">
        <f>VLOOKUP(G15,NUTS_Europa!$A$2:$C$81,2,FALSE)</f>
        <v>NL12</v>
      </c>
      <c r="E15" s="16">
        <f>VLOOKUP(G15,NUTS_Europa!$A$2:$C$81,3,FALSE)</f>
        <v>218</v>
      </c>
      <c r="F15" s="16">
        <v>7</v>
      </c>
      <c r="G15" s="16">
        <v>31</v>
      </c>
      <c r="H15" s="16">
        <v>1496708.2829023229</v>
      </c>
      <c r="I15" s="16">
        <v>1077990.4108278942</v>
      </c>
      <c r="J15" s="16">
        <v>163171.4883</v>
      </c>
      <c r="K15" s="16">
        <v>19.283571428571431</v>
      </c>
      <c r="L15" s="16">
        <v>9.5544039290675311</v>
      </c>
      <c r="M15" s="16">
        <v>26.57233138505028</v>
      </c>
      <c r="N15" s="16">
        <v>5603.586288415795</v>
      </c>
    </row>
    <row r="16" spans="2:14" s="16" customFormat="1" x14ac:dyDescent="0.25">
      <c r="B16" s="16" t="str">
        <f>VLOOKUP(F16,[1]NUTS_Europa!$A$2:$C$81,2,FALSE)</f>
        <v>DE94</v>
      </c>
      <c r="C16" s="16">
        <f>VLOOKUP(F16,[1]NUTS_Europa!$A$2:$C$81,3,FALSE)</f>
        <v>245</v>
      </c>
      <c r="D16" s="16" t="str">
        <f>VLOOKUP(G16,[1]NUTS_Europa!$A$2:$C$81,2,FALSE)</f>
        <v>ES12</v>
      </c>
      <c r="E16" s="16">
        <f>VLOOKUP(G16,[1]NUTS_Europa!$A$2:$C$81,3,FALSE)</f>
        <v>285</v>
      </c>
      <c r="F16" s="16">
        <v>8</v>
      </c>
      <c r="G16" s="16">
        <v>12</v>
      </c>
      <c r="H16" s="16">
        <v>55750.424744253163</v>
      </c>
      <c r="I16" s="16">
        <v>8521576.9474866986</v>
      </c>
      <c r="J16" s="16">
        <v>117061.7148</v>
      </c>
      <c r="K16" s="16">
        <v>71.852857142857147</v>
      </c>
      <c r="L16" s="16">
        <v>11.834816780017439</v>
      </c>
      <c r="M16" s="16">
        <v>9.3475034828960524E-2</v>
      </c>
      <c r="N16" s="16">
        <v>15.609481269928793</v>
      </c>
    </row>
    <row r="17" spans="2:14" s="16" customFormat="1" x14ac:dyDescent="0.25">
      <c r="B17" s="16" t="str">
        <f>VLOOKUP(F17,[1]NUTS_Europa!$A$2:$C$81,2,FALSE)</f>
        <v>DE94</v>
      </c>
      <c r="C17" s="16">
        <f>VLOOKUP(F17,[1]NUTS_Europa!$A$2:$C$81,3,FALSE)</f>
        <v>245</v>
      </c>
      <c r="D17" s="16" t="str">
        <f>VLOOKUP(G17,[1]NUTS_Europa!$A$2:$C$81,2,FALSE)</f>
        <v>FRD1</v>
      </c>
      <c r="E17" s="16">
        <f>VLOOKUP(G17,[1]NUTS_Europa!$A$2:$C$81,3,FALSE)</f>
        <v>268</v>
      </c>
      <c r="F17" s="16">
        <v>8</v>
      </c>
      <c r="G17" s="16">
        <v>19</v>
      </c>
      <c r="H17" s="16">
        <v>428508.3376751772</v>
      </c>
      <c r="I17" s="16">
        <v>8784656.5101464055</v>
      </c>
      <c r="J17" s="16">
        <v>113696.3812</v>
      </c>
      <c r="K17" s="16">
        <v>41.638571428571431</v>
      </c>
      <c r="L17" s="16">
        <v>13.879292278921374</v>
      </c>
      <c r="M17" s="16">
        <v>0.74167709703291196</v>
      </c>
      <c r="N17" s="16">
        <v>107.33452616815742</v>
      </c>
    </row>
    <row r="18" spans="2:14" s="16" customFormat="1" x14ac:dyDescent="0.25">
      <c r="B18" s="16" t="str">
        <f>VLOOKUP(F18,NUTS_Europa!$A$2:$C$81,2,FALSE)</f>
        <v>DEA1</v>
      </c>
      <c r="C18" s="16">
        <f>VLOOKUP(F18,NUTS_Europa!$A$2:$C$81,3,FALSE)</f>
        <v>253</v>
      </c>
      <c r="D18" s="16" t="str">
        <f>VLOOKUP(G18,NUTS_Europa!$A$2:$C$81,2,FALSE)</f>
        <v>ES11</v>
      </c>
      <c r="E18" s="16">
        <f>VLOOKUP(G18,NUTS_Europa!$A$2:$C$81,3,FALSE)</f>
        <v>288</v>
      </c>
      <c r="F18" s="16">
        <v>9</v>
      </c>
      <c r="G18" s="16">
        <v>11</v>
      </c>
      <c r="H18" s="16">
        <v>504902.26564450905</v>
      </c>
      <c r="I18" s="16">
        <v>2329948.7981728963</v>
      </c>
      <c r="J18" s="16">
        <v>142392.87169999999</v>
      </c>
      <c r="K18" s="16">
        <v>63.36785714285714</v>
      </c>
      <c r="L18" s="16">
        <v>9.5321234956865215</v>
      </c>
      <c r="M18" s="16">
        <v>5.3922212830335754</v>
      </c>
      <c r="N18" s="16">
        <v>900.45194714114655</v>
      </c>
    </row>
    <row r="19" spans="2:14" s="16" customFormat="1" x14ac:dyDescent="0.25">
      <c r="B19" s="16" t="str">
        <f>VLOOKUP(F19,NUTS_Europa!$A$2:$C$81,2,FALSE)</f>
        <v>DEA1</v>
      </c>
      <c r="C19" s="16">
        <f>VLOOKUP(F19,NUTS_Europa!$A$2:$C$81,3,FALSE)</f>
        <v>253</v>
      </c>
      <c r="D19" s="16" t="str">
        <f>VLOOKUP(G19,NUTS_Europa!$A$2:$C$81,2,FALSE)</f>
        <v>FRG0</v>
      </c>
      <c r="E19" s="16">
        <f>VLOOKUP(G19,NUTS_Europa!$A$2:$C$81,3,FALSE)</f>
        <v>282</v>
      </c>
      <c r="F19" s="16">
        <v>9</v>
      </c>
      <c r="G19" s="16">
        <v>22</v>
      </c>
      <c r="H19" s="16">
        <v>531027.65636583522</v>
      </c>
      <c r="I19" s="16">
        <v>1812737.0772406254</v>
      </c>
      <c r="J19" s="16">
        <v>507158.32770000002</v>
      </c>
      <c r="K19" s="16">
        <v>47.708571428571425</v>
      </c>
      <c r="L19" s="16">
        <v>9.1796147430103918</v>
      </c>
      <c r="M19" s="16">
        <v>5.8366649981771301</v>
      </c>
      <c r="N19" s="16">
        <v>844.67442029400002</v>
      </c>
    </row>
    <row r="20" spans="2:14" s="16" customFormat="1" x14ac:dyDescent="0.25">
      <c r="B20" s="16" t="str">
        <f>VLOOKUP(F20,NUTS_Europa!$A$2:$C$81,2,FALSE)</f>
        <v>DEF0</v>
      </c>
      <c r="C20" s="16">
        <f>VLOOKUP(F20,NUTS_Europa!$A$2:$C$81,3,FALSE)</f>
        <v>1069</v>
      </c>
      <c r="D20" s="16" t="str">
        <f>VLOOKUP(G20,NUTS_Europa!$A$2:$C$81,2,FALSE)</f>
        <v>ES13</v>
      </c>
      <c r="E20" s="16">
        <f>VLOOKUP(G20,NUTS_Europa!$A$2:$C$81,3,FALSE)</f>
        <v>163</v>
      </c>
      <c r="F20" s="16">
        <v>10</v>
      </c>
      <c r="G20" s="16">
        <v>13</v>
      </c>
      <c r="H20" s="16">
        <v>1012466.1413592879</v>
      </c>
      <c r="I20" s="16">
        <v>2691618.1771354522</v>
      </c>
      <c r="J20" s="16">
        <v>163171.4883</v>
      </c>
      <c r="K20" s="16">
        <v>74.86071428571428</v>
      </c>
      <c r="L20" s="16">
        <v>14.180489989805471</v>
      </c>
      <c r="M20" s="16">
        <v>17.319657593016213</v>
      </c>
      <c r="N20" s="16">
        <v>2892.2254085751483</v>
      </c>
    </row>
    <row r="21" spans="2:14" s="16" customFormat="1" x14ac:dyDescent="0.25">
      <c r="B21" s="16" t="str">
        <f>VLOOKUP(F21,NUTS_Europa!$A$2:$C$81,2,FALSE)</f>
        <v>DEF0</v>
      </c>
      <c r="C21" s="16">
        <f>VLOOKUP(F21,NUTS_Europa!$A$2:$C$81,3,FALSE)</f>
        <v>1069</v>
      </c>
      <c r="D21" s="16" t="str">
        <f>VLOOKUP(G21,NUTS_Europa!$A$2:$C$81,2,FALSE)</f>
        <v>FRH0</v>
      </c>
      <c r="E21" s="16">
        <f>VLOOKUP(G21,NUTS_Europa!$A$2:$C$81,3,FALSE)</f>
        <v>283</v>
      </c>
      <c r="F21" s="16">
        <v>10</v>
      </c>
      <c r="G21" s="16">
        <v>23</v>
      </c>
      <c r="H21" s="16">
        <v>1189813.3424496842</v>
      </c>
      <c r="I21" s="16">
        <v>2444664.4691528166</v>
      </c>
      <c r="J21" s="16">
        <v>119215.969</v>
      </c>
      <c r="K21" s="16">
        <v>68.42</v>
      </c>
      <c r="L21" s="16">
        <v>12.09392338881959</v>
      </c>
      <c r="M21" s="16">
        <v>12.347610250227266</v>
      </c>
      <c r="N21" s="16">
        <v>2344.8291721377705</v>
      </c>
    </row>
    <row r="22" spans="2:14" s="16" customFormat="1" x14ac:dyDescent="0.25">
      <c r="B22" s="16" t="str">
        <f>VLOOKUP(F22,NUTS_Europa!$A$2:$C$81,2,FALSE)</f>
        <v>ES51</v>
      </c>
      <c r="C22" s="16">
        <f>VLOOKUP(F22,NUTS_Europa!$A$2:$C$81,3,FALSE)</f>
        <v>1063</v>
      </c>
      <c r="D22" s="16" t="str">
        <f>VLOOKUP(G22,NUTS_Europa!$A$2:$C$81,2,FALSE)</f>
        <v>ES52</v>
      </c>
      <c r="E22" s="16">
        <f>VLOOKUP(G22,NUTS_Europa!$A$2:$C$81,3,FALSE)</f>
        <v>1064</v>
      </c>
      <c r="F22" s="16">
        <v>15</v>
      </c>
      <c r="G22" s="16">
        <v>16</v>
      </c>
      <c r="H22" s="16">
        <v>2762614.1496711429</v>
      </c>
      <c r="I22" s="16">
        <v>4341778.9502166128</v>
      </c>
      <c r="J22" s="16">
        <v>135416.16140000001</v>
      </c>
      <c r="K22" s="16">
        <v>11.571428571428571</v>
      </c>
      <c r="L22" s="16">
        <v>8.0156148203211135</v>
      </c>
      <c r="M22" s="16">
        <v>54.164747454136652</v>
      </c>
      <c r="N22" s="16">
        <v>10690.2529406715</v>
      </c>
    </row>
    <row r="23" spans="2:14" s="16" customFormat="1" x14ac:dyDescent="0.25">
      <c r="B23" s="16" t="str">
        <f>VLOOKUP(F23,NUTS_Europa!$A$2:$C$81,2,FALSE)</f>
        <v>ES51</v>
      </c>
      <c r="C23" s="16">
        <f>VLOOKUP(F23,NUTS_Europa!$A$2:$C$81,3,FALSE)</f>
        <v>1063</v>
      </c>
      <c r="D23" s="16" t="str">
        <f>VLOOKUP(G23,NUTS_Europa!$A$2:$C$81,2,FALSE)</f>
        <v>ES62</v>
      </c>
      <c r="E23" s="16">
        <f>VLOOKUP(G23,NUTS_Europa!$A$2:$C$81,3,FALSE)</f>
        <v>1064</v>
      </c>
      <c r="F23" s="16">
        <v>15</v>
      </c>
      <c r="G23" s="16">
        <v>18</v>
      </c>
      <c r="H23" s="16">
        <v>5341082.8474805206</v>
      </c>
      <c r="I23" s="16">
        <v>4341778.9502166128</v>
      </c>
      <c r="J23" s="16">
        <v>199597.76430000001</v>
      </c>
      <c r="K23" s="16">
        <v>11.571428571428571</v>
      </c>
      <c r="L23" s="16">
        <v>8.0156148203211135</v>
      </c>
      <c r="M23" s="16">
        <v>54.164747454136652</v>
      </c>
      <c r="N23" s="16">
        <v>10690.2529406715</v>
      </c>
    </row>
    <row r="24" spans="2:14" s="16" customFormat="1" x14ac:dyDescent="0.25">
      <c r="B24" s="16" t="str">
        <f>VLOOKUP(F24,NUTS_Europa!$A$2:$C$81,2,FALSE)</f>
        <v>ES52</v>
      </c>
      <c r="C24" s="16">
        <f>VLOOKUP(F24,NUTS_Europa!$A$2:$C$81,3,FALSE)</f>
        <v>1064</v>
      </c>
      <c r="D24" s="16" t="str">
        <f>VLOOKUP(G24,NUTS_Europa!$A$2:$C$81,2,FALSE)</f>
        <v>PT18</v>
      </c>
      <c r="E24" s="16">
        <f>VLOOKUP(G24,NUTS_Europa!$A$2:$C$81,3,FALSE)</f>
        <v>61</v>
      </c>
      <c r="F24" s="16">
        <v>16</v>
      </c>
      <c r="G24" s="16">
        <v>80</v>
      </c>
      <c r="H24" s="16">
        <v>12247081.762624204</v>
      </c>
      <c r="I24" s="16">
        <v>1152756.0772303948</v>
      </c>
      <c r="J24" s="16">
        <v>145277.79319999999</v>
      </c>
      <c r="K24" s="16">
        <v>27.927857142857142</v>
      </c>
      <c r="L24" s="16">
        <v>7.2102934431682497</v>
      </c>
      <c r="M24" s="16">
        <v>81.96192975314419</v>
      </c>
      <c r="N24" s="16">
        <v>17378.684516231049</v>
      </c>
    </row>
    <row r="25" spans="2:14" s="16" customFormat="1" x14ac:dyDescent="0.25">
      <c r="B25" s="16" t="str">
        <f>VLOOKUP(F25,NUTS_Europa!$A$2:$C$81,2,FALSE)</f>
        <v>ES61</v>
      </c>
      <c r="C25" s="16">
        <f>VLOOKUP(F25,NUTS_Europa!$A$2:$C$81,3,FALSE)</f>
        <v>61</v>
      </c>
      <c r="D25" s="16" t="str">
        <f>VLOOKUP(G25,NUTS_Europa!$A$2:$C$81,2,FALSE)</f>
        <v>PT11</v>
      </c>
      <c r="E25" s="16">
        <f>VLOOKUP(G25,NUTS_Europa!$A$2:$C$81,3,FALSE)</f>
        <v>111</v>
      </c>
      <c r="F25" s="16">
        <v>17</v>
      </c>
      <c r="G25" s="16">
        <v>36</v>
      </c>
      <c r="H25" s="16">
        <v>1931040.0988649847</v>
      </c>
      <c r="I25" s="16">
        <v>1014777.5826967855</v>
      </c>
      <c r="J25" s="16">
        <v>507158.32770000002</v>
      </c>
      <c r="K25" s="16">
        <v>22.870714285714286</v>
      </c>
      <c r="L25" s="16">
        <v>7.624716536695372</v>
      </c>
      <c r="M25" s="16">
        <v>15.545383814081431</v>
      </c>
      <c r="N25" s="16">
        <v>3296.1439756520863</v>
      </c>
    </row>
    <row r="26" spans="2:14" s="16" customFormat="1" x14ac:dyDescent="0.25">
      <c r="B26" s="16" t="str">
        <f>VLOOKUP(F26,NUTS_Europa!$A$2:$C$81,2,FALSE)</f>
        <v>ES61</v>
      </c>
      <c r="C26" s="16">
        <f>VLOOKUP(F26,NUTS_Europa!$A$2:$C$81,3,FALSE)</f>
        <v>61</v>
      </c>
      <c r="D26" s="16" t="str">
        <f>VLOOKUP(G26,NUTS_Europa!$A$2:$C$81,2,FALSE)</f>
        <v>PT16</v>
      </c>
      <c r="E26" s="16">
        <f>VLOOKUP(G26,NUTS_Europa!$A$2:$C$81,3,FALSE)</f>
        <v>111</v>
      </c>
      <c r="F26" s="16">
        <v>17</v>
      </c>
      <c r="G26" s="16">
        <v>38</v>
      </c>
      <c r="H26" s="16">
        <v>1822844.1728642052</v>
      </c>
      <c r="I26" s="16">
        <v>1014777.5826967855</v>
      </c>
      <c r="J26" s="16">
        <v>118487.9544</v>
      </c>
      <c r="K26" s="16">
        <v>22.870714285714286</v>
      </c>
      <c r="L26" s="16">
        <v>7.624716536695372</v>
      </c>
      <c r="M26" s="16">
        <v>15.545383814081431</v>
      </c>
      <c r="N26" s="16">
        <v>3296.1439756520863</v>
      </c>
    </row>
    <row r="27" spans="2:14" s="16" customFormat="1" x14ac:dyDescent="0.25">
      <c r="B27" s="16" t="str">
        <f>VLOOKUP(F27,NUTS_Europa!$A$2:$C$81,2,FALSE)</f>
        <v>ES62</v>
      </c>
      <c r="C27" s="16">
        <f>VLOOKUP(F27,NUTS_Europa!$A$2:$C$81,3,FALSE)</f>
        <v>1064</v>
      </c>
      <c r="D27" s="16" t="str">
        <f>VLOOKUP(G27,NUTS_Europa!$A$2:$C$81,2,FALSE)</f>
        <v>FRG0</v>
      </c>
      <c r="E27" s="16">
        <f>VLOOKUP(G27,NUTS_Europa!$A$2:$C$81,3,FALSE)</f>
        <v>282</v>
      </c>
      <c r="F27" s="16">
        <v>18</v>
      </c>
      <c r="G27" s="16">
        <v>22</v>
      </c>
      <c r="H27" s="16">
        <v>531339.04405790777</v>
      </c>
      <c r="I27" s="16">
        <v>3000974.3428147114</v>
      </c>
      <c r="J27" s="16">
        <v>135416.16140000001</v>
      </c>
      <c r="K27" s="16">
        <v>89.787071428571423</v>
      </c>
      <c r="L27" s="16">
        <v>7.9364380464713982</v>
      </c>
      <c r="M27" s="16">
        <v>5.0582059384779203</v>
      </c>
      <c r="N27" s="16">
        <v>844.67442029400002</v>
      </c>
    </row>
    <row r="28" spans="2:14" s="16" customFormat="1" x14ac:dyDescent="0.25">
      <c r="B28" s="16" t="str">
        <f>VLOOKUP(F28,NUTS_Europa!$A$2:$C$81,2,FALSE)</f>
        <v>FRD2</v>
      </c>
      <c r="C28" s="16">
        <f>VLOOKUP(F28,NUTS_Europa!$A$2:$C$81,3,FALSE)</f>
        <v>269</v>
      </c>
      <c r="D28" s="16" t="str">
        <f>VLOOKUP(G28,NUTS_Europa!$A$2:$C$81,2,FALSE)</f>
        <v>FRH0</v>
      </c>
      <c r="E28" s="16">
        <f>VLOOKUP(G28,NUTS_Europa!$A$2:$C$81,3,FALSE)</f>
        <v>283</v>
      </c>
      <c r="F28" s="16">
        <v>20</v>
      </c>
      <c r="G28" s="16">
        <v>23</v>
      </c>
      <c r="H28" s="16">
        <v>1128247.9498528787</v>
      </c>
      <c r="I28" s="16">
        <v>1468460.6131189144</v>
      </c>
      <c r="J28" s="16">
        <v>159445.52859999999</v>
      </c>
      <c r="K28" s="16">
        <v>33.071428571428569</v>
      </c>
      <c r="L28" s="16">
        <v>12.719090507695199</v>
      </c>
      <c r="M28" s="16">
        <v>14.508624563721343</v>
      </c>
      <c r="N28" s="16">
        <v>2344.8291721377705</v>
      </c>
    </row>
    <row r="29" spans="2:14" s="16" customFormat="1" x14ac:dyDescent="0.25">
      <c r="B29" s="16" t="str">
        <f>VLOOKUP(F29,NUTS_Europa!$A$2:$C$81,2,FALSE)</f>
        <v>FRD2</v>
      </c>
      <c r="C29" s="16">
        <f>VLOOKUP(F29,NUTS_Europa!$A$2:$C$81,3,FALSE)</f>
        <v>269</v>
      </c>
      <c r="D29" s="16" t="str">
        <f>VLOOKUP(G29,NUTS_Europa!$A$2:$C$81,2,FALSE)</f>
        <v>FRI1</v>
      </c>
      <c r="E29" s="16">
        <f>VLOOKUP(G29,NUTS_Europa!$A$2:$C$81,3,FALSE)</f>
        <v>283</v>
      </c>
      <c r="F29" s="16">
        <v>20</v>
      </c>
      <c r="G29" s="16">
        <v>24</v>
      </c>
      <c r="H29" s="16">
        <v>931207.26485979778</v>
      </c>
      <c r="I29" s="16">
        <v>1468460.6131189144</v>
      </c>
      <c r="J29" s="16">
        <v>114346.8514</v>
      </c>
      <c r="K29" s="16">
        <v>33.071428571428569</v>
      </c>
      <c r="L29" s="16">
        <v>12.719090507695199</v>
      </c>
      <c r="M29" s="16">
        <v>14.508624563721343</v>
      </c>
      <c r="N29" s="16">
        <v>2344.8291721377705</v>
      </c>
    </row>
    <row r="30" spans="2:14" s="16" customFormat="1" x14ac:dyDescent="0.25">
      <c r="B30" s="16" t="str">
        <f>VLOOKUP(F30,NUTS_Europa!$A$2:$C$81,2,FALSE)</f>
        <v>FRE1</v>
      </c>
      <c r="C30" s="16">
        <f>VLOOKUP(F30,NUTS_Europa!$A$2:$C$81,3,FALSE)</f>
        <v>220</v>
      </c>
      <c r="D30" s="16" t="str">
        <f>VLOOKUP(G30,NUTS_Europa!$A$2:$C$81,2,FALSE)</f>
        <v>FRI1</v>
      </c>
      <c r="E30" s="16">
        <f>VLOOKUP(G30,NUTS_Europa!$A$2:$C$81,3,FALSE)</f>
        <v>283</v>
      </c>
      <c r="F30" s="16">
        <v>21</v>
      </c>
      <c r="G30" s="16">
        <v>24</v>
      </c>
      <c r="H30" s="16">
        <v>1069604.9033800934</v>
      </c>
      <c r="I30" s="16">
        <v>1695524.9786675093</v>
      </c>
      <c r="J30" s="16">
        <v>123840.01519999999</v>
      </c>
      <c r="K30" s="16">
        <v>42.999285714285712</v>
      </c>
      <c r="L30" s="16">
        <v>14.531011321812127</v>
      </c>
      <c r="M30" s="16">
        <v>13.078361397310763</v>
      </c>
      <c r="N30" s="16">
        <v>2344.8291721377705</v>
      </c>
    </row>
    <row r="31" spans="2:14" s="16" customFormat="1" x14ac:dyDescent="0.25">
      <c r="B31" s="16" t="str">
        <f>VLOOKUP(F31,NUTS_Europa!$A$2:$C$81,2,FALSE)</f>
        <v>FRE1</v>
      </c>
      <c r="C31" s="16">
        <f>VLOOKUP(F31,NUTS_Europa!$A$2:$C$81,3,FALSE)</f>
        <v>220</v>
      </c>
      <c r="D31" s="16" t="str">
        <f>VLOOKUP(G31,NUTS_Europa!$A$2:$C$81,2,FALSE)</f>
        <v>FRI3</v>
      </c>
      <c r="E31" s="16">
        <f>VLOOKUP(G31,NUTS_Europa!$A$2:$C$81,3,FALSE)</f>
        <v>283</v>
      </c>
      <c r="F31" s="16">
        <v>21</v>
      </c>
      <c r="G31" s="16">
        <v>25</v>
      </c>
      <c r="H31" s="16">
        <v>698614.23866655782</v>
      </c>
      <c r="I31" s="16">
        <v>1695524.9786675093</v>
      </c>
      <c r="J31" s="16">
        <v>117061.7148</v>
      </c>
      <c r="K31" s="16">
        <v>42.999285714285712</v>
      </c>
      <c r="L31" s="16">
        <v>14.531011321812127</v>
      </c>
      <c r="M31" s="16">
        <v>13.078361397310763</v>
      </c>
      <c r="N31" s="16">
        <v>2344.8291721377705</v>
      </c>
    </row>
    <row r="32" spans="2:14" s="16" customFormat="1" x14ac:dyDescent="0.25">
      <c r="B32" s="16" t="str">
        <f>VLOOKUP(F32,NUTS_Europa!$A$2:$C$81,2,FALSE)</f>
        <v>FRJ1</v>
      </c>
      <c r="C32" s="16">
        <f>VLOOKUP(F32,NUTS_Europa!$A$2:$C$81,3,FALSE)</f>
        <v>1063</v>
      </c>
      <c r="D32" s="16" t="str">
        <f>VLOOKUP(G32,NUTS_Europa!$A$2:$C$81,2,FALSE)</f>
        <v>FRJ2</v>
      </c>
      <c r="E32" s="16">
        <f>VLOOKUP(G32,NUTS_Europa!$A$2:$C$81,3,FALSE)</f>
        <v>283</v>
      </c>
      <c r="F32" s="16">
        <v>26</v>
      </c>
      <c r="G32" s="16">
        <v>28</v>
      </c>
      <c r="H32" s="16">
        <v>2392976.3172230995</v>
      </c>
      <c r="I32" s="16">
        <v>7285786.4161016662</v>
      </c>
      <c r="J32" s="16">
        <v>142841.86170000001</v>
      </c>
      <c r="K32" s="16">
        <v>110.26692857142858</v>
      </c>
      <c r="L32" s="16">
        <v>11.04507885013156</v>
      </c>
      <c r="M32" s="16">
        <v>12.347610250227266</v>
      </c>
      <c r="N32" s="16">
        <v>2344.8291721377705</v>
      </c>
    </row>
    <row r="33" spans="2:14" s="16" customFormat="1" x14ac:dyDescent="0.25">
      <c r="B33" s="16" t="str">
        <f>VLOOKUP(F33,NUTS_Europa!$A$2:$C$81,2,FALSE)</f>
        <v>FRJ1</v>
      </c>
      <c r="C33" s="16">
        <f>VLOOKUP(F33,NUTS_Europa!$A$2:$C$81,3,FALSE)</f>
        <v>1063</v>
      </c>
      <c r="D33" s="16" t="str">
        <f>VLOOKUP(G33,NUTS_Europa!$A$2:$C$81,2,FALSE)</f>
        <v>PT17</v>
      </c>
      <c r="E33" s="16">
        <f>VLOOKUP(G33,NUTS_Europa!$A$2:$C$81,3,FALSE)</f>
        <v>294</v>
      </c>
      <c r="F33" s="16">
        <v>26</v>
      </c>
      <c r="G33" s="16">
        <v>39</v>
      </c>
      <c r="H33" s="16">
        <v>1739625.5991859916</v>
      </c>
      <c r="I33" s="16">
        <v>5781249.3094854672</v>
      </c>
      <c r="J33" s="16">
        <v>137713.6226</v>
      </c>
      <c r="K33" s="16">
        <v>58.142857142857146</v>
      </c>
      <c r="L33" s="16">
        <v>12.002122423257411</v>
      </c>
      <c r="M33" s="16">
        <v>16.700709235272281</v>
      </c>
      <c r="N33" s="16">
        <v>3296.1439756520863</v>
      </c>
    </row>
    <row r="34" spans="2:14" s="16" customFormat="1" x14ac:dyDescent="0.25">
      <c r="B34" s="16" t="str">
        <f>VLOOKUP(F34,NUTS_Europa!$A$2:$C$81,2,FALSE)</f>
        <v>FRF2</v>
      </c>
      <c r="C34" s="16">
        <f>VLOOKUP(F34,NUTS_Europa!$A$2:$C$81,3,FALSE)</f>
        <v>269</v>
      </c>
      <c r="D34" s="16" t="str">
        <f>VLOOKUP(G34,NUTS_Europa!$A$2:$C$81,2,FALSE)</f>
        <v>FRJ2</v>
      </c>
      <c r="E34" s="16">
        <f>VLOOKUP(G34,NUTS_Europa!$A$2:$C$81,3,FALSE)</f>
        <v>283</v>
      </c>
      <c r="F34" s="16">
        <v>27</v>
      </c>
      <c r="G34" s="16">
        <v>28</v>
      </c>
      <c r="H34" s="16">
        <v>1947814.0489959756</v>
      </c>
      <c r="I34" s="16">
        <v>1468460.6131189144</v>
      </c>
      <c r="J34" s="16">
        <v>176841.96369999999</v>
      </c>
      <c r="K34" s="16">
        <v>33.071428571428569</v>
      </c>
      <c r="L34" s="16">
        <v>12.719090507695199</v>
      </c>
      <c r="M34" s="16">
        <v>14.508624563721343</v>
      </c>
      <c r="N34" s="16">
        <v>2344.8291721377705</v>
      </c>
    </row>
    <row r="35" spans="2:14" s="16" customFormat="1" x14ac:dyDescent="0.25">
      <c r="B35" s="16" t="str">
        <f>VLOOKUP(F35,NUTS_Europa!$A$2:$C$81,2,FALSE)</f>
        <v>FRF2</v>
      </c>
      <c r="C35" s="16">
        <f>VLOOKUP(F35,NUTS_Europa!$A$2:$C$81,3,FALSE)</f>
        <v>269</v>
      </c>
      <c r="D35" s="16" t="str">
        <f>VLOOKUP(G35,NUTS_Europa!$A$2:$C$81,2,FALSE)</f>
        <v>FRG0</v>
      </c>
      <c r="E35" s="16">
        <f>VLOOKUP(G35,NUTS_Europa!$A$2:$C$81,3,FALSE)</f>
        <v>283</v>
      </c>
      <c r="F35" s="16">
        <v>27</v>
      </c>
      <c r="G35" s="16">
        <v>62</v>
      </c>
      <c r="H35" s="16">
        <v>1399794.643858969</v>
      </c>
      <c r="I35" s="16">
        <v>1468460.6131189144</v>
      </c>
      <c r="J35" s="16">
        <v>141512.31529999999</v>
      </c>
      <c r="K35" s="16">
        <v>33.071428571428569</v>
      </c>
      <c r="L35" s="16">
        <v>12.719090507695199</v>
      </c>
      <c r="M35" s="16">
        <v>14.508624563721343</v>
      </c>
      <c r="N35" s="16">
        <v>2344.8291721377705</v>
      </c>
    </row>
    <row r="36" spans="2:14" s="16" customFormat="1" x14ac:dyDescent="0.25">
      <c r="B36" s="16" t="str">
        <f>VLOOKUP(F36,NUTS_Europa!$A$2:$C$81,2,FALSE)</f>
        <v>FRI2</v>
      </c>
      <c r="C36" s="16">
        <f>VLOOKUP(F36,NUTS_Europa!$A$2:$C$81,3,FALSE)</f>
        <v>269</v>
      </c>
      <c r="D36" s="16" t="str">
        <f>VLOOKUP(G36,NUTS_Europa!$A$2:$C$81,2,FALSE)</f>
        <v>NL32</v>
      </c>
      <c r="E36" s="16">
        <f>VLOOKUP(G36,NUTS_Europa!$A$2:$C$81,3,FALSE)</f>
        <v>218</v>
      </c>
      <c r="F36" s="16">
        <v>29</v>
      </c>
      <c r="G36" s="16">
        <v>32</v>
      </c>
      <c r="H36" s="16">
        <v>1834765.8755635968</v>
      </c>
      <c r="I36" s="16">
        <v>1153494.3283399954</v>
      </c>
      <c r="J36" s="16">
        <v>199597.76430000001</v>
      </c>
      <c r="K36" s="16">
        <v>19.642857142857142</v>
      </c>
      <c r="L36" s="16">
        <v>10.179571047943142</v>
      </c>
      <c r="M36" s="16">
        <v>31.736643702576409</v>
      </c>
      <c r="N36" s="16">
        <v>5603.586288415795</v>
      </c>
    </row>
    <row r="37" spans="2:14" s="16" customFormat="1" x14ac:dyDescent="0.25">
      <c r="B37" s="16" t="str">
        <f>VLOOKUP(F37,NUTS_Europa!$A$2:$C$81,2,FALSE)</f>
        <v>FRI2</v>
      </c>
      <c r="C37" s="16">
        <f>VLOOKUP(F37,NUTS_Europa!$A$2:$C$81,3,FALSE)</f>
        <v>269</v>
      </c>
      <c r="D37" s="16" t="str">
        <f>VLOOKUP(G37,NUTS_Europa!$A$2:$C$81,2,FALSE)</f>
        <v>FRG0</v>
      </c>
      <c r="E37" s="16">
        <f>VLOOKUP(G37,NUTS_Europa!$A$2:$C$81,3,FALSE)</f>
        <v>283</v>
      </c>
      <c r="F37" s="16">
        <v>29</v>
      </c>
      <c r="G37" s="16">
        <v>62</v>
      </c>
      <c r="H37" s="16">
        <v>1412109.6866710363</v>
      </c>
      <c r="I37" s="16">
        <v>1468460.6131189144</v>
      </c>
      <c r="J37" s="16">
        <v>118487.9544</v>
      </c>
      <c r="K37" s="16">
        <v>33.071428571428569</v>
      </c>
      <c r="L37" s="16">
        <v>12.719090507695199</v>
      </c>
      <c r="M37" s="16">
        <v>14.508624563721343</v>
      </c>
      <c r="N37" s="16">
        <v>2344.8291721377705</v>
      </c>
    </row>
    <row r="38" spans="2:14" s="16" customFormat="1" x14ac:dyDescent="0.25">
      <c r="B38" s="16" t="str">
        <f>VLOOKUP(F38,[1]NUTS_Europa!$A$2:$C$81,2,FALSE)</f>
        <v>NL11</v>
      </c>
      <c r="C38" s="16">
        <f>VLOOKUP(F38,[1]NUTS_Europa!$A$2:$C$81,3,FALSE)</f>
        <v>245</v>
      </c>
      <c r="D38" s="16" t="str">
        <f>VLOOKUP(G38,[1]NUTS_Europa!$A$2:$C$81,2,FALSE)</f>
        <v>FRI1</v>
      </c>
      <c r="E38" s="16">
        <f>VLOOKUP(G38,[1]NUTS_Europa!$A$2:$C$81,3,FALSE)</f>
        <v>275</v>
      </c>
      <c r="F38" s="16">
        <v>30</v>
      </c>
      <c r="G38" s="16">
        <v>64</v>
      </c>
      <c r="H38" s="16">
        <v>910575.67962721211</v>
      </c>
      <c r="I38" s="16">
        <v>10105096.224239187</v>
      </c>
      <c r="J38" s="16">
        <v>114346.8514</v>
      </c>
      <c r="K38" s="16">
        <v>85</v>
      </c>
      <c r="L38" s="16">
        <v>14.159128539946163</v>
      </c>
      <c r="M38" s="16">
        <v>1.4833541940658239</v>
      </c>
      <c r="N38" s="16">
        <v>214.66905233631485</v>
      </c>
    </row>
    <row r="39" spans="2:14" s="16" customFormat="1" x14ac:dyDescent="0.25">
      <c r="B39" s="16" t="str">
        <f>VLOOKUP(F39,[1]NUTS_Europa!$A$2:$C$81,2,FALSE)</f>
        <v>NL11</v>
      </c>
      <c r="C39" s="16">
        <f>VLOOKUP(F39,[1]NUTS_Europa!$A$2:$C$81,3,FALSE)</f>
        <v>245</v>
      </c>
      <c r="D39" s="16" t="str">
        <f>VLOOKUP(G39,[1]NUTS_Europa!$A$2:$C$81,2,FALSE)</f>
        <v>FRI2</v>
      </c>
      <c r="E39" s="16">
        <f>VLOOKUP(G39,[1]NUTS_Europa!$A$2:$C$81,3,FALSE)</f>
        <v>275</v>
      </c>
      <c r="F39" s="16">
        <v>30</v>
      </c>
      <c r="G39" s="16">
        <v>69</v>
      </c>
      <c r="H39" s="16">
        <v>873370.09815249138</v>
      </c>
      <c r="I39" s="16">
        <v>10105096.224239187</v>
      </c>
      <c r="J39" s="16">
        <v>145277.79319999999</v>
      </c>
      <c r="K39" s="16">
        <v>85</v>
      </c>
      <c r="L39" s="16">
        <v>14.159128539946163</v>
      </c>
      <c r="M39" s="16">
        <v>1.4833541940658239</v>
      </c>
      <c r="N39" s="16">
        <v>214.66905233631485</v>
      </c>
    </row>
    <row r="40" spans="2:14" s="16" customFormat="1" x14ac:dyDescent="0.25">
      <c r="B40" s="16" t="str">
        <f>VLOOKUP(F40,NUTS_Europa!$A$2:$C$81,2,FALSE)</f>
        <v>NL33</v>
      </c>
      <c r="C40" s="16">
        <f>VLOOKUP(F40,NUTS_Europa!$A$2:$C$81,3,FALSE)</f>
        <v>250</v>
      </c>
      <c r="D40" s="16" t="str">
        <f>VLOOKUP(G40,NUTS_Europa!$A$2:$C$81,2,FALSE)</f>
        <v>PT18</v>
      </c>
      <c r="E40" s="16">
        <f>VLOOKUP(G40,NUTS_Europa!$A$2:$C$81,3,FALSE)</f>
        <v>1065</v>
      </c>
      <c r="F40" s="16">
        <v>33</v>
      </c>
      <c r="G40" s="16">
        <v>40</v>
      </c>
      <c r="H40" s="16">
        <v>2616164.3273776378</v>
      </c>
      <c r="I40" s="16">
        <v>3057685.8248231206</v>
      </c>
      <c r="J40" s="16">
        <v>137713.6226</v>
      </c>
      <c r="K40" s="16">
        <v>83.268571428571434</v>
      </c>
      <c r="L40" s="16">
        <v>12.782701931336609</v>
      </c>
      <c r="M40" s="16">
        <v>49.486783173576448</v>
      </c>
      <c r="N40" s="16">
        <v>8263.843030071208</v>
      </c>
    </row>
    <row r="41" spans="2:14" s="16" customFormat="1" x14ac:dyDescent="0.25">
      <c r="B41" s="16" t="str">
        <f>VLOOKUP(F41,NUTS_Europa!$A$2:$C$81,2,FALSE)</f>
        <v>NL33</v>
      </c>
      <c r="C41" s="16">
        <f>VLOOKUP(F41,NUTS_Europa!$A$2:$C$81,3,FALSE)</f>
        <v>250</v>
      </c>
      <c r="D41" s="16" t="str">
        <f>VLOOKUP(G41,NUTS_Europa!$A$2:$C$81,2,FALSE)</f>
        <v>NL11</v>
      </c>
      <c r="E41" s="16">
        <f>VLOOKUP(G41,NUTS_Europa!$A$2:$C$81,3,FALSE)</f>
        <v>218</v>
      </c>
      <c r="F41" s="16">
        <v>33</v>
      </c>
      <c r="G41" s="16">
        <v>70</v>
      </c>
      <c r="H41" s="16">
        <v>2009530.2229203046</v>
      </c>
      <c r="I41" s="16">
        <v>790817.30262512551</v>
      </c>
      <c r="J41" s="16">
        <v>135416.16140000001</v>
      </c>
      <c r="K41" s="16">
        <v>4.8571428571428568</v>
      </c>
      <c r="L41" s="16">
        <v>11.702158176569711</v>
      </c>
      <c r="M41" s="16">
        <v>31.736643702576409</v>
      </c>
      <c r="N41" s="16">
        <v>5603.586288415795</v>
      </c>
    </row>
    <row r="42" spans="2:14" s="16" customFormat="1" x14ac:dyDescent="0.25">
      <c r="B42" s="16" t="str">
        <f>VLOOKUP(F42,[1]NUTS_Europa!$A$2:$C$81,2,FALSE)</f>
        <v>NL34</v>
      </c>
      <c r="C42" s="16">
        <f>VLOOKUP(F42,[1]NUTS_Europa!$A$2:$C$81,3,FALSE)</f>
        <v>250</v>
      </c>
      <c r="D42" s="16" t="str">
        <f>VLOOKUP(G42,[1]NUTS_Europa!$A$2:$C$81,2,FALSE)</f>
        <v>FRE1</v>
      </c>
      <c r="E42" s="16">
        <f>VLOOKUP(G42,[1]NUTS_Europa!$A$2:$C$81,3,FALSE)</f>
        <v>235</v>
      </c>
      <c r="F42" s="16">
        <v>34</v>
      </c>
      <c r="G42" s="16">
        <v>61</v>
      </c>
      <c r="H42" s="16">
        <v>691605.66683118464</v>
      </c>
      <c r="I42" s="16">
        <v>846837.06762379932</v>
      </c>
      <c r="J42" s="16">
        <v>142841.86170000001</v>
      </c>
      <c r="K42" s="16">
        <v>10.071428571428571</v>
      </c>
      <c r="L42" s="16">
        <v>12.552896660324894</v>
      </c>
      <c r="M42" s="16">
        <v>10.958172439428704</v>
      </c>
      <c r="N42" s="16">
        <v>1827.1881585640579</v>
      </c>
    </row>
    <row r="43" spans="2:14" s="16" customFormat="1" x14ac:dyDescent="0.25">
      <c r="B43" s="16" t="str">
        <f>VLOOKUP(F43,[1]NUTS_Europa!$A$2:$C$81,2,FALSE)</f>
        <v>NL34</v>
      </c>
      <c r="C43" s="16">
        <f>VLOOKUP(F43,[1]NUTS_Europa!$A$2:$C$81,3,FALSE)</f>
        <v>250</v>
      </c>
      <c r="D43" s="16" t="str">
        <f>VLOOKUP(G43,[1]NUTS_Europa!$A$2:$C$81,2,FALSE)</f>
        <v>FRF2</v>
      </c>
      <c r="E43" s="16">
        <f>VLOOKUP(G43,[1]NUTS_Europa!$A$2:$C$81,3,FALSE)</f>
        <v>235</v>
      </c>
      <c r="F43" s="16">
        <v>34</v>
      </c>
      <c r="G43" s="16">
        <v>67</v>
      </c>
      <c r="H43" s="16">
        <v>1287541.6229963254</v>
      </c>
      <c r="I43" s="16">
        <v>846837.06762379932</v>
      </c>
      <c r="J43" s="16">
        <v>120125.8052</v>
      </c>
      <c r="K43" s="16">
        <v>10.071428571428571</v>
      </c>
      <c r="L43" s="16">
        <v>12.552896660324894</v>
      </c>
      <c r="M43" s="16">
        <v>10.958172439428704</v>
      </c>
      <c r="N43" s="16">
        <v>1827.1881585640579</v>
      </c>
    </row>
    <row r="44" spans="2:14" s="16" customFormat="1" x14ac:dyDescent="0.25">
      <c r="B44" s="16" t="str">
        <f>VLOOKUP(F44,NUTS_Europa!$A$2:$C$81,2,FALSE)</f>
        <v>NL41</v>
      </c>
      <c r="C44" s="16">
        <f>VLOOKUP(F44,NUTS_Europa!$A$2:$C$81,3,FALSE)</f>
        <v>253</v>
      </c>
      <c r="D44" s="16" t="str">
        <f>VLOOKUP(G44,NUTS_Europa!$A$2:$C$81,2,FALSE)</f>
        <v>PT11</v>
      </c>
      <c r="E44" s="16">
        <f>VLOOKUP(G44,NUTS_Europa!$A$2:$C$81,3,FALSE)</f>
        <v>111</v>
      </c>
      <c r="F44" s="16">
        <v>35</v>
      </c>
      <c r="G44" s="16">
        <v>36</v>
      </c>
      <c r="H44" s="16">
        <v>1121334.8555160193</v>
      </c>
      <c r="I44" s="16">
        <v>2434245.9212883366</v>
      </c>
      <c r="J44" s="16">
        <v>163029.68049999999</v>
      </c>
      <c r="K44" s="16">
        <v>68.921428571428564</v>
      </c>
      <c r="L44" s="16">
        <v>8.6295481070675226</v>
      </c>
      <c r="M44" s="16">
        <v>19.738463283780391</v>
      </c>
      <c r="N44" s="16">
        <v>3296.1439756520863</v>
      </c>
    </row>
    <row r="45" spans="2:14" s="16" customFormat="1" x14ac:dyDescent="0.25">
      <c r="B45" s="16" t="str">
        <f>VLOOKUP(F45,NUTS_Europa!$A$2:$C$81,2,FALSE)</f>
        <v>NL41</v>
      </c>
      <c r="C45" s="16">
        <f>VLOOKUP(F45,NUTS_Europa!$A$2:$C$81,3,FALSE)</f>
        <v>253</v>
      </c>
      <c r="D45" s="16" t="str">
        <f>VLOOKUP(G45,NUTS_Europa!$A$2:$C$81,2,FALSE)</f>
        <v>PT18</v>
      </c>
      <c r="E45" s="16">
        <f>VLOOKUP(G45,NUTS_Europa!$A$2:$C$81,3,FALSE)</f>
        <v>1065</v>
      </c>
      <c r="F45" s="16">
        <v>35</v>
      </c>
      <c r="G45" s="16">
        <v>40</v>
      </c>
      <c r="H45" s="16">
        <v>2717603.551656188</v>
      </c>
      <c r="I45" s="16">
        <v>2899972.176132306</v>
      </c>
      <c r="J45" s="16">
        <v>120437.3524</v>
      </c>
      <c r="K45" s="16">
        <v>83.269071428571436</v>
      </c>
      <c r="L45" s="16">
        <v>9.7856133383656871</v>
      </c>
      <c r="M45" s="16">
        <v>49.486783173576448</v>
      </c>
      <c r="N45" s="16">
        <v>8263.843030071208</v>
      </c>
    </row>
    <row r="46" spans="2:14" s="16" customFormat="1" x14ac:dyDescent="0.25">
      <c r="B46" s="16" t="str">
        <f>VLOOKUP(F46,NUTS_Europa!$A$2:$C$81,2,FALSE)</f>
        <v>PT15</v>
      </c>
      <c r="C46" s="16">
        <f>VLOOKUP(F46,NUTS_Europa!$A$2:$C$81,3,FALSE)</f>
        <v>1065</v>
      </c>
      <c r="D46" s="16" t="str">
        <f>VLOOKUP(G46,NUTS_Europa!$A$2:$C$81,2,FALSE)</f>
        <v>PT16</v>
      </c>
      <c r="E46" s="16">
        <f>VLOOKUP(G46,NUTS_Europa!$A$2:$C$81,3,FALSE)</f>
        <v>111</v>
      </c>
      <c r="F46" s="16">
        <v>37</v>
      </c>
      <c r="G46" s="16">
        <v>38</v>
      </c>
      <c r="H46" s="16">
        <v>1491904.6052875719</v>
      </c>
      <c r="I46" s="16">
        <v>841732.92443685466</v>
      </c>
      <c r="J46" s="16">
        <v>198656.2873</v>
      </c>
      <c r="K46" s="16">
        <v>14.785714285714286</v>
      </c>
      <c r="L46" s="16">
        <v>8.9568597353538166</v>
      </c>
      <c r="M46" s="16">
        <v>16.700709235272281</v>
      </c>
      <c r="N46" s="16">
        <v>3296.1439756520863</v>
      </c>
    </row>
    <row r="47" spans="2:14" s="16" customFormat="1" x14ac:dyDescent="0.25">
      <c r="B47" s="16" t="str">
        <f>VLOOKUP(F47,NUTS_Europa!$A$2:$C$81,2,FALSE)</f>
        <v>PT15</v>
      </c>
      <c r="C47" s="16">
        <f>VLOOKUP(F47,NUTS_Europa!$A$2:$C$81,3,FALSE)</f>
        <v>1065</v>
      </c>
      <c r="D47" s="16" t="str">
        <f>VLOOKUP(G47,NUTS_Europa!$A$2:$C$81,2,FALSE)</f>
        <v>PT17</v>
      </c>
      <c r="E47" s="16">
        <f>VLOOKUP(G47,NUTS_Europa!$A$2:$C$81,3,FALSE)</f>
        <v>294</v>
      </c>
      <c r="F47" s="16">
        <v>37</v>
      </c>
      <c r="G47" s="16">
        <v>39</v>
      </c>
      <c r="H47" s="16">
        <v>1071151.8507954753</v>
      </c>
      <c r="I47" s="16">
        <v>557909.7156019219</v>
      </c>
      <c r="J47" s="16">
        <v>507158.32770000002</v>
      </c>
      <c r="K47" s="16">
        <v>3.2142857142857144</v>
      </c>
      <c r="L47" s="16">
        <v>12.528944244762993</v>
      </c>
      <c r="M47" s="16">
        <v>16.700709235272281</v>
      </c>
      <c r="N47" s="16">
        <v>3296.1439756520863</v>
      </c>
    </row>
    <row r="48" spans="2:14" s="16" customFormat="1" x14ac:dyDescent="0.25">
      <c r="B48" s="16" t="str">
        <f>VLOOKUP(F48,[1]NUTS_Europa!$A$2:$C$81,2,FALSE)</f>
        <v>BE21</v>
      </c>
      <c r="C48" s="16">
        <f>VLOOKUP(F48,[1]NUTS_Europa!$A$2:$C$81,3,FALSE)</f>
        <v>250</v>
      </c>
      <c r="D48" s="16" t="str">
        <f>VLOOKUP(G48,[1]NUTS_Europa!$A$2:$C$81,2,FALSE)</f>
        <v>FRE1</v>
      </c>
      <c r="E48" s="16">
        <f>VLOOKUP(G48,[1]NUTS_Europa!$A$2:$C$81,3,FALSE)</f>
        <v>235</v>
      </c>
      <c r="F48" s="16">
        <v>41</v>
      </c>
      <c r="G48" s="16">
        <v>61</v>
      </c>
      <c r="H48" s="16">
        <v>658018.29410046013</v>
      </c>
      <c r="I48" s="16">
        <v>846837.06762379932</v>
      </c>
      <c r="J48" s="16">
        <v>142392.87169999999</v>
      </c>
      <c r="K48" s="16">
        <v>10.071428571428571</v>
      </c>
      <c r="L48" s="16">
        <v>12.552896660324894</v>
      </c>
      <c r="M48" s="16">
        <v>10.958172439428704</v>
      </c>
      <c r="N48" s="16">
        <v>1827.1881585640579</v>
      </c>
    </row>
    <row r="49" spans="2:14" s="16" customFormat="1" x14ac:dyDescent="0.25">
      <c r="B49" s="16" t="str">
        <f>VLOOKUP(F49,[1]NUTS_Europa!$A$2:$C$81,2,FALSE)</f>
        <v>BE21</v>
      </c>
      <c r="C49" s="16">
        <f>VLOOKUP(F49,[1]NUTS_Europa!$A$2:$C$81,3,FALSE)</f>
        <v>250</v>
      </c>
      <c r="D49" s="16" t="str">
        <f>VLOOKUP(G49,[1]NUTS_Europa!$A$2:$C$81,2,FALSE)</f>
        <v>FRF2</v>
      </c>
      <c r="E49" s="16">
        <f>VLOOKUP(G49,[1]NUTS_Europa!$A$2:$C$81,3,FALSE)</f>
        <v>235</v>
      </c>
      <c r="F49" s="16">
        <v>41</v>
      </c>
      <c r="G49" s="16">
        <v>67</v>
      </c>
      <c r="H49" s="16">
        <v>1253954.2502656009</v>
      </c>
      <c r="I49" s="16">
        <v>846837.06762379932</v>
      </c>
      <c r="J49" s="16">
        <v>156784.57750000001</v>
      </c>
      <c r="K49" s="16">
        <v>10.071428571428571</v>
      </c>
      <c r="L49" s="16">
        <v>12.552896660324894</v>
      </c>
      <c r="M49" s="16">
        <v>10.958172439428704</v>
      </c>
      <c r="N49" s="16">
        <v>1827.1881585640579</v>
      </c>
    </row>
    <row r="50" spans="2:14" s="16" customFormat="1" x14ac:dyDescent="0.25">
      <c r="B50" s="16" t="str">
        <f>VLOOKUP(F50,NUTS_Europa!$A$2:$C$81,2,FALSE)</f>
        <v>BE23</v>
      </c>
      <c r="C50" s="16">
        <f>VLOOKUP(F50,NUTS_Europa!$A$2:$C$81,3,FALSE)</f>
        <v>220</v>
      </c>
      <c r="D50" s="16" t="str">
        <f>VLOOKUP(G50,NUTS_Europa!$A$2:$C$81,2,FALSE)</f>
        <v>ES12</v>
      </c>
      <c r="E50" s="16">
        <f>VLOOKUP(G50,NUTS_Europa!$A$2:$C$81,3,FALSE)</f>
        <v>163</v>
      </c>
      <c r="F50" s="16">
        <v>42</v>
      </c>
      <c r="G50" s="16">
        <v>52</v>
      </c>
      <c r="H50" s="16">
        <v>1456265.8376579513</v>
      </c>
      <c r="I50" s="16">
        <v>2022774.6740752195</v>
      </c>
      <c r="J50" s="16">
        <v>137713.6226</v>
      </c>
      <c r="K50" s="16">
        <v>52.142857142857146</v>
      </c>
      <c r="L50" s="16">
        <v>16.617577922798006</v>
      </c>
      <c r="M50" s="16">
        <v>18.221001307114356</v>
      </c>
      <c r="N50" s="16">
        <v>2892.2254085751483</v>
      </c>
    </row>
    <row r="51" spans="2:14" s="16" customFormat="1" x14ac:dyDescent="0.25">
      <c r="B51" s="16" t="str">
        <f>VLOOKUP(F51,NUTS_Europa!$A$2:$C$81,2,FALSE)</f>
        <v>BE23</v>
      </c>
      <c r="C51" s="16">
        <f>VLOOKUP(F51,NUTS_Europa!$A$2:$C$81,3,FALSE)</f>
        <v>220</v>
      </c>
      <c r="D51" s="16" t="str">
        <f>VLOOKUP(G51,NUTS_Europa!$A$2:$C$81,2,FALSE)</f>
        <v>FRD1</v>
      </c>
      <c r="E51" s="16">
        <f>VLOOKUP(G51,NUTS_Europa!$A$2:$C$81,3,FALSE)</f>
        <v>269</v>
      </c>
      <c r="F51" s="16">
        <v>42</v>
      </c>
      <c r="G51" s="16">
        <v>59</v>
      </c>
      <c r="H51" s="16">
        <v>4855861.8591406709</v>
      </c>
      <c r="I51" s="16">
        <v>899556.15225956822</v>
      </c>
      <c r="J51" s="16">
        <v>115262.5922</v>
      </c>
      <c r="K51" s="16">
        <v>12.927857142857144</v>
      </c>
      <c r="L51" s="16">
        <v>14.219225452885023</v>
      </c>
      <c r="M51" s="16">
        <v>103.79774660049631</v>
      </c>
      <c r="N51" s="16">
        <v>16475.849763184258</v>
      </c>
    </row>
    <row r="52" spans="2:14" s="16" customFormat="1" x14ac:dyDescent="0.25">
      <c r="B52" s="16" t="str">
        <f>VLOOKUP(F52,NUTS_Europa!$A$2:$C$81,2,FALSE)</f>
        <v>BE25</v>
      </c>
      <c r="C52" s="16">
        <f>VLOOKUP(F52,NUTS_Europa!$A$2:$C$81,3,FALSE)</f>
        <v>220</v>
      </c>
      <c r="D52" s="16" t="str">
        <f>VLOOKUP(G52,NUTS_Europa!$A$2:$C$81,2,FALSE)</f>
        <v>FRD1</v>
      </c>
      <c r="E52" s="16">
        <f>VLOOKUP(G52,NUTS_Europa!$A$2:$C$81,3,FALSE)</f>
        <v>269</v>
      </c>
      <c r="F52" s="16">
        <v>43</v>
      </c>
      <c r="G52" s="16">
        <v>59</v>
      </c>
      <c r="H52" s="16">
        <v>4232837.4858557163</v>
      </c>
      <c r="I52" s="16">
        <v>899556.15225956822</v>
      </c>
      <c r="J52" s="16">
        <v>199058.85829999999</v>
      </c>
      <c r="K52" s="16">
        <v>12.927857142857144</v>
      </c>
      <c r="L52" s="16">
        <v>14.219225452885023</v>
      </c>
      <c r="M52" s="16">
        <v>103.79774660049631</v>
      </c>
      <c r="N52" s="16">
        <v>16475.849763184258</v>
      </c>
    </row>
    <row r="53" spans="2:14" s="16" customFormat="1" x14ac:dyDescent="0.25">
      <c r="B53" s="16" t="str">
        <f>VLOOKUP(F53,NUTS_Europa!$A$2:$C$81,2,FALSE)</f>
        <v>BE25</v>
      </c>
      <c r="C53" s="16">
        <f>VLOOKUP(F53,NUTS_Europa!$A$2:$C$81,3,FALSE)</f>
        <v>220</v>
      </c>
      <c r="D53" s="16" t="str">
        <f>VLOOKUP(G53,NUTS_Europa!$A$2:$C$81,2,FALSE)</f>
        <v>PT18</v>
      </c>
      <c r="E53" s="16">
        <f>VLOOKUP(G53,NUTS_Europa!$A$2:$C$81,3,FALSE)</f>
        <v>61</v>
      </c>
      <c r="F53" s="16">
        <v>43</v>
      </c>
      <c r="G53" s="16">
        <v>80</v>
      </c>
      <c r="H53" s="16">
        <v>11692365.652726289</v>
      </c>
      <c r="I53" s="16">
        <v>3230768.4135340601</v>
      </c>
      <c r="J53" s="16">
        <v>117768.50930000001</v>
      </c>
      <c r="K53" s="16">
        <v>96.690714285714293</v>
      </c>
      <c r="L53" s="16">
        <v>11.739892418168521</v>
      </c>
      <c r="M53" s="16">
        <v>87.377886615135978</v>
      </c>
      <c r="N53" s="16">
        <v>17378.684516231049</v>
      </c>
    </row>
    <row r="54" spans="2:14" s="16" customFormat="1" x14ac:dyDescent="0.25">
      <c r="B54" s="16" t="str">
        <f>VLOOKUP(F54,NUTS_Europa!$A$2:$C$81,2,FALSE)</f>
        <v>DE50</v>
      </c>
      <c r="C54" s="16">
        <f>VLOOKUP(F54,NUTS_Europa!$A$2:$C$81,3,FALSE)</f>
        <v>1069</v>
      </c>
      <c r="D54" s="16" t="str">
        <f>VLOOKUP(G54,NUTS_Europa!$A$2:$C$81,2,FALSE)</f>
        <v>FRJ2</v>
      </c>
      <c r="E54" s="16">
        <f>VLOOKUP(G54,NUTS_Europa!$A$2:$C$81,3,FALSE)</f>
        <v>163</v>
      </c>
      <c r="F54" s="16">
        <v>44</v>
      </c>
      <c r="G54" s="16">
        <v>68</v>
      </c>
      <c r="H54" s="16">
        <v>2554627.6269078567</v>
      </c>
      <c r="I54" s="16">
        <v>2691618.1771354522</v>
      </c>
      <c r="J54" s="16">
        <v>122072.6309</v>
      </c>
      <c r="K54" s="16">
        <v>74.86071428571428</v>
      </c>
      <c r="L54" s="16">
        <v>14.180489989805471</v>
      </c>
      <c r="M54" s="16">
        <v>17.319657593016213</v>
      </c>
      <c r="N54" s="16">
        <v>2892.2254085751483</v>
      </c>
    </row>
    <row r="55" spans="2:14" s="16" customFormat="1" x14ac:dyDescent="0.25">
      <c r="B55" s="16" t="str">
        <f>VLOOKUP(F55,NUTS_Europa!$A$2:$C$81,2,FALSE)</f>
        <v>DE50</v>
      </c>
      <c r="C55" s="16">
        <f>VLOOKUP(F55,NUTS_Europa!$A$2:$C$81,3,FALSE)</f>
        <v>1069</v>
      </c>
      <c r="D55" s="16" t="str">
        <f>VLOOKUP(G55,NUTS_Europa!$A$2:$C$81,2,FALSE)</f>
        <v>NL11</v>
      </c>
      <c r="E55" s="16">
        <f>VLOOKUP(G55,NUTS_Europa!$A$2:$C$81,3,FALSE)</f>
        <v>218</v>
      </c>
      <c r="F55" s="16">
        <v>44</v>
      </c>
      <c r="G55" s="16">
        <v>70</v>
      </c>
      <c r="H55" s="16">
        <v>2265567.9521564217</v>
      </c>
      <c r="I55" s="16">
        <v>1077990.4108278942</v>
      </c>
      <c r="J55" s="16">
        <v>120437.3524</v>
      </c>
      <c r="K55" s="16">
        <v>19.283571428571431</v>
      </c>
      <c r="L55" s="16">
        <v>9.5544039290675311</v>
      </c>
      <c r="M55" s="16">
        <v>26.57233138505028</v>
      </c>
      <c r="N55" s="16">
        <v>5603.586288415795</v>
      </c>
    </row>
    <row r="56" spans="2:14" s="16" customFormat="1" x14ac:dyDescent="0.25">
      <c r="B56" s="16" t="str">
        <f>VLOOKUP(F56,[1]NUTS_Europa!$A$2:$C$81,2,FALSE)</f>
        <v>DE60</v>
      </c>
      <c r="C56" s="16">
        <f>VLOOKUP(F56,[1]NUTS_Europa!$A$2:$C$81,3,FALSE)</f>
        <v>245</v>
      </c>
      <c r="D56" s="16" t="str">
        <f>VLOOKUP(G56,[1]NUTS_Europa!$A$2:$C$81,2,FALSE)</f>
        <v>FRH0</v>
      </c>
      <c r="E56" s="16">
        <f>VLOOKUP(G56,[1]NUTS_Europa!$A$2:$C$81,3,FALSE)</f>
        <v>282</v>
      </c>
      <c r="F56" s="16">
        <v>45</v>
      </c>
      <c r="G56" s="16">
        <v>63</v>
      </c>
      <c r="H56" s="16">
        <v>3353570.5041552112</v>
      </c>
      <c r="I56" s="16">
        <v>7602558.5102079511</v>
      </c>
      <c r="J56" s="16">
        <v>145277.79319999999</v>
      </c>
      <c r="K56" s="16">
        <v>63.290714285714287</v>
      </c>
      <c r="L56" s="16">
        <v>10.541603890850649</v>
      </c>
      <c r="M56" s="16">
        <v>5.8366649981771301</v>
      </c>
      <c r="N56" s="16">
        <v>844.67442029400002</v>
      </c>
    </row>
    <row r="57" spans="2:14" s="16" customFormat="1" x14ac:dyDescent="0.25">
      <c r="B57" s="16" t="str">
        <f>VLOOKUP(F57,[1]NUTS_Europa!$A$2:$C$81,2,FALSE)</f>
        <v>DE60</v>
      </c>
      <c r="C57" s="16">
        <f>VLOOKUP(F57,[1]NUTS_Europa!$A$2:$C$81,3,FALSE)</f>
        <v>245</v>
      </c>
      <c r="D57" s="16" t="str">
        <f>VLOOKUP(G57,[1]NUTS_Europa!$A$2:$C$81,2,FALSE)</f>
        <v>FRI3</v>
      </c>
      <c r="E57" s="16">
        <f>VLOOKUP(G57,[1]NUTS_Europa!$A$2:$C$81,3,FALSE)</f>
        <v>282</v>
      </c>
      <c r="F57" s="16">
        <v>45</v>
      </c>
      <c r="G57" s="16">
        <v>65</v>
      </c>
      <c r="H57" s="16">
        <v>3509947.6136075007</v>
      </c>
      <c r="I57" s="16">
        <v>7602558.5102079511</v>
      </c>
      <c r="J57" s="16">
        <v>163171.4883</v>
      </c>
      <c r="K57" s="16">
        <v>63.290714285714287</v>
      </c>
      <c r="L57" s="16">
        <v>10.541603890850649</v>
      </c>
      <c r="M57" s="16">
        <v>5.8366649981771301</v>
      </c>
      <c r="N57" s="16">
        <v>844.67442029400002</v>
      </c>
    </row>
    <row r="58" spans="2:14" s="16" customFormat="1" x14ac:dyDescent="0.25">
      <c r="B58" s="16" t="str">
        <f>VLOOKUP(F58,[1]NUTS_Europa!$A$2:$C$81,2,FALSE)</f>
        <v>DE80</v>
      </c>
      <c r="C58" s="16">
        <f>VLOOKUP(F58,[1]NUTS_Europa!$A$2:$C$81,3,FALSE)</f>
        <v>245</v>
      </c>
      <c r="D58" s="16" t="str">
        <f>VLOOKUP(G58,[1]NUTS_Europa!$A$2:$C$81,2,FALSE)</f>
        <v>ES11</v>
      </c>
      <c r="E58" s="16">
        <f>VLOOKUP(G58,[1]NUTS_Europa!$A$2:$C$81,3,FALSE)</f>
        <v>285</v>
      </c>
      <c r="F58" s="16">
        <v>46</v>
      </c>
      <c r="G58" s="16">
        <v>51</v>
      </c>
      <c r="H58" s="16">
        <v>59259.211357202868</v>
      </c>
      <c r="I58" s="16">
        <v>8521576.9474866986</v>
      </c>
      <c r="J58" s="16">
        <v>127001.217</v>
      </c>
      <c r="K58" s="16">
        <v>71.852857142857147</v>
      </c>
      <c r="L58" s="16">
        <v>11.834816780017439</v>
      </c>
      <c r="M58" s="16">
        <v>9.3475034828960524E-2</v>
      </c>
      <c r="N58" s="16">
        <v>15.609481269928793</v>
      </c>
    </row>
    <row r="59" spans="2:14" s="16" customFormat="1" x14ac:dyDescent="0.25">
      <c r="B59" s="16" t="str">
        <f>VLOOKUP(F59,[1]NUTS_Europa!$A$2:$C$81,2,FALSE)</f>
        <v>DE80</v>
      </c>
      <c r="C59" s="16">
        <f>VLOOKUP(F59,[1]NUTS_Europa!$A$2:$C$81,3,FALSE)</f>
        <v>245</v>
      </c>
      <c r="D59" s="16" t="str">
        <f>VLOOKUP(G59,[1]NUTS_Europa!$A$2:$C$81,2,FALSE)</f>
        <v>ES13</v>
      </c>
      <c r="E59" s="16">
        <f>VLOOKUP(G59,[1]NUTS_Europa!$A$2:$C$81,3,FALSE)</f>
        <v>285</v>
      </c>
      <c r="F59" s="16">
        <v>46</v>
      </c>
      <c r="G59" s="16">
        <v>53</v>
      </c>
      <c r="H59" s="16">
        <v>66002.148247742894</v>
      </c>
      <c r="I59" s="16">
        <v>8521576.9474866986</v>
      </c>
      <c r="J59" s="16">
        <v>117768.50930000001</v>
      </c>
      <c r="K59" s="16">
        <v>71.852857142857147</v>
      </c>
      <c r="L59" s="16">
        <v>11.834816780017439</v>
      </c>
      <c r="M59" s="16">
        <v>9.3475034828960524E-2</v>
      </c>
      <c r="N59" s="16">
        <v>15.609481269928793</v>
      </c>
    </row>
    <row r="60" spans="2:14" s="16" customFormat="1" x14ac:dyDescent="0.25">
      <c r="B60" s="16" t="str">
        <f>VLOOKUP(F60,[1]NUTS_Europa!$A$2:$C$81,2,FALSE)</f>
        <v>DE93</v>
      </c>
      <c r="C60" s="16">
        <f>VLOOKUP(F60,[1]NUTS_Europa!$A$2:$C$81,3,FALSE)</f>
        <v>245</v>
      </c>
      <c r="D60" s="16" t="str">
        <f>VLOOKUP(G60,[1]NUTS_Europa!$A$2:$C$81,2,FALSE)</f>
        <v>FRI1</v>
      </c>
      <c r="E60" s="16">
        <f>VLOOKUP(G60,[1]NUTS_Europa!$A$2:$C$81,3,FALSE)</f>
        <v>275</v>
      </c>
      <c r="F60" s="16">
        <v>47</v>
      </c>
      <c r="G60" s="16">
        <v>64</v>
      </c>
      <c r="H60" s="16">
        <v>912830.56335295283</v>
      </c>
      <c r="I60" s="16">
        <v>10105096.224239187</v>
      </c>
      <c r="J60" s="16">
        <v>154854.3009</v>
      </c>
      <c r="K60" s="16">
        <v>85</v>
      </c>
      <c r="L60" s="16">
        <v>14.159128539946163</v>
      </c>
      <c r="M60" s="16">
        <v>1.4833541940658239</v>
      </c>
      <c r="N60" s="16">
        <v>214.66905233631485</v>
      </c>
    </row>
    <row r="61" spans="2:14" s="16" customFormat="1" x14ac:dyDescent="0.25">
      <c r="B61" s="16" t="str">
        <f>VLOOKUP(F61,[1]NUTS_Europa!$A$2:$C$81,2,FALSE)</f>
        <v>DE93</v>
      </c>
      <c r="C61" s="16">
        <f>VLOOKUP(F61,[1]NUTS_Europa!$A$2:$C$81,3,FALSE)</f>
        <v>245</v>
      </c>
      <c r="D61" s="16" t="str">
        <f>VLOOKUP(G61,[1]NUTS_Europa!$A$2:$C$81,2,FALSE)</f>
        <v>FRI2</v>
      </c>
      <c r="E61" s="16">
        <f>VLOOKUP(G61,[1]NUTS_Europa!$A$2:$C$81,3,FALSE)</f>
        <v>275</v>
      </c>
      <c r="F61" s="16">
        <v>47</v>
      </c>
      <c r="G61" s="16">
        <v>69</v>
      </c>
      <c r="H61" s="16">
        <v>875624.98187823209</v>
      </c>
      <c r="I61" s="16">
        <v>10105096.224239187</v>
      </c>
      <c r="J61" s="16">
        <v>114346.8514</v>
      </c>
      <c r="K61" s="16">
        <v>85</v>
      </c>
      <c r="L61" s="16">
        <v>14.159128539946163</v>
      </c>
      <c r="M61" s="16">
        <v>1.4833541940658239</v>
      </c>
      <c r="N61" s="16">
        <v>214.66905233631485</v>
      </c>
    </row>
    <row r="62" spans="2:14" s="16" customFormat="1" x14ac:dyDescent="0.25">
      <c r="B62" s="16" t="str">
        <f>VLOOKUP(F62,NUTS_Europa!$A$2:$C$81,2,FALSE)</f>
        <v>DE94</v>
      </c>
      <c r="C62" s="16">
        <f>VLOOKUP(F62,NUTS_Europa!$A$2:$C$81,3,FALSE)</f>
        <v>1069</v>
      </c>
      <c r="D62" s="16" t="str">
        <f>VLOOKUP(G62,NUTS_Europa!$A$2:$C$81,2,FALSE)</f>
        <v>ES12</v>
      </c>
      <c r="E62" s="16">
        <f>VLOOKUP(G62,NUTS_Europa!$A$2:$C$81,3,FALSE)</f>
        <v>163</v>
      </c>
      <c r="F62" s="16">
        <v>48</v>
      </c>
      <c r="G62" s="16">
        <v>52</v>
      </c>
      <c r="H62" s="16">
        <v>1776141.774808727</v>
      </c>
      <c r="I62" s="16">
        <v>2691618.1771354522</v>
      </c>
      <c r="J62" s="16">
        <v>123614.25509999999</v>
      </c>
      <c r="K62" s="16">
        <v>74.86071428571428</v>
      </c>
      <c r="L62" s="16">
        <v>14.180489989805471</v>
      </c>
      <c r="M62" s="16">
        <v>17.319657593016213</v>
      </c>
      <c r="N62" s="16">
        <v>2892.2254085751483</v>
      </c>
    </row>
    <row r="63" spans="2:14" s="16" customFormat="1" x14ac:dyDescent="0.25">
      <c r="B63" s="16" t="str">
        <f>VLOOKUP(F63,NUTS_Europa!$A$2:$C$81,2,FALSE)</f>
        <v>DE94</v>
      </c>
      <c r="C63" s="16">
        <f>VLOOKUP(F63,NUTS_Europa!$A$2:$C$81,3,FALSE)</f>
        <v>1069</v>
      </c>
      <c r="D63" s="16" t="str">
        <f>VLOOKUP(G63,NUTS_Europa!$A$2:$C$81,2,FALSE)</f>
        <v>FRJ2</v>
      </c>
      <c r="E63" s="16">
        <f>VLOOKUP(G63,NUTS_Europa!$A$2:$C$81,3,FALSE)</f>
        <v>163</v>
      </c>
      <c r="F63" s="16">
        <v>48</v>
      </c>
      <c r="G63" s="16">
        <v>68</v>
      </c>
      <c r="H63" s="16">
        <v>2736907.241057897</v>
      </c>
      <c r="I63" s="16">
        <v>2691618.1771354522</v>
      </c>
      <c r="J63" s="16">
        <v>142841.86170000001</v>
      </c>
      <c r="K63" s="16">
        <v>74.86071428571428</v>
      </c>
      <c r="L63" s="16">
        <v>14.180489989805471</v>
      </c>
      <c r="M63" s="16">
        <v>17.319657593016213</v>
      </c>
      <c r="N63" s="16">
        <v>2892.2254085751483</v>
      </c>
    </row>
    <row r="64" spans="2:14" s="16" customFormat="1" x14ac:dyDescent="0.25">
      <c r="B64" s="16" t="str">
        <f>VLOOKUP(F64,[1]NUTS_Europa!$A$2:$C$81,2,FALSE)</f>
        <v>DEA1</v>
      </c>
      <c r="C64" s="16">
        <f>VLOOKUP(F64,[1]NUTS_Europa!$A$2:$C$81,3,FALSE)</f>
        <v>245</v>
      </c>
      <c r="D64" s="16" t="str">
        <f>VLOOKUP(G64,[1]NUTS_Europa!$A$2:$C$81,2,FALSE)</f>
        <v>ES11</v>
      </c>
      <c r="E64" s="16">
        <f>VLOOKUP(G64,[1]NUTS_Europa!$A$2:$C$81,3,FALSE)</f>
        <v>285</v>
      </c>
      <c r="F64" s="16">
        <v>49</v>
      </c>
      <c r="G64" s="16">
        <v>51</v>
      </c>
      <c r="H64" s="16">
        <v>58049.991671665302</v>
      </c>
      <c r="I64" s="16">
        <v>8521576.9474866986</v>
      </c>
      <c r="J64" s="16">
        <v>176841.96369999999</v>
      </c>
      <c r="K64" s="16">
        <v>71.852857142857147</v>
      </c>
      <c r="L64" s="16">
        <v>11.834816780017439</v>
      </c>
      <c r="M64" s="16">
        <v>9.3475034828960524E-2</v>
      </c>
      <c r="N64" s="16">
        <v>15.609481269928793</v>
      </c>
    </row>
    <row r="65" spans="2:14" s="16" customFormat="1" x14ac:dyDescent="0.25">
      <c r="B65" s="16" t="str">
        <f>VLOOKUP(F65,[1]NUTS_Europa!$A$2:$C$81,2,FALSE)</f>
        <v>DEA1</v>
      </c>
      <c r="C65" s="16">
        <f>VLOOKUP(F65,[1]NUTS_Europa!$A$2:$C$81,3,FALSE)</f>
        <v>245</v>
      </c>
      <c r="D65" s="16" t="str">
        <f>VLOOKUP(G65,[1]NUTS_Europa!$A$2:$C$81,2,FALSE)</f>
        <v>ES13</v>
      </c>
      <c r="E65" s="16">
        <f>VLOOKUP(G65,[1]NUTS_Europa!$A$2:$C$81,3,FALSE)</f>
        <v>285</v>
      </c>
      <c r="F65" s="16">
        <v>49</v>
      </c>
      <c r="G65" s="16">
        <v>53</v>
      </c>
      <c r="H65" s="16">
        <v>64792.928562205328</v>
      </c>
      <c r="I65" s="16">
        <v>8521576.9474866986</v>
      </c>
      <c r="J65" s="16">
        <v>199058.85829999999</v>
      </c>
      <c r="K65" s="16">
        <v>71.852857142857147</v>
      </c>
      <c r="L65" s="16">
        <v>11.834816780017439</v>
      </c>
      <c r="M65" s="16">
        <v>9.3475034828960524E-2</v>
      </c>
      <c r="N65" s="16">
        <v>15.609481269928793</v>
      </c>
    </row>
    <row r="66" spans="2:14" s="16" customFormat="1" x14ac:dyDescent="0.25">
      <c r="B66" s="16" t="str">
        <f>VLOOKUP(F66,[1]NUTS_Europa!$A$2:$C$81,2,FALSE)</f>
        <v>DEF0</v>
      </c>
      <c r="C66" s="16">
        <f>VLOOKUP(F66,[1]NUTS_Europa!$A$2:$C$81,3,FALSE)</f>
        <v>245</v>
      </c>
      <c r="D66" s="16" t="str">
        <f>VLOOKUP(G66,[1]NUTS_Europa!$A$2:$C$81,2,FALSE)</f>
        <v>FRH0</v>
      </c>
      <c r="E66" s="16">
        <f>VLOOKUP(G66,[1]NUTS_Europa!$A$2:$C$81,3,FALSE)</f>
        <v>282</v>
      </c>
      <c r="F66" s="16">
        <v>50</v>
      </c>
      <c r="G66" s="16">
        <v>63</v>
      </c>
      <c r="H66" s="16">
        <v>3310317.2611152167</v>
      </c>
      <c r="I66" s="16">
        <v>7602558.5102079511</v>
      </c>
      <c r="J66" s="16">
        <v>145035.59770000001</v>
      </c>
      <c r="K66" s="16">
        <v>63.290714285714287</v>
      </c>
      <c r="L66" s="16">
        <v>10.541603890850649</v>
      </c>
      <c r="M66" s="16">
        <v>5.8366649981771301</v>
      </c>
      <c r="N66" s="16">
        <v>844.67442029400002</v>
      </c>
    </row>
    <row r="67" spans="2:14" s="16" customFormat="1" x14ac:dyDescent="0.25">
      <c r="B67" s="16" t="str">
        <f>VLOOKUP(F67,[1]NUTS_Europa!$A$2:$C$81,2,FALSE)</f>
        <v>DEF0</v>
      </c>
      <c r="C67" s="16">
        <f>VLOOKUP(F67,[1]NUTS_Europa!$A$2:$C$81,3,FALSE)</f>
        <v>245</v>
      </c>
      <c r="D67" s="16" t="str">
        <f>VLOOKUP(G67,[1]NUTS_Europa!$A$2:$C$81,2,FALSE)</f>
        <v>FRI3</v>
      </c>
      <c r="E67" s="16">
        <f>VLOOKUP(G67,[1]NUTS_Europa!$A$2:$C$81,3,FALSE)</f>
        <v>282</v>
      </c>
      <c r="F67" s="16">
        <v>50</v>
      </c>
      <c r="G67" s="16">
        <v>65</v>
      </c>
      <c r="H67" s="16">
        <v>3466694.3705675052</v>
      </c>
      <c r="I67" s="16">
        <v>7602558.5102079511</v>
      </c>
      <c r="J67" s="16">
        <v>191087.21979999999</v>
      </c>
      <c r="K67" s="16">
        <v>63.290714285714287</v>
      </c>
      <c r="L67" s="16">
        <v>10.541603890850649</v>
      </c>
      <c r="M67" s="16">
        <v>5.8366649981771301</v>
      </c>
      <c r="N67" s="16">
        <v>844.67442029400002</v>
      </c>
    </row>
    <row r="68" spans="2:14" s="16" customFormat="1" x14ac:dyDescent="0.25">
      <c r="B68" s="16" t="str">
        <f>VLOOKUP(F68,NUTS_Europa!$A$2:$C$81,2,FALSE)</f>
        <v>ES21</v>
      </c>
      <c r="C68" s="16">
        <f>VLOOKUP(F68,NUTS_Europa!$A$2:$C$81,3,FALSE)</f>
        <v>1063</v>
      </c>
      <c r="D68" s="16" t="str">
        <f>VLOOKUP(G68,NUTS_Europa!$A$2:$C$81,2,FALSE)</f>
        <v>ES61</v>
      </c>
      <c r="E68" s="16">
        <f>VLOOKUP(G68,NUTS_Europa!$A$2:$C$81,3,FALSE)</f>
        <v>297</v>
      </c>
      <c r="F68" s="16">
        <v>54</v>
      </c>
      <c r="G68" s="16">
        <v>57</v>
      </c>
      <c r="H68" s="16">
        <v>997255.63379034202</v>
      </c>
      <c r="I68" s="16">
        <v>5233232.7517924272</v>
      </c>
      <c r="J68" s="16">
        <v>199597.76430000001</v>
      </c>
      <c r="K68" s="16">
        <v>41.857142857142854</v>
      </c>
      <c r="L68" s="16">
        <v>9.6794271074720086</v>
      </c>
      <c r="M68" s="16">
        <v>4.2840961033776255</v>
      </c>
      <c r="N68" s="16">
        <v>845.53280721987937</v>
      </c>
    </row>
    <row r="69" spans="2:14" s="16" customFormat="1" x14ac:dyDescent="0.25">
      <c r="B69" s="16" t="str">
        <f>VLOOKUP(F69,NUTS_Europa!$A$2:$C$81,2,FALSE)</f>
        <v>ES21</v>
      </c>
      <c r="C69" s="16">
        <f>VLOOKUP(F69,NUTS_Europa!$A$2:$C$81,3,FALSE)</f>
        <v>1063</v>
      </c>
      <c r="D69" s="16" t="str">
        <f>VLOOKUP(G69,NUTS_Europa!$A$2:$C$81,2,FALSE)</f>
        <v>FRD2</v>
      </c>
      <c r="E69" s="16">
        <f>VLOOKUP(G69,NUTS_Europa!$A$2:$C$81,3,FALSE)</f>
        <v>271</v>
      </c>
      <c r="F69" s="16">
        <v>54</v>
      </c>
      <c r="G69" s="16">
        <v>60</v>
      </c>
      <c r="H69" s="16">
        <v>313949.66793882597</v>
      </c>
      <c r="I69" s="16">
        <v>7544868.9990632273</v>
      </c>
      <c r="J69" s="16">
        <v>159445.52859999999</v>
      </c>
      <c r="K69" s="16">
        <v>119.21428571428571</v>
      </c>
      <c r="L69" s="16">
        <v>10.015876347211485</v>
      </c>
      <c r="M69" s="16">
        <v>2.1528814075309097</v>
      </c>
      <c r="N69" s="16">
        <v>359.511628626</v>
      </c>
    </row>
    <row r="70" spans="2:14" s="16" customFormat="1" x14ac:dyDescent="0.25">
      <c r="B70" s="16" t="str">
        <f>VLOOKUP(F70,NUTS_Europa!$A$2:$C$81,2,FALSE)</f>
        <v>ES51</v>
      </c>
      <c r="C70" s="16">
        <f>VLOOKUP(F70,NUTS_Europa!$A$2:$C$81,3,FALSE)</f>
        <v>1064</v>
      </c>
      <c r="D70" s="16" t="str">
        <f>VLOOKUP(G70,NUTS_Europa!$A$2:$C$81,2,FALSE)</f>
        <v>ES62</v>
      </c>
      <c r="E70" s="16">
        <f>VLOOKUP(G70,NUTS_Europa!$A$2:$C$81,3,FALSE)</f>
        <v>462</v>
      </c>
      <c r="F70" s="16">
        <v>55</v>
      </c>
      <c r="G70" s="16">
        <v>58</v>
      </c>
      <c r="H70" s="16">
        <v>987183.44750694896</v>
      </c>
      <c r="I70" s="16">
        <v>1074592.1865116707</v>
      </c>
      <c r="J70" s="16">
        <v>114203.5226</v>
      </c>
      <c r="K70" s="16">
        <v>23.785714285714285</v>
      </c>
      <c r="L70" s="16">
        <v>8.8459877883157407</v>
      </c>
      <c r="M70" s="16">
        <v>4.63198227075363</v>
      </c>
      <c r="N70" s="16">
        <v>914.1935376508535</v>
      </c>
    </row>
    <row r="71" spans="2:14" s="16" customFormat="1" x14ac:dyDescent="0.25">
      <c r="B71" s="16" t="str">
        <f>VLOOKUP(F71,NUTS_Europa!$A$2:$C$81,2,FALSE)</f>
        <v>ES51</v>
      </c>
      <c r="C71" s="16">
        <f>VLOOKUP(F71,NUTS_Europa!$A$2:$C$81,3,FALSE)</f>
        <v>1064</v>
      </c>
      <c r="D71" s="16" t="str">
        <f>VLOOKUP(G71,NUTS_Europa!$A$2:$C$81,2,FALSE)</f>
        <v>FRD2</v>
      </c>
      <c r="E71" s="16">
        <f>VLOOKUP(G71,NUTS_Europa!$A$2:$C$81,3,FALSE)</f>
        <v>271</v>
      </c>
      <c r="F71" s="16">
        <v>55</v>
      </c>
      <c r="G71" s="16">
        <v>60</v>
      </c>
      <c r="H71" s="16">
        <v>191479.61457504483</v>
      </c>
      <c r="I71" s="16">
        <v>3613231.422640746</v>
      </c>
      <c r="J71" s="16">
        <v>507158.32770000002</v>
      </c>
      <c r="K71" s="16">
        <v>110.07142857142857</v>
      </c>
      <c r="L71" s="16">
        <v>8.972209843891779</v>
      </c>
      <c r="M71" s="16">
        <v>2.1528814075309097</v>
      </c>
      <c r="N71" s="16">
        <v>359.511628626</v>
      </c>
    </row>
    <row r="72" spans="2:14" s="16" customFormat="1" x14ac:dyDescent="0.25">
      <c r="B72" s="16" t="str">
        <f>VLOOKUP(F72,NUTS_Europa!$A$2:$C$81,2,FALSE)</f>
        <v>ES52</v>
      </c>
      <c r="C72" s="16">
        <f>VLOOKUP(F72,NUTS_Europa!$A$2:$C$81,3,FALSE)</f>
        <v>1063</v>
      </c>
      <c r="D72" s="16" t="str">
        <f>VLOOKUP(G72,NUTS_Europa!$A$2:$C$81,2,FALSE)</f>
        <v>ES61</v>
      </c>
      <c r="E72" s="16">
        <f>VLOOKUP(G72,NUTS_Europa!$A$2:$C$81,3,FALSE)</f>
        <v>297</v>
      </c>
      <c r="F72" s="16">
        <v>56</v>
      </c>
      <c r="G72" s="16">
        <v>57</v>
      </c>
      <c r="H72" s="16">
        <v>726370.59727569483</v>
      </c>
      <c r="I72" s="16">
        <v>5233232.7517924272</v>
      </c>
      <c r="J72" s="16">
        <v>176841.96369999999</v>
      </c>
      <c r="K72" s="16">
        <v>41.857142857142854</v>
      </c>
      <c r="L72" s="16">
        <v>9.6794271074720086</v>
      </c>
      <c r="M72" s="16">
        <v>4.2840961033776255</v>
      </c>
      <c r="N72" s="16">
        <v>845.53280721987937</v>
      </c>
    </row>
    <row r="73" spans="2:14" s="16" customFormat="1" x14ac:dyDescent="0.25">
      <c r="B73" s="16" t="str">
        <f>VLOOKUP(F73,NUTS_Europa!$A$2:$C$81,2,FALSE)</f>
        <v>ES52</v>
      </c>
      <c r="C73" s="16">
        <f>VLOOKUP(F73,NUTS_Europa!$A$2:$C$81,3,FALSE)</f>
        <v>1063</v>
      </c>
      <c r="D73" s="16" t="str">
        <f>VLOOKUP(G73,NUTS_Europa!$A$2:$C$81,2,FALSE)</f>
        <v>ES62</v>
      </c>
      <c r="E73" s="16">
        <f>VLOOKUP(G73,NUTS_Europa!$A$2:$C$81,3,FALSE)</f>
        <v>462</v>
      </c>
      <c r="F73" s="16">
        <v>56</v>
      </c>
      <c r="G73" s="16">
        <v>58</v>
      </c>
      <c r="H73" s="16">
        <v>1003702.5868131183</v>
      </c>
      <c r="I73" s="16">
        <v>5005315.6436598171</v>
      </c>
      <c r="J73" s="16">
        <v>163171.4883</v>
      </c>
      <c r="K73" s="16">
        <v>32.857142857142854</v>
      </c>
      <c r="L73" s="16">
        <v>9.8896542916354484</v>
      </c>
      <c r="M73" s="16">
        <v>4.63198227075363</v>
      </c>
      <c r="N73" s="16">
        <v>914.1935376508535</v>
      </c>
    </row>
    <row r="74" spans="2:14" s="16" customFormat="1" x14ac:dyDescent="0.25">
      <c r="B74" s="16" t="str">
        <f>VLOOKUP(F74,NUTS_Europa!$A$2:$C$81,2,FALSE)</f>
        <v>FRJ1</v>
      </c>
      <c r="C74" s="16">
        <f>VLOOKUP(F74,NUTS_Europa!$A$2:$C$81,3,FALSE)</f>
        <v>1064</v>
      </c>
      <c r="D74" s="16" t="str">
        <f>VLOOKUP(G74,NUTS_Europa!$A$2:$C$81,2,FALSE)</f>
        <v>PT16</v>
      </c>
      <c r="E74" s="16">
        <f>VLOOKUP(G74,NUTS_Europa!$A$2:$C$81,3,FALSE)</f>
        <v>294</v>
      </c>
      <c r="F74" s="16">
        <v>66</v>
      </c>
      <c r="G74" s="16">
        <v>78</v>
      </c>
      <c r="H74" s="16">
        <v>3027753.9501863681</v>
      </c>
      <c r="I74" s="16">
        <v>1704998.5787585177</v>
      </c>
      <c r="J74" s="16">
        <v>119215.969</v>
      </c>
      <c r="K74" s="16">
        <v>44.237857142857145</v>
      </c>
      <c r="L74" s="16">
        <v>10.958455919937705</v>
      </c>
      <c r="M74" s="16">
        <v>16.700709235272281</v>
      </c>
      <c r="N74" s="16">
        <v>3296.1439756520863</v>
      </c>
    </row>
    <row r="75" spans="2:14" s="16" customFormat="1" x14ac:dyDescent="0.25">
      <c r="B75" s="16" t="str">
        <f>VLOOKUP(F75,NUTS_Europa!$A$2:$C$81,2,FALSE)</f>
        <v>FRJ1</v>
      </c>
      <c r="C75" s="16">
        <f>VLOOKUP(F75,NUTS_Europa!$A$2:$C$81,3,FALSE)</f>
        <v>1064</v>
      </c>
      <c r="D75" s="16" t="str">
        <f>VLOOKUP(G75,NUTS_Europa!$A$2:$C$81,2,FALSE)</f>
        <v>PT17</v>
      </c>
      <c r="E75" s="16">
        <f>VLOOKUP(G75,NUTS_Europa!$A$2:$C$81,3,FALSE)</f>
        <v>297</v>
      </c>
      <c r="F75" s="16">
        <v>66</v>
      </c>
      <c r="G75" s="16">
        <v>79</v>
      </c>
      <c r="H75" s="16">
        <v>787694.86772460944</v>
      </c>
      <c r="I75" s="16">
        <v>1313288.5190317589</v>
      </c>
      <c r="J75" s="16">
        <v>192445.7181</v>
      </c>
      <c r="K75" s="16">
        <v>33.071428571428569</v>
      </c>
      <c r="L75" s="16">
        <v>8.6357606041523027</v>
      </c>
      <c r="M75" s="16">
        <v>4.2840961033776255</v>
      </c>
      <c r="N75" s="16">
        <v>845.53280721987937</v>
      </c>
    </row>
    <row r="76" spans="2:14" s="16" customFormat="1" x14ac:dyDescent="0.25">
      <c r="B76" s="16" t="str">
        <f>VLOOKUP(F76,[1]NUTS_Europa!$A$2:$C$81,2,FALSE)</f>
        <v>NL12</v>
      </c>
      <c r="C76" s="16">
        <f>VLOOKUP(F76,[1]NUTS_Europa!$A$2:$C$81,3,FALSE)</f>
        <v>250</v>
      </c>
      <c r="D76" s="16" t="str">
        <f>VLOOKUP(G76,[1]NUTS_Europa!$A$2:$C$81,2,FALSE)</f>
        <v>NL34</v>
      </c>
      <c r="E76" s="16">
        <f>VLOOKUP(G76,[1]NUTS_Europa!$A$2:$C$81,3,FALSE)</f>
        <v>218</v>
      </c>
      <c r="F76" s="16">
        <v>71</v>
      </c>
      <c r="G76" s="16">
        <v>74</v>
      </c>
      <c r="H76" s="16">
        <v>3423643.4136441108</v>
      </c>
      <c r="I76" s="16">
        <v>790817.30262512551</v>
      </c>
      <c r="J76" s="16">
        <v>117768.50930000001</v>
      </c>
      <c r="K76" s="16">
        <v>4.8571428571428568</v>
      </c>
      <c r="L76" s="16">
        <v>11.702158176569711</v>
      </c>
      <c r="M76" s="16">
        <v>31.736643702576409</v>
      </c>
      <c r="N76" s="16">
        <v>5603.586288415795</v>
      </c>
    </row>
    <row r="77" spans="2:14" s="16" customFormat="1" x14ac:dyDescent="0.25">
      <c r="B77" s="16" t="str">
        <f>VLOOKUP(F77,[1]NUTS_Europa!$A$2:$C$81,2,FALSE)</f>
        <v>NL12</v>
      </c>
      <c r="C77" s="16">
        <f>VLOOKUP(F77,[1]NUTS_Europa!$A$2:$C$81,3,FALSE)</f>
        <v>250</v>
      </c>
      <c r="D77" s="16" t="str">
        <f>VLOOKUP(G77,[1]NUTS_Europa!$A$2:$C$81,2,FALSE)</f>
        <v>PT11</v>
      </c>
      <c r="E77" s="16">
        <f>VLOOKUP(G77,[1]NUTS_Europa!$A$2:$C$81,3,FALSE)</f>
        <v>288</v>
      </c>
      <c r="F77" s="16">
        <v>71</v>
      </c>
      <c r="G77" s="16">
        <v>76</v>
      </c>
      <c r="H77" s="16">
        <v>659961.38157240162</v>
      </c>
      <c r="I77" s="16">
        <v>2534396.0928591285</v>
      </c>
      <c r="J77" s="16">
        <v>142841.86170000001</v>
      </c>
      <c r="K77" s="16">
        <v>64.987142857142857</v>
      </c>
      <c r="L77" s="16">
        <v>12.529212088657443</v>
      </c>
      <c r="M77" s="16">
        <v>5.3922212830335754</v>
      </c>
      <c r="N77" s="16">
        <v>900.45194714114655</v>
      </c>
    </row>
    <row r="78" spans="2:14" s="16" customFormat="1" x14ac:dyDescent="0.25">
      <c r="B78" s="16" t="str">
        <f>VLOOKUP(F78,[1]NUTS_Europa!$A$2:$C$81,2,FALSE)</f>
        <v>NL32</v>
      </c>
      <c r="C78" s="16">
        <f>VLOOKUP(F78,[1]NUTS_Europa!$A$2:$C$81,3,FALSE)</f>
        <v>253</v>
      </c>
      <c r="D78" s="16" t="str">
        <f>VLOOKUP(G78,[1]NUTS_Europa!$A$2:$C$81,2,FALSE)</f>
        <v>NL34</v>
      </c>
      <c r="E78" s="16">
        <f>VLOOKUP(G78,[1]NUTS_Europa!$A$2:$C$81,3,FALSE)</f>
        <v>218</v>
      </c>
      <c r="F78" s="16">
        <v>72</v>
      </c>
      <c r="G78" s="16">
        <v>74</v>
      </c>
      <c r="H78" s="16">
        <v>2852953.9287069216</v>
      </c>
      <c r="I78" s="16">
        <v>881415.16493327147</v>
      </c>
      <c r="J78" s="16">
        <v>120125.8052</v>
      </c>
      <c r="K78" s="16">
        <v>12.785</v>
      </c>
      <c r="L78" s="16">
        <v>8.7050695835987888</v>
      </c>
      <c r="M78" s="16">
        <v>31.736643702576409</v>
      </c>
      <c r="N78" s="16">
        <v>5603.586288415795</v>
      </c>
    </row>
    <row r="79" spans="2:14" s="16" customFormat="1" x14ac:dyDescent="0.25">
      <c r="B79" s="16" t="str">
        <f>VLOOKUP(F79,[1]NUTS_Europa!$A$2:$C$81,2,FALSE)</f>
        <v>NL32</v>
      </c>
      <c r="C79" s="16">
        <f>VLOOKUP(F79,[1]NUTS_Europa!$A$2:$C$81,3,FALSE)</f>
        <v>253</v>
      </c>
      <c r="D79" s="16" t="str">
        <f>VLOOKUP(G79,[1]NUTS_Europa!$A$2:$C$81,2,FALSE)</f>
        <v>NL41</v>
      </c>
      <c r="E79" s="16">
        <f>VLOOKUP(G79,[1]NUTS_Europa!$A$2:$C$81,3,FALSE)</f>
        <v>218</v>
      </c>
      <c r="F79" s="16">
        <v>72</v>
      </c>
      <c r="G79" s="16">
        <v>75</v>
      </c>
      <c r="H79" s="16">
        <v>2448290.9448889745</v>
      </c>
      <c r="I79" s="16">
        <v>881415.16493327147</v>
      </c>
      <c r="J79" s="16">
        <v>159445.52859999999</v>
      </c>
      <c r="K79" s="16">
        <v>12.785</v>
      </c>
      <c r="L79" s="16">
        <v>8.7050695835987888</v>
      </c>
      <c r="M79" s="16">
        <v>31.736643702576409</v>
      </c>
      <c r="N79" s="16">
        <v>5603.586288415795</v>
      </c>
    </row>
    <row r="80" spans="2:14" s="16" customFormat="1" x14ac:dyDescent="0.25">
      <c r="B80" s="16" t="str">
        <f>VLOOKUP(F80,[1]NUTS_Europa!$A$2:$C$81,2,FALSE)</f>
        <v>NL33</v>
      </c>
      <c r="C80" s="16">
        <f>VLOOKUP(F80,[1]NUTS_Europa!$A$2:$C$81,3,FALSE)</f>
        <v>220</v>
      </c>
      <c r="D80" s="16" t="str">
        <f>VLOOKUP(G80,[1]NUTS_Europa!$A$2:$C$81,2,FALSE)</f>
        <v>NL41</v>
      </c>
      <c r="E80" s="16">
        <f>VLOOKUP(G80,[1]NUTS_Europa!$A$2:$C$81,3,FALSE)</f>
        <v>218</v>
      </c>
      <c r="F80" s="16">
        <v>73</v>
      </c>
      <c r="G80" s="16">
        <v>75</v>
      </c>
      <c r="H80" s="16">
        <v>2616438.3082035561</v>
      </c>
      <c r="I80" s="16">
        <v>771356.15409771143</v>
      </c>
      <c r="J80" s="16">
        <v>176841.96369999999</v>
      </c>
      <c r="K80" s="16">
        <v>8.9285714285714288</v>
      </c>
      <c r="L80" s="16">
        <v>11.991491862060068</v>
      </c>
      <c r="M80" s="16">
        <v>28.31865352940844</v>
      </c>
      <c r="N80" s="16">
        <v>5603.586288415795</v>
      </c>
    </row>
    <row r="81" spans="2:14" s="16" customFormat="1" x14ac:dyDescent="0.25">
      <c r="B81" s="16" t="str">
        <f>VLOOKUP(F81,[1]NUTS_Europa!$A$2:$C$81,2,FALSE)</f>
        <v>NL33</v>
      </c>
      <c r="C81" s="16">
        <f>VLOOKUP(F81,[1]NUTS_Europa!$A$2:$C$81,3,FALSE)</f>
        <v>220</v>
      </c>
      <c r="D81" s="16" t="str">
        <f>VLOOKUP(G81,[1]NUTS_Europa!$A$2:$C$81,2,FALSE)</f>
        <v>PT11</v>
      </c>
      <c r="E81" s="16">
        <f>VLOOKUP(G81,[1]NUTS_Europa!$A$2:$C$81,3,FALSE)</f>
        <v>288</v>
      </c>
      <c r="F81" s="16">
        <v>73</v>
      </c>
      <c r="G81" s="16">
        <v>76</v>
      </c>
      <c r="H81" s="16">
        <v>591854.21602752921</v>
      </c>
      <c r="I81" s="16">
        <v>2245350.0927994456</v>
      </c>
      <c r="J81" s="16">
        <v>163171.4883</v>
      </c>
      <c r="K81" s="16">
        <v>60.050714285714285</v>
      </c>
      <c r="L81" s="16">
        <v>12.8185457741478</v>
      </c>
      <c r="M81" s="16">
        <v>4.8429773259804012</v>
      </c>
      <c r="N81" s="16">
        <v>900.45194714114655</v>
      </c>
    </row>
    <row r="82" spans="2:14" s="16" customFormat="1" x14ac:dyDescent="0.25">
      <c r="B82" s="16" t="str">
        <f>VLOOKUP(F82,NUTS_Europa!$A$2:$C$81,2,FALSE)</f>
        <v>PT15</v>
      </c>
      <c r="C82" s="16">
        <f>VLOOKUP(F82,NUTS_Europa!$A$2:$C$81,3,FALSE)</f>
        <v>61</v>
      </c>
      <c r="D82" s="16" t="str">
        <f>VLOOKUP(G82,NUTS_Europa!$A$2:$C$81,2,FALSE)</f>
        <v>PT16</v>
      </c>
      <c r="E82" s="16">
        <f>VLOOKUP(G82,NUTS_Europa!$A$2:$C$81,3,FALSE)</f>
        <v>294</v>
      </c>
      <c r="F82" s="16">
        <v>77</v>
      </c>
      <c r="G82" s="16">
        <v>78</v>
      </c>
      <c r="H82" s="16">
        <v>2767212.4295771783</v>
      </c>
      <c r="I82" s="16">
        <v>1035851.6394736262</v>
      </c>
      <c r="J82" s="16">
        <v>127001.217</v>
      </c>
      <c r="K82" s="16">
        <v>21.978571428571428</v>
      </c>
      <c r="L82" s="16">
        <v>11.196801046104548</v>
      </c>
      <c r="M82" s="16">
        <v>15.545383814081431</v>
      </c>
      <c r="N82" s="16">
        <v>3296.1439756520863</v>
      </c>
    </row>
    <row r="83" spans="2:14" s="16" customFormat="1" x14ac:dyDescent="0.25">
      <c r="B83" s="16" t="str">
        <f>VLOOKUP(F83,NUTS_Europa!$A$2:$C$81,2,FALSE)</f>
        <v>PT15</v>
      </c>
      <c r="C83" s="16">
        <f>VLOOKUP(F83,NUTS_Europa!$A$2:$C$81,3,FALSE)</f>
        <v>61</v>
      </c>
      <c r="D83" s="16" t="str">
        <f>VLOOKUP(G83,NUTS_Europa!$A$2:$C$81,2,FALSE)</f>
        <v>PT17</v>
      </c>
      <c r="E83" s="16">
        <f>VLOOKUP(G83,NUTS_Europa!$A$2:$C$81,3,FALSE)</f>
        <v>297</v>
      </c>
      <c r="F83" s="16">
        <v>77</v>
      </c>
      <c r="G83" s="16">
        <v>79</v>
      </c>
      <c r="H83" s="16">
        <v>720858.95124434796</v>
      </c>
      <c r="I83" s="16">
        <v>483824.90084789746</v>
      </c>
      <c r="J83" s="16">
        <v>113696.3812</v>
      </c>
      <c r="K83" s="16">
        <v>5.3571428571428568</v>
      </c>
      <c r="L83" s="16">
        <v>8.8741057303191457</v>
      </c>
      <c r="M83" s="16">
        <v>3.9877299392027932</v>
      </c>
      <c r="N83" s="16">
        <v>845.53280721987937</v>
      </c>
    </row>
    <row r="84" spans="2:14" s="16" customFormat="1" x14ac:dyDescent="0.25"/>
    <row r="85" spans="2:14" s="16" customFormat="1" x14ac:dyDescent="0.25">
      <c r="B85" s="16" t="s">
        <v>140</v>
      </c>
    </row>
    <row r="86" spans="2:14" s="16" customFormat="1" x14ac:dyDescent="0.25">
      <c r="B86" s="16" t="s">
        <v>128</v>
      </c>
      <c r="C86" s="16" t="s">
        <v>129</v>
      </c>
      <c r="D86" s="16" t="s">
        <v>126</v>
      </c>
      <c r="E86" s="16" t="s">
        <v>130</v>
      </c>
      <c r="F86" s="16" t="s">
        <v>34</v>
      </c>
      <c r="G86" s="16" t="s">
        <v>35</v>
      </c>
      <c r="H86" s="16" t="s">
        <v>131</v>
      </c>
      <c r="I86" s="16" t="s">
        <v>127</v>
      </c>
      <c r="J86" s="16" t="s">
        <v>36</v>
      </c>
      <c r="K86" s="16" t="s">
        <v>37</v>
      </c>
      <c r="L86" s="16" t="s">
        <v>38</v>
      </c>
      <c r="M86" s="16" t="s">
        <v>39</v>
      </c>
      <c r="N86" s="16" t="s">
        <v>40</v>
      </c>
    </row>
    <row r="87" spans="2:14" s="16" customFormat="1" x14ac:dyDescent="0.25">
      <c r="B87" s="16" t="str">
        <f>VLOOKUP(F87,NUTS_Europa!$A$2:$C$81,2,FALSE)</f>
        <v>FRJ1</v>
      </c>
      <c r="C87" s="16">
        <f>VLOOKUP(F87,NUTS_Europa!$A$2:$C$81,3,FALSE)</f>
        <v>1064</v>
      </c>
      <c r="D87" s="16" t="str">
        <f>VLOOKUP(G87,NUTS_Europa!$A$2:$C$81,2,FALSE)</f>
        <v>PT16</v>
      </c>
      <c r="E87" s="16">
        <f>VLOOKUP(G87,NUTS_Europa!$A$2:$C$81,3,FALSE)</f>
        <v>294</v>
      </c>
      <c r="F87" s="16">
        <v>66</v>
      </c>
      <c r="G87" s="16">
        <v>78</v>
      </c>
      <c r="H87" s="16">
        <v>3027753.9501863681</v>
      </c>
      <c r="I87" s="16">
        <v>1704998.5787585177</v>
      </c>
      <c r="J87" s="16">
        <v>119215.969</v>
      </c>
      <c r="K87" s="16">
        <v>44.237857142857145</v>
      </c>
      <c r="L87" s="16">
        <v>10.958455919937705</v>
      </c>
      <c r="M87" s="16">
        <v>16.700709235272281</v>
      </c>
      <c r="N87" s="16">
        <v>3296.1439756520863</v>
      </c>
    </row>
    <row r="88" spans="2:14" s="16" customFormat="1" x14ac:dyDescent="0.25">
      <c r="B88" s="16" t="str">
        <f>VLOOKUP(G88,NUTS_Europa!$A$2:$C$81,2,FALSE)</f>
        <v>PT16</v>
      </c>
      <c r="C88" s="16">
        <f>VLOOKUP(G88,NUTS_Europa!$A$2:$C$81,3,FALSE)</f>
        <v>294</v>
      </c>
      <c r="D88" s="16" t="str">
        <f>VLOOKUP(F88,NUTS_Europa!$A$2:$C$81,2,FALSE)</f>
        <v>PT15</v>
      </c>
      <c r="E88" s="16">
        <f>VLOOKUP(F88,NUTS_Europa!$A$2:$C$81,3,FALSE)</f>
        <v>61</v>
      </c>
      <c r="F88" s="16">
        <v>77</v>
      </c>
      <c r="G88" s="16">
        <v>78</v>
      </c>
      <c r="H88" s="16">
        <v>2767212.4295771783</v>
      </c>
      <c r="I88" s="16">
        <v>1035851.6394736262</v>
      </c>
      <c r="J88" s="16">
        <v>127001.217</v>
      </c>
      <c r="K88" s="16">
        <v>21.978571428571428</v>
      </c>
      <c r="L88" s="16">
        <v>11.196801046104548</v>
      </c>
      <c r="M88" s="16">
        <v>15.545383814081431</v>
      </c>
      <c r="N88" s="16">
        <v>3296.1439756520863</v>
      </c>
    </row>
    <row r="89" spans="2:14" s="16" customFormat="1" x14ac:dyDescent="0.25">
      <c r="B89" s="16" t="str">
        <f>VLOOKUP(F89,NUTS_Europa!$A$2:$C$81,2,FALSE)</f>
        <v>PT15</v>
      </c>
      <c r="C89" s="16">
        <f>VLOOKUP(F89,NUTS_Europa!$A$2:$C$81,3,FALSE)</f>
        <v>61</v>
      </c>
      <c r="D89" s="16" t="str">
        <f>VLOOKUP(G89,NUTS_Europa!$A$2:$C$81,2,FALSE)</f>
        <v>PT17</v>
      </c>
      <c r="E89" s="16">
        <f>VLOOKUP(G89,NUTS_Europa!$A$2:$C$81,3,FALSE)</f>
        <v>297</v>
      </c>
      <c r="F89" s="16">
        <v>77</v>
      </c>
      <c r="G89" s="16">
        <v>79</v>
      </c>
      <c r="H89" s="16">
        <v>720858.95124434796</v>
      </c>
      <c r="I89" s="16">
        <v>483824.90084789746</v>
      </c>
      <c r="J89" s="16">
        <v>113696.3812</v>
      </c>
      <c r="K89" s="16">
        <v>5.3571428571428568</v>
      </c>
      <c r="L89" s="16">
        <v>8.8741057303191457</v>
      </c>
      <c r="M89" s="16">
        <v>3.9877299392027932</v>
      </c>
      <c r="N89" s="16">
        <v>845.53280721987937</v>
      </c>
    </row>
    <row r="90" spans="2:14" s="16" customFormat="1" x14ac:dyDescent="0.25">
      <c r="B90" s="16" t="str">
        <f>VLOOKUP(G90,NUTS_Europa!$A$2:$C$81,2,FALSE)</f>
        <v>PT17</v>
      </c>
      <c r="C90" s="16">
        <f>VLOOKUP(G90,NUTS_Europa!$A$2:$C$81,3,FALSE)</f>
        <v>297</v>
      </c>
      <c r="D90" s="16" t="str">
        <f>VLOOKUP(F90,NUTS_Europa!$A$2:$C$81,2,FALSE)</f>
        <v>FRJ1</v>
      </c>
      <c r="E90" s="16">
        <f>VLOOKUP(F90,NUTS_Europa!$A$2:$C$81,3,FALSE)</f>
        <v>1064</v>
      </c>
      <c r="F90" s="16">
        <v>66</v>
      </c>
      <c r="G90" s="16">
        <v>79</v>
      </c>
      <c r="H90" s="16">
        <v>787694.86772460944</v>
      </c>
      <c r="I90" s="16">
        <v>1313288.5190317589</v>
      </c>
      <c r="J90" s="16">
        <v>192445.7181</v>
      </c>
      <c r="K90" s="16">
        <v>33.071428571428569</v>
      </c>
      <c r="L90" s="16">
        <v>8.6357606041523027</v>
      </c>
      <c r="M90" s="16">
        <v>4.2840961033776255</v>
      </c>
      <c r="N90" s="16">
        <v>845.53280721987937</v>
      </c>
    </row>
    <row r="91" spans="2:14" s="16" customFormat="1" x14ac:dyDescent="0.25"/>
    <row r="92" spans="2:14" s="16" customFormat="1" x14ac:dyDescent="0.25">
      <c r="B92" s="16" t="s">
        <v>141</v>
      </c>
    </row>
    <row r="93" spans="2:14" s="16" customFormat="1" x14ac:dyDescent="0.25">
      <c r="B93" s="16" t="s">
        <v>128</v>
      </c>
      <c r="C93" s="16" t="s">
        <v>129</v>
      </c>
      <c r="D93" s="16" t="s">
        <v>126</v>
      </c>
      <c r="E93" s="16" t="s">
        <v>130</v>
      </c>
      <c r="F93" s="16" t="s">
        <v>34</v>
      </c>
      <c r="G93" s="16" t="s">
        <v>35</v>
      </c>
      <c r="H93" s="16" t="s">
        <v>131</v>
      </c>
      <c r="I93" s="16" t="s">
        <v>127</v>
      </c>
      <c r="J93" s="16" t="s">
        <v>36</v>
      </c>
      <c r="K93" s="16" t="s">
        <v>37</v>
      </c>
      <c r="L93" s="16" t="s">
        <v>38</v>
      </c>
      <c r="M93" s="16" t="s">
        <v>39</v>
      </c>
      <c r="N93" s="16" t="s">
        <v>40</v>
      </c>
    </row>
    <row r="94" spans="2:14" s="16" customFormat="1" x14ac:dyDescent="0.25">
      <c r="B94" s="16" t="str">
        <f>VLOOKUP(F94,NUTS_Europa!$A$2:$C$81,2,FALSE)</f>
        <v>ES21</v>
      </c>
      <c r="C94" s="16">
        <f>VLOOKUP(F94,NUTS_Europa!$A$2:$C$81,3,FALSE)</f>
        <v>1063</v>
      </c>
      <c r="D94" s="16" t="str">
        <f>VLOOKUP(G94,NUTS_Europa!$A$2:$C$81,2,FALSE)</f>
        <v>ES61</v>
      </c>
      <c r="E94" s="16">
        <f>VLOOKUP(G94,NUTS_Europa!$A$2:$C$81,3,FALSE)</f>
        <v>297</v>
      </c>
      <c r="F94" s="16">
        <v>54</v>
      </c>
      <c r="G94" s="16">
        <v>57</v>
      </c>
      <c r="H94" s="16">
        <v>997255.63379034202</v>
      </c>
      <c r="I94" s="16">
        <v>5233232.7517924272</v>
      </c>
      <c r="J94" s="16">
        <v>199597.76430000001</v>
      </c>
      <c r="K94" s="16">
        <v>41.857142857142854</v>
      </c>
      <c r="L94" s="16">
        <v>9.6794271074720086</v>
      </c>
      <c r="M94" s="16">
        <v>4.2840961033776255</v>
      </c>
      <c r="N94" s="16">
        <v>845.53280721987937</v>
      </c>
    </row>
    <row r="95" spans="2:14" s="16" customFormat="1" x14ac:dyDescent="0.25">
      <c r="B95" s="16" t="str">
        <f>VLOOKUP(G95,NUTS_Europa!$A$2:$C$81,2,FALSE)</f>
        <v>ES61</v>
      </c>
      <c r="C95" s="16">
        <f>VLOOKUP(G95,NUTS_Europa!$A$2:$C$81,3,FALSE)</f>
        <v>297</v>
      </c>
      <c r="D95" s="16" t="str">
        <f>VLOOKUP(F95,NUTS_Europa!$A$2:$C$81,2,FALSE)</f>
        <v>ES52</v>
      </c>
      <c r="E95" s="16">
        <f>VLOOKUP(F95,NUTS_Europa!$A$2:$C$81,3,FALSE)</f>
        <v>1063</v>
      </c>
      <c r="F95" s="16">
        <v>56</v>
      </c>
      <c r="G95" s="16">
        <v>57</v>
      </c>
      <c r="H95" s="16">
        <v>726370.59727569483</v>
      </c>
      <c r="I95" s="16">
        <v>5233232.7517924272</v>
      </c>
      <c r="J95" s="16">
        <v>176841.96369999999</v>
      </c>
      <c r="K95" s="16">
        <v>41.857142857142854</v>
      </c>
      <c r="L95" s="16">
        <v>9.6794271074720086</v>
      </c>
      <c r="M95" s="16">
        <v>4.2840961033776255</v>
      </c>
      <c r="N95" s="16">
        <v>845.53280721987937</v>
      </c>
    </row>
    <row r="96" spans="2:14" s="16" customFormat="1" x14ac:dyDescent="0.25">
      <c r="B96" s="16" t="str">
        <f>VLOOKUP(F96,NUTS_Europa!$A$2:$C$81,2,FALSE)</f>
        <v>ES52</v>
      </c>
      <c r="C96" s="16">
        <f>VLOOKUP(F96,NUTS_Europa!$A$2:$C$81,3,FALSE)</f>
        <v>1063</v>
      </c>
      <c r="D96" s="16" t="str">
        <f>VLOOKUP(G96,NUTS_Europa!$A$2:$C$81,2,FALSE)</f>
        <v>ES62</v>
      </c>
      <c r="E96" s="16">
        <f>VLOOKUP(G96,NUTS_Europa!$A$2:$C$81,3,FALSE)</f>
        <v>462</v>
      </c>
      <c r="F96" s="16">
        <v>56</v>
      </c>
      <c r="G96" s="16">
        <v>58</v>
      </c>
      <c r="H96" s="16">
        <v>1003702.5868131183</v>
      </c>
      <c r="I96" s="16">
        <v>5005315.6436598171</v>
      </c>
      <c r="J96" s="16">
        <v>163171.4883</v>
      </c>
      <c r="K96" s="16">
        <v>32.857142857142854</v>
      </c>
      <c r="L96" s="16">
        <v>9.8896542916354484</v>
      </c>
      <c r="M96" s="16">
        <v>4.63198227075363</v>
      </c>
      <c r="N96" s="16">
        <v>914.1935376508535</v>
      </c>
    </row>
    <row r="97" spans="2:29" s="16" customFormat="1" x14ac:dyDescent="0.25">
      <c r="B97" s="16" t="str">
        <f>VLOOKUP(G97,NUTS_Europa!$A$2:$C$81,2,FALSE)</f>
        <v>ES62</v>
      </c>
      <c r="C97" s="16">
        <f>VLOOKUP(G97,NUTS_Europa!$A$2:$C$81,3,FALSE)</f>
        <v>462</v>
      </c>
      <c r="D97" s="16" t="str">
        <f>VLOOKUP(F97,NUTS_Europa!$A$2:$C$81,2,FALSE)</f>
        <v>ES51</v>
      </c>
      <c r="E97" s="16">
        <f>VLOOKUP(F97,NUTS_Europa!$A$2:$C$81,3,FALSE)</f>
        <v>1064</v>
      </c>
      <c r="F97" s="16">
        <v>55</v>
      </c>
      <c r="G97" s="16">
        <v>58</v>
      </c>
      <c r="H97" s="16">
        <v>987183.44750694896</v>
      </c>
      <c r="I97" s="16">
        <v>1074592.1865116707</v>
      </c>
      <c r="J97" s="16">
        <v>114203.5226</v>
      </c>
      <c r="K97" s="16">
        <v>23.785714285714285</v>
      </c>
      <c r="L97" s="16">
        <v>8.8459877883157407</v>
      </c>
      <c r="M97" s="16">
        <v>4.63198227075363</v>
      </c>
      <c r="N97" s="16">
        <v>914.1935376508535</v>
      </c>
    </row>
    <row r="98" spans="2:29" s="16" customFormat="1" x14ac:dyDescent="0.25">
      <c r="B98" s="16" t="str">
        <f>VLOOKUP(F98,NUTS_Europa!$A$2:$C$81,2,FALSE)</f>
        <v>ES51</v>
      </c>
      <c r="C98" s="16">
        <f>VLOOKUP(F98,NUTS_Europa!$A$2:$C$81,3,FALSE)</f>
        <v>1064</v>
      </c>
      <c r="D98" s="16" t="str">
        <f>VLOOKUP(G98,NUTS_Europa!$A$2:$C$81,2,FALSE)</f>
        <v>FRD2</v>
      </c>
      <c r="E98" s="16">
        <f>VLOOKUP(G98,NUTS_Europa!$A$2:$C$81,3,FALSE)</f>
        <v>271</v>
      </c>
      <c r="F98" s="16">
        <v>55</v>
      </c>
      <c r="G98" s="16">
        <v>60</v>
      </c>
      <c r="H98" s="16">
        <v>191479.61457504483</v>
      </c>
      <c r="I98" s="16">
        <v>3613231.422640746</v>
      </c>
      <c r="J98" s="16">
        <v>507158.32770000002</v>
      </c>
      <c r="K98" s="16">
        <v>110.07142857142857</v>
      </c>
      <c r="L98" s="16">
        <v>8.972209843891779</v>
      </c>
      <c r="M98" s="16">
        <v>2.1528814075309097</v>
      </c>
      <c r="N98" s="16">
        <v>359.511628626</v>
      </c>
    </row>
    <row r="99" spans="2:29" s="16" customFormat="1" x14ac:dyDescent="0.25">
      <c r="B99" s="16" t="str">
        <f>VLOOKUP(G99,NUTS_Europa!$A$2:$C$81,2,FALSE)</f>
        <v>FRD2</v>
      </c>
      <c r="C99" s="16">
        <f>VLOOKUP(G99,NUTS_Europa!$A$2:$C$81,3,FALSE)</f>
        <v>271</v>
      </c>
      <c r="D99" s="16" t="str">
        <f>VLOOKUP(F99,NUTS_Europa!$A$2:$C$81,2,FALSE)</f>
        <v>ES21</v>
      </c>
      <c r="E99" s="16">
        <f>VLOOKUP(F99,NUTS_Europa!$A$2:$C$81,3,FALSE)</f>
        <v>1063</v>
      </c>
      <c r="F99" s="16">
        <v>54</v>
      </c>
      <c r="G99" s="16">
        <v>60</v>
      </c>
      <c r="H99" s="16">
        <v>313949.66793882597</v>
      </c>
      <c r="I99" s="16">
        <v>7544868.9990632273</v>
      </c>
      <c r="J99" s="16">
        <v>159445.52859999999</v>
      </c>
      <c r="K99" s="16">
        <v>119.21428571428571</v>
      </c>
      <c r="L99" s="16">
        <v>10.015876347211485</v>
      </c>
      <c r="M99" s="16">
        <v>2.1528814075309097</v>
      </c>
      <c r="N99" s="16">
        <v>359.511628626</v>
      </c>
    </row>
    <row r="100" spans="2:29" s="16" customFormat="1" x14ac:dyDescent="0.25"/>
    <row r="101" spans="2:29" s="16" customFormat="1" x14ac:dyDescent="0.25">
      <c r="B101" s="16" t="s">
        <v>142</v>
      </c>
    </row>
    <row r="102" spans="2:29" s="16" customFormat="1" x14ac:dyDescent="0.25">
      <c r="B102" s="16" t="s">
        <v>128</v>
      </c>
      <c r="C102" s="16" t="s">
        <v>129</v>
      </c>
      <c r="D102" s="16" t="s">
        <v>126</v>
      </c>
      <c r="E102" s="16" t="s">
        <v>130</v>
      </c>
      <c r="F102" s="16" t="s">
        <v>34</v>
      </c>
      <c r="G102" s="16" t="s">
        <v>35</v>
      </c>
      <c r="H102" s="16" t="s">
        <v>131</v>
      </c>
      <c r="I102" s="16" t="s">
        <v>127</v>
      </c>
      <c r="J102" s="16" t="s">
        <v>154</v>
      </c>
      <c r="K102" s="16" t="s">
        <v>36</v>
      </c>
      <c r="L102" s="16" t="s">
        <v>37</v>
      </c>
      <c r="M102" s="16" t="s">
        <v>38</v>
      </c>
      <c r="N102" s="16" t="s">
        <v>39</v>
      </c>
      <c r="O102" s="16" t="s">
        <v>40</v>
      </c>
      <c r="P102" s="16" t="s">
        <v>146</v>
      </c>
      <c r="Q102" s="16" t="s">
        <v>147</v>
      </c>
      <c r="R102" s="16" t="s">
        <v>148</v>
      </c>
      <c r="S102" s="16" t="s">
        <v>131</v>
      </c>
      <c r="T102" s="16" t="s">
        <v>127</v>
      </c>
      <c r="U102" s="16" t="s">
        <v>149</v>
      </c>
      <c r="V102" s="16" t="s">
        <v>150</v>
      </c>
      <c r="W102" s="16" t="s">
        <v>151</v>
      </c>
      <c r="X102" s="16" t="s">
        <v>152</v>
      </c>
      <c r="Y102" s="16" t="s">
        <v>153</v>
      </c>
    </row>
    <row r="103" spans="2:29" s="16" customFormat="1" x14ac:dyDescent="0.25">
      <c r="B103" s="16" t="str">
        <f>VLOOKUP(G103,NUTS_Europa!$A$2:$C$81,2,FALSE)</f>
        <v>FRI3</v>
      </c>
      <c r="C103" s="16">
        <f>VLOOKUP(G103,NUTS_Europa!$A$2:$C$81,3,FALSE)</f>
        <v>283</v>
      </c>
      <c r="D103" s="16" t="str">
        <f>VLOOKUP(F103,NUTS_Europa!$A$2:$C$81,2,FALSE)</f>
        <v>FRE1</v>
      </c>
      <c r="E103" s="16">
        <f>VLOOKUP(F103,NUTS_Europa!$A$2:$C$81,3,FALSE)</f>
        <v>220</v>
      </c>
      <c r="F103" s="16">
        <v>21</v>
      </c>
      <c r="G103" s="16">
        <v>25</v>
      </c>
      <c r="H103" s="16">
        <v>698614.23866655782</v>
      </c>
      <c r="I103" s="16">
        <v>1695524.9786675093</v>
      </c>
      <c r="J103" s="16">
        <v>117061.7148</v>
      </c>
      <c r="K103" s="16">
        <v>42.999285714285712</v>
      </c>
      <c r="L103" s="16">
        <v>14.531011321812127</v>
      </c>
      <c r="M103" s="16">
        <v>13.078361397310763</v>
      </c>
      <c r="N103" s="16">
        <v>2344.8291721377705</v>
      </c>
    </row>
    <row r="104" spans="2:29" s="16" customFormat="1" x14ac:dyDescent="0.25">
      <c r="B104" s="16" t="str">
        <f>VLOOKUP(F104,NUTS_Europa!$A$2:$C$81,2,FALSE)</f>
        <v>FRE1</v>
      </c>
      <c r="C104" s="16">
        <f>VLOOKUP(F104,NUTS_Europa!$A$2:$C$81,3,FALSE)</f>
        <v>220</v>
      </c>
      <c r="D104" s="16" t="str">
        <f>VLOOKUP(G104,NUTS_Europa!$A$2:$C$81,2,FALSE)</f>
        <v>FRI1</v>
      </c>
      <c r="E104" s="16">
        <f>VLOOKUP(G104,NUTS_Europa!$A$2:$C$81,3,FALSE)</f>
        <v>283</v>
      </c>
      <c r="F104" s="16">
        <v>21</v>
      </c>
      <c r="G104" s="16">
        <v>24</v>
      </c>
      <c r="H104" s="16">
        <v>1069604.9033800934</v>
      </c>
      <c r="I104" s="16">
        <v>1695524.9786675093</v>
      </c>
      <c r="J104" s="16">
        <v>123840.01519999999</v>
      </c>
      <c r="K104" s="16">
        <v>42.999285714285712</v>
      </c>
      <c r="L104" s="16">
        <v>14.531011321812127</v>
      </c>
      <c r="M104" s="16">
        <v>13.078361397310763</v>
      </c>
      <c r="N104" s="16">
        <v>2344.8291721377705</v>
      </c>
    </row>
    <row r="105" spans="2:29" s="16" customFormat="1" x14ac:dyDescent="0.25"/>
    <row r="106" spans="2:29" s="16" customFormat="1" x14ac:dyDescent="0.25"/>
    <row r="107" spans="2:29" s="16" customFormat="1" x14ac:dyDescent="0.25">
      <c r="B107" s="16" t="str">
        <f>VLOOKUP(F107,NUTS_Europa!$A$2:$C$81,2,FALSE)</f>
        <v>FRD2</v>
      </c>
      <c r="C107" s="16">
        <f>VLOOKUP(F107,NUTS_Europa!$A$2:$C$81,3,FALSE)</f>
        <v>269</v>
      </c>
      <c r="D107" s="16" t="str">
        <f>VLOOKUP(G107,NUTS_Europa!$A$2:$C$81,2,FALSE)</f>
        <v>FRH0</v>
      </c>
      <c r="E107" s="16">
        <f>VLOOKUP(G107,NUTS_Europa!$A$2:$C$81,3,FALSE)</f>
        <v>283</v>
      </c>
      <c r="F107" s="16">
        <v>20</v>
      </c>
      <c r="G107" s="16">
        <v>23</v>
      </c>
      <c r="H107" s="16">
        <v>1128247.9498528787</v>
      </c>
      <c r="I107" s="16">
        <v>1468460.6131189144</v>
      </c>
      <c r="J107" s="16">
        <f>I107/13</f>
        <v>112958.50870145495</v>
      </c>
      <c r="K107" s="16">
        <v>159445.52859999999</v>
      </c>
      <c r="L107" s="16">
        <v>33.071428571428569</v>
      </c>
      <c r="M107" s="16">
        <v>12.719090507695199</v>
      </c>
      <c r="N107" s="16">
        <v>14.508624563721343</v>
      </c>
      <c r="O107" s="18">
        <v>2344.8291721377705</v>
      </c>
      <c r="P107" s="16">
        <f>N107*(R107/O107)</f>
        <v>9.5782460792930806</v>
      </c>
      <c r="Q107" s="16">
        <f>P107+M107+L107</f>
        <v>55.368765158416849</v>
      </c>
      <c r="R107" s="16">
        <v>1548</v>
      </c>
      <c r="S107" s="16">
        <f>H107*(R107/O107)</f>
        <v>744842.24570609315</v>
      </c>
      <c r="T107" s="16">
        <f>2*J107</f>
        <v>225917.0174029099</v>
      </c>
      <c r="U107" s="16">
        <f>S107+T107</f>
        <v>970759.26310900308</v>
      </c>
      <c r="V107" s="16" t="str">
        <f>VLOOKUP(B107,NUTS_Europa!$B$2:$F$41,5,FALSE)</f>
        <v xml:space="preserve">Haute-Normandie </v>
      </c>
      <c r="W107" s="16" t="str">
        <f>VLOOKUP(C107,Puertos!$C$3:$D$28,2,FALSE)</f>
        <v>Le Havre</v>
      </c>
      <c r="X107" s="16" t="str">
        <f>VLOOKUP(D107,NUTS_Europa!$B$2:$F$41,5,FALSE)</f>
        <v>Bretagne</v>
      </c>
      <c r="Y107" s="16" t="str">
        <f>VLOOKUP(E107,Puertos!$C$3:$D$28,2,FALSE)</f>
        <v>La Rochelle</v>
      </c>
      <c r="Z107" s="16">
        <f>Q107/24</f>
        <v>2.3070318816007021</v>
      </c>
      <c r="AA107" s="16">
        <f>Q107+Q108+Q113+Q114</f>
        <v>218.8026393513577</v>
      </c>
      <c r="AB107" s="16">
        <f>AA107/24</f>
        <v>9.1167766396399035</v>
      </c>
      <c r="AC107" s="16">
        <f>AB107/7</f>
        <v>1.3023966628057004</v>
      </c>
    </row>
    <row r="108" spans="2:29" s="16" customFormat="1" x14ac:dyDescent="0.25">
      <c r="B108" s="16" t="str">
        <f>VLOOKUP(G108,NUTS_Europa!$A$2:$C$81,2,FALSE)</f>
        <v>FRH0</v>
      </c>
      <c r="C108" s="16">
        <f>VLOOKUP(G108,NUTS_Europa!$A$2:$C$81,3,FALSE)</f>
        <v>283</v>
      </c>
      <c r="D108" s="16" t="str">
        <f>VLOOKUP(F108,NUTS_Europa!$A$2:$C$81,2,FALSE)</f>
        <v>DEF0</v>
      </c>
      <c r="E108" s="16">
        <f>VLOOKUP(F108,NUTS_Europa!$A$2:$C$81,3,FALSE)</f>
        <v>1069</v>
      </c>
      <c r="F108" s="16">
        <v>10</v>
      </c>
      <c r="G108" s="16">
        <v>23</v>
      </c>
      <c r="H108" s="16">
        <v>1189813.3424496842</v>
      </c>
      <c r="I108" s="16">
        <v>2444664.4691528166</v>
      </c>
      <c r="J108" s="16">
        <f>I108/13</f>
        <v>188051.11301175511</v>
      </c>
      <c r="K108" s="16">
        <v>119215.969</v>
      </c>
      <c r="L108" s="16">
        <v>68.42</v>
      </c>
      <c r="M108" s="16">
        <v>12.09392338881959</v>
      </c>
      <c r="N108" s="16">
        <v>12.347610250227266</v>
      </c>
      <c r="O108" s="18">
        <v>2344.8291721377705</v>
      </c>
      <c r="P108" s="16">
        <f>N108*(R108/O108)</f>
        <v>8.1515962418386181</v>
      </c>
      <c r="Q108" s="16">
        <f>P108+M108+L108</f>
        <v>88.66551963065821</v>
      </c>
      <c r="R108" s="16">
        <v>1548</v>
      </c>
      <c r="S108" s="16">
        <f>H108*(R108/O108)</f>
        <v>785486.24181134778</v>
      </c>
      <c r="T108" s="16">
        <f>2*J108</f>
        <v>376102.22602351021</v>
      </c>
      <c r="U108" s="16">
        <f>S108+T108</f>
        <v>1161588.467834858</v>
      </c>
      <c r="V108" s="16" t="str">
        <f>VLOOKUP(B108,NUTS_Europa!$B$2:$F$41,5,FALSE)</f>
        <v>Bretagne</v>
      </c>
      <c r="W108" s="16" t="str">
        <f>VLOOKUP(C108,Puertos!$C$3:$D$28,2,FALSE)</f>
        <v>La Rochelle</v>
      </c>
      <c r="X108" s="16" t="str">
        <f>VLOOKUP(D108,NUTS_Europa!$B$2:$F$41,5,FALSE)</f>
        <v>Schleswig-Holstein</v>
      </c>
      <c r="Y108" s="16" t="str">
        <f>VLOOKUP(E108,Puertos!$C$3:$D$28,2,FALSE)</f>
        <v>Hamburgo</v>
      </c>
      <c r="Z108" s="16">
        <f>Q108/24</f>
        <v>3.6943966512774256</v>
      </c>
    </row>
    <row r="109" spans="2:29" s="16" customFormat="1" x14ac:dyDescent="0.25">
      <c r="B109" s="16" t="str">
        <f>VLOOKUP(F109,NUTS_Europa!$A$2:$C$81,2,FALSE)</f>
        <v>DEF0</v>
      </c>
      <c r="C109" s="16">
        <f>VLOOKUP(F109,NUTS_Europa!$A$2:$C$81,3,FALSE)</f>
        <v>1069</v>
      </c>
      <c r="D109" s="16" t="str">
        <f>VLOOKUP(G109,NUTS_Europa!$A$2:$C$81,2,FALSE)</f>
        <v>ES13</v>
      </c>
      <c r="E109" s="16">
        <f>VLOOKUP(G109,NUTS_Europa!$A$2:$C$81,3,FALSE)</f>
        <v>163</v>
      </c>
      <c r="F109" s="16">
        <v>10</v>
      </c>
      <c r="G109" s="16">
        <v>13</v>
      </c>
      <c r="H109" s="16">
        <v>1012466.1413592879</v>
      </c>
      <c r="I109" s="16">
        <v>2691618.1771354522</v>
      </c>
      <c r="J109" s="16">
        <v>163171.4883</v>
      </c>
      <c r="K109" s="16">
        <v>74.86071428571428</v>
      </c>
      <c r="L109" s="16">
        <v>14.180489989805471</v>
      </c>
      <c r="M109" s="16">
        <v>17.319657593016213</v>
      </c>
      <c r="N109" s="16">
        <v>2892.2254085751483</v>
      </c>
    </row>
    <row r="110" spans="2:29" s="16" customFormat="1" x14ac:dyDescent="0.25">
      <c r="B110" s="16" t="str">
        <f>VLOOKUP(G110,NUTS_Europa!$A$2:$C$81,2,FALSE)</f>
        <v>ES13</v>
      </c>
      <c r="C110" s="16">
        <f>VLOOKUP(G110,NUTS_Europa!$A$2:$C$81,3,FALSE)</f>
        <v>163</v>
      </c>
      <c r="D110" s="16" t="str">
        <f>VLOOKUP(F110,NUTS_Europa!$A$2:$C$81,2,FALSE)</f>
        <v>DE93</v>
      </c>
      <c r="E110" s="16">
        <f>VLOOKUP(F110,NUTS_Europa!$A$2:$C$81,3,FALSE)</f>
        <v>1069</v>
      </c>
      <c r="F110" s="16">
        <v>7</v>
      </c>
      <c r="G110" s="16">
        <v>13</v>
      </c>
      <c r="H110" s="16">
        <v>824870.0384632051</v>
      </c>
      <c r="I110" s="16">
        <v>2691618.1771354522</v>
      </c>
      <c r="J110" s="16">
        <v>113696.3812</v>
      </c>
      <c r="K110" s="16">
        <v>74.86071428571428</v>
      </c>
      <c r="L110" s="16">
        <v>14.180489989805471</v>
      </c>
      <c r="M110" s="16">
        <v>17.319657593016213</v>
      </c>
      <c r="N110" s="16">
        <v>2892.2254085751483</v>
      </c>
    </row>
    <row r="111" spans="2:29" s="16" customFormat="1" x14ac:dyDescent="0.25">
      <c r="B111" s="16" t="str">
        <f>VLOOKUP(F111,NUTS_Europa!$A$2:$C$81,2,FALSE)</f>
        <v>DE93</v>
      </c>
      <c r="C111" s="16">
        <f>VLOOKUP(F111,NUTS_Europa!$A$2:$C$81,3,FALSE)</f>
        <v>1069</v>
      </c>
      <c r="D111" s="16" t="str">
        <f>VLOOKUP(G111,NUTS_Europa!$A$2:$C$81,2,FALSE)</f>
        <v>NL12</v>
      </c>
      <c r="E111" s="16">
        <f>VLOOKUP(G111,NUTS_Europa!$A$2:$C$81,3,FALSE)</f>
        <v>218</v>
      </c>
      <c r="F111" s="16">
        <v>7</v>
      </c>
      <c r="G111" s="16">
        <v>31</v>
      </c>
      <c r="H111" s="16">
        <v>1496708.2829023229</v>
      </c>
      <c r="I111" s="16">
        <v>1077990.4108278942</v>
      </c>
      <c r="J111" s="16">
        <v>163171.4883</v>
      </c>
      <c r="K111" s="16">
        <v>19.283571428571431</v>
      </c>
      <c r="L111" s="16">
        <v>9.5544039290675311</v>
      </c>
      <c r="M111" s="16">
        <v>26.57233138505028</v>
      </c>
      <c r="N111" s="16">
        <v>5603.586288415795</v>
      </c>
    </row>
    <row r="112" spans="2:29" s="16" customFormat="1" x14ac:dyDescent="0.25">
      <c r="B112" s="16" t="str">
        <f>VLOOKUP(G112,NUTS_Europa!$A$2:$C$81,2,FALSE)</f>
        <v>NL12</v>
      </c>
      <c r="C112" s="16">
        <f>VLOOKUP(G112,NUTS_Europa!$A$2:$C$81,3,FALSE)</f>
        <v>218</v>
      </c>
      <c r="D112" s="16" t="str">
        <f>VLOOKUP(F112,NUTS_Europa!$A$2:$C$81,2,FALSE)</f>
        <v>DE60</v>
      </c>
      <c r="E112" s="16">
        <f>VLOOKUP(F112,NUTS_Europa!$A$2:$C$81,3,FALSE)</f>
        <v>1069</v>
      </c>
      <c r="F112" s="16">
        <v>5</v>
      </c>
      <c r="G112" s="16">
        <v>31</v>
      </c>
      <c r="H112" s="16">
        <v>1206086.6854330704</v>
      </c>
      <c r="I112" s="16">
        <v>1077990.4108278942</v>
      </c>
      <c r="J112" s="16">
        <v>120437.3524</v>
      </c>
      <c r="K112" s="16">
        <v>19.283571428571431</v>
      </c>
      <c r="L112" s="16">
        <v>9.5544039290675311</v>
      </c>
      <c r="M112" s="16">
        <v>26.57233138505028</v>
      </c>
      <c r="N112" s="16">
        <v>5603.586288415795</v>
      </c>
    </row>
    <row r="113" spans="2:26" s="16" customFormat="1" x14ac:dyDescent="0.25">
      <c r="B113" s="16" t="str">
        <f>VLOOKUP(F113,NUTS_Europa!$A$2:$C$81,2,FALSE)</f>
        <v>DE60</v>
      </c>
      <c r="C113" s="16">
        <f>VLOOKUP(F113,NUTS_Europa!$A$2:$C$81,3,FALSE)</f>
        <v>1069</v>
      </c>
      <c r="D113" s="16" t="str">
        <f>VLOOKUP(G113,NUTS_Europa!$A$2:$C$81,2,FALSE)</f>
        <v>NL32</v>
      </c>
      <c r="E113" s="16">
        <f>VLOOKUP(G113,NUTS_Europa!$A$2:$C$81,3,FALSE)</f>
        <v>218</v>
      </c>
      <c r="F113" s="16">
        <v>5</v>
      </c>
      <c r="G113" s="16">
        <v>32</v>
      </c>
      <c r="H113" s="16">
        <v>340107.90006266453</v>
      </c>
      <c r="I113" s="16">
        <v>1077990.4108278942</v>
      </c>
      <c r="J113" s="16">
        <f t="shared" ref="J113:J114" si="0">I113/13</f>
        <v>82922.339294453399</v>
      </c>
      <c r="K113" s="16">
        <v>119215.969</v>
      </c>
      <c r="L113" s="16">
        <v>19.283571428571431</v>
      </c>
      <c r="M113" s="16">
        <v>9.5544039290675311</v>
      </c>
      <c r="N113" s="16">
        <v>26.57233138505028</v>
      </c>
      <c r="O113" s="18">
        <v>5603.586288415795</v>
      </c>
      <c r="P113" s="16">
        <f t="shared" ref="P113:P114" si="1">N113*(R113/O113)</f>
        <v>7.340650588194463</v>
      </c>
      <c r="Q113" s="16">
        <f t="shared" ref="Q113:Q114" si="2">P113+M113+L113</f>
        <v>36.178625945833424</v>
      </c>
      <c r="R113" s="16">
        <v>1548</v>
      </c>
      <c r="S113" s="16">
        <f t="shared" ref="S113:S114" si="3">H113*(R113/O113)</f>
        <v>93955.371113924484</v>
      </c>
      <c r="T113" s="16">
        <f t="shared" ref="T113:T114" si="4">2*J113</f>
        <v>165844.6785889068</v>
      </c>
      <c r="U113" s="16">
        <f t="shared" ref="U113:U114" si="5">S113+T113</f>
        <v>259800.04970283128</v>
      </c>
      <c r="V113" s="16" t="str">
        <f>VLOOKUP(B113,NUTS_Europa!$B$2:$F$41,5,FALSE)</f>
        <v>Hamburg</v>
      </c>
      <c r="W113" s="16" t="str">
        <f>VLOOKUP(C113,Puertos!$C$3:$D$28,2,FALSE)</f>
        <v>Hamburgo</v>
      </c>
      <c r="X113" s="16" t="str">
        <f>VLOOKUP(D113,NUTS_Europa!$B$2:$F$41,5,FALSE)</f>
        <v>Noord-Holland</v>
      </c>
      <c r="Y113" s="16" t="str">
        <f>VLOOKUP(E113,Puertos!$C$3:$D$28,2,FALSE)</f>
        <v>Amsterdam</v>
      </c>
      <c r="Z113" s="16">
        <f t="shared" ref="Z113:Z114" si="6">Q113/24</f>
        <v>1.5074427477430594</v>
      </c>
    </row>
    <row r="114" spans="2:26" s="16" customFormat="1" x14ac:dyDescent="0.25">
      <c r="B114" s="16" t="str">
        <f>VLOOKUP(G114,NUTS_Europa!$A$2:$C$81,2,FALSE)</f>
        <v>NL32</v>
      </c>
      <c r="C114" s="16">
        <f>VLOOKUP(G114,NUTS_Europa!$A$2:$C$81,3,FALSE)</f>
        <v>218</v>
      </c>
      <c r="D114" s="16" t="str">
        <f>VLOOKUP(F114,NUTS_Europa!$A$2:$C$81,2,FALSE)</f>
        <v>FRI2</v>
      </c>
      <c r="E114" s="16">
        <f>VLOOKUP(F114,NUTS_Europa!$A$2:$C$81,3,FALSE)</f>
        <v>269</v>
      </c>
      <c r="F114" s="16">
        <v>29</v>
      </c>
      <c r="G114" s="16">
        <v>32</v>
      </c>
      <c r="H114" s="16">
        <v>1834765.8755635968</v>
      </c>
      <c r="I114" s="16">
        <v>1153494.3283399954</v>
      </c>
      <c r="J114" s="16">
        <f t="shared" si="0"/>
        <v>88730.332949230418</v>
      </c>
      <c r="K114" s="16">
        <v>199597.76430000001</v>
      </c>
      <c r="L114" s="16">
        <v>19.642857142857142</v>
      </c>
      <c r="M114" s="16">
        <v>10.179571047943142</v>
      </c>
      <c r="N114" s="16">
        <v>31.736643702576409</v>
      </c>
      <c r="O114" s="18">
        <v>5603.586288415795</v>
      </c>
      <c r="P114" s="16">
        <f t="shared" si="1"/>
        <v>8.7673004256489246</v>
      </c>
      <c r="Q114" s="16">
        <f t="shared" si="2"/>
        <v>38.589728616449207</v>
      </c>
      <c r="R114" s="16">
        <v>1548</v>
      </c>
      <c r="S114" s="16">
        <f t="shared" si="3"/>
        <v>506857.11420987389</v>
      </c>
      <c r="T114" s="16">
        <f t="shared" si="4"/>
        <v>177460.66589846084</v>
      </c>
      <c r="U114" s="16">
        <f t="shared" si="5"/>
        <v>684317.78010833473</v>
      </c>
      <c r="V114" s="16" t="str">
        <f>VLOOKUP(B114,NUTS_Europa!$B$2:$F$41,5,FALSE)</f>
        <v>Noord-Holland</v>
      </c>
      <c r="W114" s="16" t="str">
        <f>VLOOKUP(C114,Puertos!$C$3:$D$28,2,FALSE)</f>
        <v>Amsterdam</v>
      </c>
      <c r="X114" s="16" t="str">
        <f>VLOOKUP(D114,NUTS_Europa!$B$2:$F$41,5,FALSE)</f>
        <v>Limousin</v>
      </c>
      <c r="Y114" s="16" t="str">
        <f>VLOOKUP(E114,Puertos!$C$3:$D$28,2,FALSE)</f>
        <v>Le Havre</v>
      </c>
      <c r="Z114" s="16">
        <f t="shared" si="6"/>
        <v>1.6079053590187169</v>
      </c>
    </row>
    <row r="115" spans="2:26" s="16" customFormat="1" x14ac:dyDescent="0.25">
      <c r="B115" s="16" t="str">
        <f>VLOOKUP(F115,NUTS_Europa!$A$2:$C$81,2,FALSE)</f>
        <v>FRI2</v>
      </c>
      <c r="C115" s="16">
        <f>VLOOKUP(F115,NUTS_Europa!$A$2:$C$81,3,FALSE)</f>
        <v>269</v>
      </c>
      <c r="D115" s="16" t="str">
        <f>VLOOKUP(G115,NUTS_Europa!$A$2:$C$81,2,FALSE)</f>
        <v>FRG0</v>
      </c>
      <c r="E115" s="16">
        <f>VLOOKUP(G115,NUTS_Europa!$A$2:$C$81,3,FALSE)</f>
        <v>283</v>
      </c>
      <c r="F115" s="16">
        <v>29</v>
      </c>
      <c r="G115" s="16">
        <v>62</v>
      </c>
      <c r="H115" s="16">
        <v>1412109.6866710363</v>
      </c>
      <c r="I115" s="16">
        <v>1468460.6131189144</v>
      </c>
      <c r="K115" s="16">
        <v>118487.9544</v>
      </c>
      <c r="L115" s="16">
        <v>33.071428571428569</v>
      </c>
      <c r="M115" s="16">
        <v>12.719090507695199</v>
      </c>
      <c r="N115" s="16">
        <v>14.508624563721343</v>
      </c>
      <c r="O115" s="16">
        <v>2344.8291721377705</v>
      </c>
    </row>
    <row r="116" spans="2:26" s="16" customFormat="1" x14ac:dyDescent="0.25">
      <c r="B116" s="16" t="str">
        <f>VLOOKUP(G116,NUTS_Europa!$A$2:$C$81,2,FALSE)</f>
        <v>FRG0</v>
      </c>
      <c r="C116" s="16">
        <f>VLOOKUP(G116,NUTS_Europa!$A$2:$C$81,3,FALSE)</f>
        <v>283</v>
      </c>
      <c r="D116" s="16" t="str">
        <f>VLOOKUP(F116,NUTS_Europa!$A$2:$C$81,2,FALSE)</f>
        <v>FRF2</v>
      </c>
      <c r="E116" s="16">
        <f>VLOOKUP(F116,NUTS_Europa!$A$2:$C$81,3,FALSE)</f>
        <v>269</v>
      </c>
      <c r="F116" s="16">
        <v>27</v>
      </c>
      <c r="G116" s="16">
        <v>62</v>
      </c>
      <c r="H116" s="16">
        <v>1399794.643858969</v>
      </c>
      <c r="I116" s="16">
        <v>1468460.6131189144</v>
      </c>
      <c r="J116" s="16">
        <v>141512.31529999999</v>
      </c>
      <c r="K116" s="16">
        <v>33.071428571428569</v>
      </c>
      <c r="L116" s="16">
        <v>12.719090507695199</v>
      </c>
      <c r="M116" s="16">
        <v>14.508624563721343</v>
      </c>
      <c r="N116" s="16">
        <v>2344.8291721377705</v>
      </c>
    </row>
    <row r="117" spans="2:26" s="16" customFormat="1" x14ac:dyDescent="0.25">
      <c r="B117" s="16" t="str">
        <f>VLOOKUP(F117,NUTS_Europa!$A$2:$C$81,2,FALSE)</f>
        <v>FRF2</v>
      </c>
      <c r="C117" s="16">
        <f>VLOOKUP(F117,NUTS_Europa!$A$2:$C$81,3,FALSE)</f>
        <v>269</v>
      </c>
      <c r="D117" s="16" t="str">
        <f>VLOOKUP(G117,NUTS_Europa!$A$2:$C$81,2,FALSE)</f>
        <v>FRJ2</v>
      </c>
      <c r="E117" s="16">
        <f>VLOOKUP(G117,NUTS_Europa!$A$2:$C$81,3,FALSE)</f>
        <v>283</v>
      </c>
      <c r="F117" s="16">
        <v>27</v>
      </c>
      <c r="G117" s="16">
        <v>28</v>
      </c>
      <c r="H117" s="16">
        <v>1947814.0489959756</v>
      </c>
      <c r="I117" s="16">
        <v>1468460.6131189144</v>
      </c>
      <c r="J117" s="16">
        <v>176841.96369999999</v>
      </c>
      <c r="K117" s="16">
        <v>33.071428571428569</v>
      </c>
      <c r="L117" s="16">
        <v>12.719090507695199</v>
      </c>
      <c r="M117" s="16">
        <v>14.508624563721343</v>
      </c>
      <c r="N117" s="16">
        <v>2344.8291721377705</v>
      </c>
    </row>
    <row r="118" spans="2:26" s="16" customFormat="1" x14ac:dyDescent="0.25">
      <c r="B118" s="16" t="str">
        <f>VLOOKUP(G118,NUTS_Europa!$A$2:$C$81,2,FALSE)</f>
        <v>FRJ2</v>
      </c>
      <c r="C118" s="16">
        <f>VLOOKUP(G118,NUTS_Europa!$A$2:$C$81,3,FALSE)</f>
        <v>283</v>
      </c>
      <c r="D118" s="16" t="str">
        <f>VLOOKUP(F118,NUTS_Europa!$A$2:$C$81,2,FALSE)</f>
        <v>FRJ1</v>
      </c>
      <c r="E118" s="16">
        <f>VLOOKUP(F118,NUTS_Europa!$A$2:$C$81,3,FALSE)</f>
        <v>1063</v>
      </c>
      <c r="F118" s="16">
        <v>26</v>
      </c>
      <c r="G118" s="16">
        <v>28</v>
      </c>
      <c r="H118" s="16">
        <v>2392976.3172230995</v>
      </c>
      <c r="I118" s="16">
        <v>7285786.4161016662</v>
      </c>
      <c r="J118" s="16">
        <v>142841.86170000001</v>
      </c>
      <c r="K118" s="16">
        <v>110.26692857142858</v>
      </c>
      <c r="L118" s="16">
        <v>11.04507885013156</v>
      </c>
      <c r="M118" s="16">
        <v>12.347610250227266</v>
      </c>
      <c r="N118" s="16">
        <v>2344.8291721377705</v>
      </c>
    </row>
    <row r="119" spans="2:26" s="16" customFormat="1" x14ac:dyDescent="0.25">
      <c r="B119" s="16" t="str">
        <f>VLOOKUP(F119,NUTS_Europa!$A$2:$C$81,2,FALSE)</f>
        <v>FRJ1</v>
      </c>
      <c r="C119" s="16">
        <f>VLOOKUP(F119,NUTS_Europa!$A$2:$C$81,3,FALSE)</f>
        <v>1063</v>
      </c>
      <c r="D119" s="16" t="str">
        <f>VLOOKUP(G119,NUTS_Europa!$A$2:$C$81,2,FALSE)</f>
        <v>PT17</v>
      </c>
      <c r="E119" s="16">
        <f>VLOOKUP(G119,NUTS_Europa!$A$2:$C$81,3,FALSE)</f>
        <v>294</v>
      </c>
      <c r="F119" s="16">
        <v>26</v>
      </c>
      <c r="G119" s="16">
        <v>39</v>
      </c>
      <c r="H119" s="16">
        <v>1739625.5991859916</v>
      </c>
      <c r="I119" s="16">
        <v>5781249.3094854672</v>
      </c>
      <c r="J119" s="16">
        <v>137713.6226</v>
      </c>
      <c r="K119" s="16">
        <v>58.142857142857146</v>
      </c>
      <c r="L119" s="16">
        <v>12.002122423257411</v>
      </c>
      <c r="M119" s="16">
        <v>16.700709235272281</v>
      </c>
      <c r="N119" s="16">
        <v>3296.1439756520863</v>
      </c>
    </row>
    <row r="120" spans="2:26" s="16" customFormat="1" x14ac:dyDescent="0.25">
      <c r="B120" s="16" t="str">
        <f>VLOOKUP(G120,NUTS_Europa!$A$2:$C$81,2,FALSE)</f>
        <v>PT17</v>
      </c>
      <c r="C120" s="16">
        <f>VLOOKUP(G120,NUTS_Europa!$A$2:$C$81,3,FALSE)</f>
        <v>294</v>
      </c>
      <c r="D120" s="16" t="str">
        <f>VLOOKUP(F120,NUTS_Europa!$A$2:$C$81,2,FALSE)</f>
        <v>PT15</v>
      </c>
      <c r="E120" s="16">
        <f>VLOOKUP(F120,NUTS_Europa!$A$2:$C$81,3,FALSE)</f>
        <v>1065</v>
      </c>
      <c r="F120" s="16">
        <v>37</v>
      </c>
      <c r="G120" s="16">
        <v>39</v>
      </c>
      <c r="H120" s="16">
        <v>1071151.8507954753</v>
      </c>
      <c r="I120" s="16">
        <v>557909.7156019219</v>
      </c>
      <c r="J120" s="16">
        <v>507158.32770000002</v>
      </c>
      <c r="K120" s="16">
        <v>3.2142857142857144</v>
      </c>
      <c r="L120" s="16">
        <v>12.528944244762993</v>
      </c>
      <c r="M120" s="16">
        <v>16.700709235272281</v>
      </c>
      <c r="N120" s="16">
        <v>3296.1439756520863</v>
      </c>
    </row>
    <row r="121" spans="2:26" s="16" customFormat="1" x14ac:dyDescent="0.25">
      <c r="B121" s="16" t="str">
        <f>VLOOKUP(F121,NUTS_Europa!$A$2:$C$81,2,FALSE)</f>
        <v>PT15</v>
      </c>
      <c r="C121" s="16">
        <f>VLOOKUP(F121,NUTS_Europa!$A$2:$C$81,3,FALSE)</f>
        <v>1065</v>
      </c>
      <c r="D121" s="16" t="str">
        <f>VLOOKUP(G121,NUTS_Europa!$A$2:$C$81,2,FALSE)</f>
        <v>PT16</v>
      </c>
      <c r="E121" s="16">
        <f>VLOOKUP(G121,NUTS_Europa!$A$2:$C$81,3,FALSE)</f>
        <v>111</v>
      </c>
      <c r="F121" s="16">
        <v>37</v>
      </c>
      <c r="G121" s="16">
        <v>38</v>
      </c>
      <c r="H121" s="16">
        <v>1491904.6052875719</v>
      </c>
      <c r="I121" s="16">
        <v>841732.92443685466</v>
      </c>
      <c r="J121" s="16">
        <f>I121/13</f>
        <v>64748.686495142669</v>
      </c>
      <c r="K121" s="16">
        <v>198656.2873</v>
      </c>
      <c r="L121" s="16">
        <v>14.785714285714286</v>
      </c>
      <c r="M121" s="16">
        <v>8.9568597353538166</v>
      </c>
      <c r="N121" s="16">
        <v>16.700709235272281</v>
      </c>
      <c r="O121" s="18">
        <v>3296.1439756520863</v>
      </c>
      <c r="P121" s="16">
        <f>N121*(R121/O121)</f>
        <v>7.8433157310996933</v>
      </c>
      <c r="Q121" s="16">
        <f>P121+M121+L121</f>
        <v>31.585889752167795</v>
      </c>
      <c r="R121" s="16">
        <v>1548</v>
      </c>
      <c r="S121" s="16">
        <f>H121*(R121/O121)</f>
        <v>700657.60053101811</v>
      </c>
      <c r="T121" s="16">
        <f t="shared" ref="T121" si="7">2*J121</f>
        <v>129497.37299028534</v>
      </c>
      <c r="U121" s="16">
        <f>S121+T121</f>
        <v>830154.97352130339</v>
      </c>
      <c r="V121" s="16" t="str">
        <f>VLOOKUP(B121,NUTS_Europa!$B$2:$F$41,5,FALSE)</f>
        <v>Algarve</v>
      </c>
      <c r="W121" s="16" t="str">
        <f>VLOOKUP(C121,Puertos!$C$3:$D$28,2,FALSE)</f>
        <v>Sines</v>
      </c>
      <c r="X121" s="16" t="str">
        <f>VLOOKUP(D121,NUTS_Europa!$B$2:$F$41,5,FALSE)</f>
        <v>Centro (PT)</v>
      </c>
      <c r="Y121" s="16" t="str">
        <f>VLOOKUP(E121,Puertos!$C$3:$D$28,2,FALSE)</f>
        <v>Oporto</v>
      </c>
      <c r="Z121" s="16">
        <f>Q121/24</f>
        <v>1.3160787396736582</v>
      </c>
    </row>
    <row r="122" spans="2:26" s="16" customFormat="1" x14ac:dyDescent="0.25">
      <c r="B122" s="16" t="str">
        <f>VLOOKUP(G122,NUTS_Europa!$A$2:$C$81,2,FALSE)</f>
        <v>PT16</v>
      </c>
      <c r="C122" s="16">
        <f>VLOOKUP(G122,NUTS_Europa!$A$2:$C$81,3,FALSE)</f>
        <v>111</v>
      </c>
      <c r="D122" s="16" t="str">
        <f>VLOOKUP(F122,NUTS_Europa!$A$2:$C$81,2,FALSE)</f>
        <v>ES61</v>
      </c>
      <c r="E122" s="16">
        <f>VLOOKUP(F122,NUTS_Europa!$A$2:$C$81,3,FALSE)</f>
        <v>61</v>
      </c>
      <c r="F122" s="16">
        <v>17</v>
      </c>
      <c r="G122" s="16">
        <v>38</v>
      </c>
      <c r="H122" s="16">
        <v>1822844.1728642052</v>
      </c>
      <c r="I122" s="16">
        <v>1014777.5826967855</v>
      </c>
      <c r="J122" s="16">
        <v>118487.9544</v>
      </c>
      <c r="K122" s="16">
        <v>22.870714285714286</v>
      </c>
      <c r="L122" s="16">
        <v>7.624716536695372</v>
      </c>
      <c r="M122" s="16">
        <v>15.545383814081431</v>
      </c>
      <c r="N122" s="16">
        <v>3296.1439756520863</v>
      </c>
    </row>
    <row r="123" spans="2:26" s="16" customFormat="1" x14ac:dyDescent="0.25">
      <c r="B123" s="16" t="str">
        <f>VLOOKUP(F123,NUTS_Europa!$A$2:$C$81,2,FALSE)</f>
        <v>ES61</v>
      </c>
      <c r="C123" s="16">
        <f>VLOOKUP(F123,NUTS_Europa!$A$2:$C$81,3,FALSE)</f>
        <v>61</v>
      </c>
      <c r="D123" s="16" t="str">
        <f>VLOOKUP(G123,NUTS_Europa!$A$2:$C$81,2,FALSE)</f>
        <v>PT11</v>
      </c>
      <c r="E123" s="16">
        <f>VLOOKUP(G123,NUTS_Europa!$A$2:$C$81,3,FALSE)</f>
        <v>111</v>
      </c>
      <c r="F123" s="16">
        <v>17</v>
      </c>
      <c r="G123" s="16">
        <v>36</v>
      </c>
      <c r="H123" s="16">
        <v>1931040.0988649847</v>
      </c>
      <c r="I123" s="16">
        <v>1014777.5826967855</v>
      </c>
      <c r="J123" s="16">
        <v>507158.32770000002</v>
      </c>
      <c r="K123" s="16">
        <v>22.870714285714286</v>
      </c>
      <c r="L123" s="16">
        <v>7.624716536695372</v>
      </c>
      <c r="M123" s="16">
        <v>15.545383814081431</v>
      </c>
      <c r="N123" s="16">
        <v>3296.1439756520863</v>
      </c>
    </row>
    <row r="124" spans="2:26" s="16" customFormat="1" x14ac:dyDescent="0.25">
      <c r="B124" s="16" t="str">
        <f>VLOOKUP(G124,NUTS_Europa!$A$2:$C$81,2,FALSE)</f>
        <v>PT11</v>
      </c>
      <c r="C124" s="16">
        <f>VLOOKUP(G124,NUTS_Europa!$A$2:$C$81,3,FALSE)</f>
        <v>111</v>
      </c>
      <c r="D124" s="16" t="str">
        <f>VLOOKUP(F124,NUTS_Europa!$A$2:$C$81,2,FALSE)</f>
        <v>NL41</v>
      </c>
      <c r="E124" s="16">
        <f>VLOOKUP(F124,NUTS_Europa!$A$2:$C$81,3,FALSE)</f>
        <v>253</v>
      </c>
      <c r="F124" s="16">
        <v>35</v>
      </c>
      <c r="G124" s="16">
        <v>36</v>
      </c>
      <c r="H124" s="16">
        <v>1121334.8555160193</v>
      </c>
      <c r="I124" s="16">
        <v>2434245.9212883366</v>
      </c>
      <c r="J124" s="16">
        <f t="shared" ref="J124:J125" si="8">I124/13</f>
        <v>187249.68625294897</v>
      </c>
      <c r="K124" s="16">
        <v>163029.68049999999</v>
      </c>
      <c r="L124" s="16">
        <v>68.921428571428564</v>
      </c>
      <c r="M124" s="16">
        <v>8.6295481070675226</v>
      </c>
      <c r="N124" s="16">
        <v>19.738463283780391</v>
      </c>
      <c r="O124" s="18">
        <v>3296.1439756520863</v>
      </c>
      <c r="P124" s="16">
        <f t="shared" ref="P124:P125" si="9">N124*(R124/O124)</f>
        <v>9.2699655685541558</v>
      </c>
      <c r="Q124" s="16">
        <f t="shared" ref="Q124:Q125" si="10">P124+M124+L124</f>
        <v>86.82094224705024</v>
      </c>
      <c r="R124" s="16">
        <v>1548</v>
      </c>
      <c r="S124" s="16">
        <f t="shared" ref="S124:S125" si="11">H124*(R124/O124)</f>
        <v>526623.3420508866</v>
      </c>
      <c r="T124" s="16">
        <f t="shared" ref="T124:T125" si="12">2*J124</f>
        <v>374499.37250589795</v>
      </c>
      <c r="U124" s="16">
        <f t="shared" ref="U124:U125" si="13">S124+T124</f>
        <v>901122.7145567846</v>
      </c>
      <c r="V124" s="16" t="str">
        <f>VLOOKUP(B124,NUTS_Europa!$B$2:$F$41,5,FALSE)</f>
        <v>Norte</v>
      </c>
      <c r="W124" s="16" t="str">
        <f>VLOOKUP(C124,Puertos!$C$3:$D$28,2,FALSE)</f>
        <v>Oporto</v>
      </c>
      <c r="X124" s="16" t="str">
        <f>VLOOKUP(D124,NUTS_Europa!$B$2:$F$41,5,FALSE)</f>
        <v>Noord-Brabant</v>
      </c>
      <c r="Y124" s="16" t="str">
        <f>VLOOKUP(E124,Puertos!$C$3:$D$28,2,FALSE)</f>
        <v>Amberes</v>
      </c>
      <c r="Z124" s="16">
        <f t="shared" ref="Z124:Z125" si="14">Q124/24</f>
        <v>3.6175392602937602</v>
      </c>
    </row>
    <row r="125" spans="2:26" s="16" customFormat="1" x14ac:dyDescent="0.25">
      <c r="B125" s="16" t="str">
        <f>VLOOKUP(F125,NUTS_Europa!$A$2:$C$81,2,FALSE)</f>
        <v>NL41</v>
      </c>
      <c r="C125" s="16">
        <f>VLOOKUP(F125,NUTS_Europa!$A$2:$C$81,3,FALSE)</f>
        <v>253</v>
      </c>
      <c r="D125" s="16" t="str">
        <f>VLOOKUP(G125,NUTS_Europa!$A$2:$C$81,2,FALSE)</f>
        <v>PT18</v>
      </c>
      <c r="E125" s="16">
        <f>VLOOKUP(G125,NUTS_Europa!$A$2:$C$81,3,FALSE)</f>
        <v>1065</v>
      </c>
      <c r="F125" s="16">
        <v>35</v>
      </c>
      <c r="G125" s="16">
        <v>40</v>
      </c>
      <c r="H125" s="16">
        <v>2717603.551656188</v>
      </c>
      <c r="I125" s="16">
        <v>2899972.176132306</v>
      </c>
      <c r="J125" s="16">
        <f t="shared" si="8"/>
        <v>223074.78277940815</v>
      </c>
      <c r="K125" s="16">
        <v>120437.3524</v>
      </c>
      <c r="L125" s="16">
        <v>83.269071428571436</v>
      </c>
      <c r="M125" s="16">
        <v>9.7856133383656871</v>
      </c>
      <c r="N125" s="16">
        <v>49.486783173576448</v>
      </c>
      <c r="O125" s="18">
        <v>8263.843030071208</v>
      </c>
      <c r="P125" s="16">
        <f t="shared" si="9"/>
        <v>9.2699655685541558</v>
      </c>
      <c r="Q125" s="16">
        <f t="shared" si="10"/>
        <v>102.32465033549127</v>
      </c>
      <c r="R125" s="16">
        <v>1548</v>
      </c>
      <c r="S125" s="16">
        <f t="shared" si="11"/>
        <v>509067.06270381919</v>
      </c>
      <c r="T125" s="16">
        <f t="shared" si="12"/>
        <v>446149.56555881631</v>
      </c>
      <c r="U125" s="16">
        <f t="shared" si="13"/>
        <v>955216.62826263555</v>
      </c>
      <c r="V125" s="16" t="str">
        <f>VLOOKUP(B125,NUTS_Europa!$B$2:$F$41,5,FALSE)</f>
        <v>Noord-Brabant</v>
      </c>
      <c r="W125" s="16" t="str">
        <f>VLOOKUP(C125,Puertos!$C$3:$D$28,2,FALSE)</f>
        <v>Amberes</v>
      </c>
      <c r="X125" s="16" t="str">
        <f>VLOOKUP(D125,NUTS_Europa!$B$2:$F$41,5,FALSE)</f>
        <v>Alentejo</v>
      </c>
      <c r="Y125" s="16" t="str">
        <f>VLOOKUP(E125,Puertos!$C$3:$D$28,2,FALSE)</f>
        <v>Sines</v>
      </c>
      <c r="Z125" s="16">
        <f t="shared" si="14"/>
        <v>4.263527097312136</v>
      </c>
    </row>
    <row r="126" spans="2:26" s="16" customFormat="1" x14ac:dyDescent="0.25">
      <c r="B126" s="16" t="str">
        <f>VLOOKUP(G126,NUTS_Europa!$A$2:$C$81,2,FALSE)</f>
        <v>PT18</v>
      </c>
      <c r="C126" s="16">
        <f>VLOOKUP(G126,NUTS_Europa!$A$2:$C$81,3,FALSE)</f>
        <v>1065</v>
      </c>
      <c r="D126" s="16" t="str">
        <f>VLOOKUP(F126,NUTS_Europa!$A$2:$C$81,2,FALSE)</f>
        <v>NL33</v>
      </c>
      <c r="E126" s="16">
        <f>VLOOKUP(F126,NUTS_Europa!$A$2:$C$81,3,FALSE)</f>
        <v>250</v>
      </c>
      <c r="F126" s="16">
        <v>33</v>
      </c>
      <c r="G126" s="16">
        <v>40</v>
      </c>
      <c r="H126" s="16">
        <v>2616164.3273776378</v>
      </c>
      <c r="I126" s="16">
        <v>3057685.8248231206</v>
      </c>
      <c r="J126" s="16">
        <v>137713.6226</v>
      </c>
      <c r="K126" s="16">
        <v>83.268571428571434</v>
      </c>
      <c r="L126" s="16">
        <v>12.782701931336609</v>
      </c>
      <c r="M126" s="16">
        <v>49.486783173576448</v>
      </c>
      <c r="N126" s="16">
        <v>8263.843030071208</v>
      </c>
    </row>
    <row r="127" spans="2:26" s="16" customFormat="1" x14ac:dyDescent="0.25">
      <c r="B127" s="16" t="str">
        <f>VLOOKUP(F127,NUTS_Europa!$A$2:$C$81,2,FALSE)</f>
        <v>NL33</v>
      </c>
      <c r="C127" s="16">
        <f>VLOOKUP(F127,NUTS_Europa!$A$2:$C$81,3,FALSE)</f>
        <v>250</v>
      </c>
      <c r="D127" s="16" t="str">
        <f>VLOOKUP(G127,NUTS_Europa!$A$2:$C$81,2,FALSE)</f>
        <v>NL11</v>
      </c>
      <c r="E127" s="16">
        <f>VLOOKUP(G127,NUTS_Europa!$A$2:$C$81,3,FALSE)</f>
        <v>218</v>
      </c>
      <c r="F127" s="16">
        <v>33</v>
      </c>
      <c r="G127" s="16">
        <v>70</v>
      </c>
      <c r="H127" s="16">
        <v>2009530.2229203046</v>
      </c>
      <c r="I127" s="16">
        <v>790817.30262512551</v>
      </c>
      <c r="J127" s="16">
        <v>135416.16140000001</v>
      </c>
      <c r="K127" s="16">
        <v>4.8571428571428568</v>
      </c>
      <c r="L127" s="16">
        <v>11.702158176569711</v>
      </c>
      <c r="M127" s="16">
        <v>31.736643702576409</v>
      </c>
      <c r="N127" s="16">
        <v>5603.586288415795</v>
      </c>
    </row>
    <row r="128" spans="2:26" s="16" customFormat="1" x14ac:dyDescent="0.25">
      <c r="B128" s="16" t="s">
        <v>104</v>
      </c>
      <c r="C128" s="16">
        <v>218</v>
      </c>
      <c r="D128" s="16" t="s">
        <v>52</v>
      </c>
      <c r="E128" s="16">
        <v>1069</v>
      </c>
      <c r="F128" s="16">
        <v>44</v>
      </c>
      <c r="G128" s="16">
        <v>70</v>
      </c>
      <c r="H128" s="16">
        <v>2265567.9521564217</v>
      </c>
      <c r="I128" s="16">
        <v>1077990.4108278942</v>
      </c>
      <c r="J128" s="16">
        <v>120437.3524</v>
      </c>
      <c r="K128" s="16">
        <v>19.283571428571431</v>
      </c>
      <c r="L128" s="16">
        <v>9.5544039290675311</v>
      </c>
      <c r="M128" s="16">
        <v>26.57233138505028</v>
      </c>
      <c r="N128" s="16">
        <v>5603.586288415795</v>
      </c>
    </row>
    <row r="129" spans="2:14" s="16" customFormat="1" x14ac:dyDescent="0.25">
      <c r="B129" s="16" t="s">
        <v>52</v>
      </c>
      <c r="C129" s="16">
        <v>1069</v>
      </c>
      <c r="D129" s="16" t="s">
        <v>100</v>
      </c>
      <c r="E129" s="16">
        <v>163</v>
      </c>
      <c r="F129" s="16">
        <v>44</v>
      </c>
      <c r="G129" s="16">
        <v>68</v>
      </c>
      <c r="H129" s="16">
        <v>2554627.6269078567</v>
      </c>
      <c r="I129" s="16">
        <v>2691618.1771354522</v>
      </c>
      <c r="J129" s="16">
        <v>122072.6309</v>
      </c>
      <c r="K129" s="16">
        <v>74.86071428571428</v>
      </c>
      <c r="L129" s="16">
        <v>14.180489989805471</v>
      </c>
      <c r="M129" s="16">
        <v>17.319657593016213</v>
      </c>
      <c r="N129" s="16">
        <v>2892.2254085751483</v>
      </c>
    </row>
    <row r="130" spans="2:14" s="16" customFormat="1" x14ac:dyDescent="0.25">
      <c r="B130" s="16" t="s">
        <v>100</v>
      </c>
      <c r="C130" s="16">
        <v>163</v>
      </c>
      <c r="D130" s="16" t="s">
        <v>60</v>
      </c>
      <c r="E130" s="16">
        <v>1069</v>
      </c>
      <c r="F130" s="16">
        <v>48</v>
      </c>
      <c r="G130" s="16">
        <v>68</v>
      </c>
      <c r="H130" s="16">
        <v>2736907.241057897</v>
      </c>
      <c r="I130" s="16">
        <v>2691618.1771354522</v>
      </c>
      <c r="J130" s="16">
        <v>142841.86170000001</v>
      </c>
      <c r="K130" s="16">
        <v>74.86071428571428</v>
      </c>
      <c r="L130" s="16">
        <v>14.180489989805471</v>
      </c>
      <c r="M130" s="16">
        <v>17.319657593016213</v>
      </c>
      <c r="N130" s="16">
        <v>2892.2254085751483</v>
      </c>
    </row>
    <row r="131" spans="2:14" s="16" customFormat="1" x14ac:dyDescent="0.25">
      <c r="B131" s="16" t="s">
        <v>60</v>
      </c>
      <c r="C131" s="16">
        <v>1069</v>
      </c>
      <c r="D131" s="16" t="s">
        <v>68</v>
      </c>
      <c r="E131" s="16">
        <v>163</v>
      </c>
      <c r="F131" s="16">
        <v>48</v>
      </c>
      <c r="G131" s="16">
        <v>52</v>
      </c>
      <c r="H131" s="16">
        <v>1776141.774808727</v>
      </c>
      <c r="I131" s="16">
        <v>2691618.1771354522</v>
      </c>
      <c r="J131" s="16">
        <v>123614.25509999999</v>
      </c>
      <c r="K131" s="16">
        <v>74.86071428571428</v>
      </c>
      <c r="L131" s="16">
        <v>14.180489989805471</v>
      </c>
      <c r="M131" s="16">
        <v>17.319657593016213</v>
      </c>
      <c r="N131" s="16">
        <v>2892.2254085751483</v>
      </c>
    </row>
    <row r="132" spans="2:14" s="16" customFormat="1" x14ac:dyDescent="0.25">
      <c r="B132" s="16" t="s">
        <v>68</v>
      </c>
      <c r="C132" s="16">
        <v>163</v>
      </c>
      <c r="D132" s="16" t="s">
        <v>48</v>
      </c>
      <c r="E132" s="16">
        <v>220</v>
      </c>
      <c r="F132" s="16">
        <v>42</v>
      </c>
      <c r="G132" s="16">
        <v>52</v>
      </c>
      <c r="H132" s="16">
        <v>1456265.8376579513</v>
      </c>
      <c r="I132" s="16">
        <v>2022774.6740752195</v>
      </c>
      <c r="J132" s="16">
        <v>137713.6226</v>
      </c>
      <c r="K132" s="16">
        <v>52.142857142857146</v>
      </c>
      <c r="L132" s="16">
        <v>16.617577922798006</v>
      </c>
      <c r="M132" s="16">
        <v>18.221001307114356</v>
      </c>
      <c r="N132" s="16">
        <v>2892.2254085751483</v>
      </c>
    </row>
    <row r="133" spans="2:14" s="16" customFormat="1" x14ac:dyDescent="0.25">
      <c r="B133" s="16" t="s">
        <v>48</v>
      </c>
      <c r="C133" s="16">
        <v>220</v>
      </c>
      <c r="D133" s="16" t="s">
        <v>82</v>
      </c>
      <c r="E133" s="16">
        <v>269</v>
      </c>
      <c r="F133" s="16">
        <v>42</v>
      </c>
      <c r="G133" s="16">
        <v>59</v>
      </c>
      <c r="H133" s="16">
        <v>4855861.8591406709</v>
      </c>
      <c r="I133" s="16">
        <v>899556.15225956822</v>
      </c>
      <c r="J133" s="16">
        <v>115262.5922</v>
      </c>
      <c r="K133" s="16">
        <v>12.927857142857144</v>
      </c>
      <c r="L133" s="16">
        <v>14.219225452885023</v>
      </c>
      <c r="M133" s="16">
        <v>103.79774660049631</v>
      </c>
      <c r="N133" s="16">
        <v>16475.849763184258</v>
      </c>
    </row>
    <row r="134" spans="2:14" s="16" customFormat="1" x14ac:dyDescent="0.25">
      <c r="B134" s="16" t="str">
        <f>VLOOKUP(G134,NUTS_Europa!$A$2:$C$81,2,FALSE)</f>
        <v>ES52</v>
      </c>
      <c r="C134" s="16">
        <f>VLOOKUP(G134,NUTS_Europa!$A$2:$C$81,3,FALSE)</f>
        <v>1064</v>
      </c>
      <c r="D134" s="16" t="str">
        <f>VLOOKUP(F134,NUTS_Europa!$A$2:$C$81,2,FALSE)</f>
        <v>ES51</v>
      </c>
      <c r="E134" s="16">
        <f>VLOOKUP(F134,NUTS_Europa!$A$2:$C$81,3,FALSE)</f>
        <v>1063</v>
      </c>
      <c r="F134" s="16">
        <v>15</v>
      </c>
      <c r="G134" s="16">
        <v>16</v>
      </c>
      <c r="H134" s="16">
        <v>2762614.1496711429</v>
      </c>
      <c r="I134" s="16">
        <v>4341778.9502166128</v>
      </c>
      <c r="J134" s="16">
        <v>135416.16140000001</v>
      </c>
      <c r="K134" s="16">
        <v>11.571428571428571</v>
      </c>
      <c r="L134" s="16">
        <v>8.0156148203211135</v>
      </c>
      <c r="M134" s="16">
        <v>54.164747454136652</v>
      </c>
      <c r="N134" s="16">
        <v>10690.2529406715</v>
      </c>
    </row>
    <row r="135" spans="2:14" s="16" customFormat="1" x14ac:dyDescent="0.25">
      <c r="B135" s="16" t="str">
        <f>VLOOKUP(F135,NUTS_Europa!$A$2:$C$81,2,FALSE)</f>
        <v>ES51</v>
      </c>
      <c r="C135" s="16">
        <f>VLOOKUP(F135,NUTS_Europa!$A$2:$C$81,3,FALSE)</f>
        <v>1063</v>
      </c>
      <c r="D135" s="16" t="str">
        <f>VLOOKUP(G135,NUTS_Europa!$A$2:$C$81,2,FALSE)</f>
        <v>ES62</v>
      </c>
      <c r="E135" s="16">
        <f>VLOOKUP(G135,NUTS_Europa!$A$2:$C$81,3,FALSE)</f>
        <v>1064</v>
      </c>
      <c r="F135" s="16">
        <v>15</v>
      </c>
      <c r="G135" s="16">
        <v>18</v>
      </c>
      <c r="H135" s="16">
        <v>5341082.8474805206</v>
      </c>
      <c r="I135" s="16">
        <v>4341778.9502166128</v>
      </c>
      <c r="J135" s="16">
        <v>199597.76430000001</v>
      </c>
      <c r="K135" s="16">
        <v>11.571428571428571</v>
      </c>
      <c r="L135" s="16">
        <v>8.0156148203211135</v>
      </c>
      <c r="M135" s="16">
        <v>54.164747454136652</v>
      </c>
      <c r="N135" s="16">
        <v>10690.2529406715</v>
      </c>
    </row>
    <row r="136" spans="2:14" s="16" customFormat="1" x14ac:dyDescent="0.25">
      <c r="B136" s="16" t="str">
        <f>VLOOKUP(F136,NUTS_Europa!$A$2:$C$81,2,FALSE)</f>
        <v>ES62</v>
      </c>
      <c r="C136" s="16">
        <f>VLOOKUP(F136,NUTS_Europa!$A$2:$C$81,3,FALSE)</f>
        <v>1064</v>
      </c>
      <c r="D136" s="16" t="str">
        <f>VLOOKUP(G136,NUTS_Europa!$A$2:$C$81,2,FALSE)</f>
        <v>FRG0</v>
      </c>
      <c r="E136" s="16">
        <f>VLOOKUP(G136,NUTS_Europa!$A$2:$C$81,3,FALSE)</f>
        <v>282</v>
      </c>
      <c r="F136" s="16">
        <v>18</v>
      </c>
      <c r="G136" s="16">
        <v>22</v>
      </c>
      <c r="H136" s="16">
        <v>531339.04405790777</v>
      </c>
      <c r="I136" s="16">
        <v>3000974.3428147114</v>
      </c>
      <c r="J136" s="16">
        <v>135416.16140000001</v>
      </c>
      <c r="K136" s="16">
        <v>89.787071428571423</v>
      </c>
      <c r="L136" s="16">
        <v>7.9364380464713982</v>
      </c>
      <c r="M136" s="16">
        <v>5.0582059384779203</v>
      </c>
      <c r="N136" s="16">
        <v>844.67442029400002</v>
      </c>
    </row>
    <row r="137" spans="2:14" s="16" customFormat="1" x14ac:dyDescent="0.25">
      <c r="B137" s="16" t="str">
        <f>VLOOKUP(G137,NUTS_Europa!$A$2:$C$81,2,FALSE)</f>
        <v>FRG0</v>
      </c>
      <c r="C137" s="16">
        <f>VLOOKUP(G137,NUTS_Europa!$A$2:$C$81,3,FALSE)</f>
        <v>282</v>
      </c>
      <c r="D137" s="16" t="str">
        <f>VLOOKUP(F137,NUTS_Europa!$A$2:$C$81,2,FALSE)</f>
        <v>DEA1</v>
      </c>
      <c r="E137" s="16">
        <f>VLOOKUP(F137,NUTS_Europa!$A$2:$C$81,3,FALSE)</f>
        <v>253</v>
      </c>
      <c r="F137" s="16">
        <v>9</v>
      </c>
      <c r="G137" s="16">
        <v>22</v>
      </c>
      <c r="H137" s="16">
        <v>531027.65636583522</v>
      </c>
      <c r="I137" s="16">
        <v>1812737.0772406254</v>
      </c>
      <c r="J137" s="16">
        <v>507158.32770000002</v>
      </c>
      <c r="K137" s="16">
        <v>47.708571428571425</v>
      </c>
      <c r="L137" s="16">
        <v>9.1796147430103918</v>
      </c>
      <c r="M137" s="16">
        <v>5.8366649981771301</v>
      </c>
      <c r="N137" s="16">
        <v>844.67442029400002</v>
      </c>
    </row>
    <row r="138" spans="2:14" s="16" customFormat="1" x14ac:dyDescent="0.25">
      <c r="B138" s="16" t="str">
        <f>VLOOKUP(F138,NUTS_Europa!$A$2:$C$81,2,FALSE)</f>
        <v>DEA1</v>
      </c>
      <c r="C138" s="16">
        <f>VLOOKUP(F138,NUTS_Europa!$A$2:$C$81,3,FALSE)</f>
        <v>253</v>
      </c>
      <c r="D138" s="16" t="str">
        <f>VLOOKUP(G138,NUTS_Europa!$A$2:$C$81,2,FALSE)</f>
        <v>ES11</v>
      </c>
      <c r="E138" s="16">
        <f>VLOOKUP(G138,NUTS_Europa!$A$2:$C$81,3,FALSE)</f>
        <v>288</v>
      </c>
      <c r="F138" s="16">
        <v>9</v>
      </c>
      <c r="G138" s="16">
        <v>11</v>
      </c>
      <c r="H138" s="16">
        <v>504902.26564450905</v>
      </c>
      <c r="I138" s="16">
        <v>2329948.7981728963</v>
      </c>
      <c r="J138" s="16">
        <v>142392.87169999999</v>
      </c>
      <c r="K138" s="16">
        <v>63.36785714285714</v>
      </c>
      <c r="L138" s="16">
        <v>9.5321234956865215</v>
      </c>
      <c r="M138" s="16">
        <v>5.3922212830335754</v>
      </c>
      <c r="N138" s="16">
        <v>900.45194714114655</v>
      </c>
    </row>
    <row r="139" spans="2:14" s="16" customFormat="1" x14ac:dyDescent="0.25">
      <c r="B139" s="16" t="str">
        <f>VLOOKUP(G139,NUTS_Europa!$A$2:$C$81,2,FALSE)</f>
        <v>ES11</v>
      </c>
      <c r="C139" s="16">
        <f>VLOOKUP(G139,NUTS_Europa!$A$2:$C$81,3,FALSE)</f>
        <v>288</v>
      </c>
      <c r="D139" s="16" t="str">
        <f>VLOOKUP(F139,NUTS_Europa!$A$2:$C$81,2,FALSE)</f>
        <v>DE80</v>
      </c>
      <c r="E139" s="16">
        <f>VLOOKUP(F139,NUTS_Europa!$A$2:$C$81,3,FALSE)</f>
        <v>1069</v>
      </c>
      <c r="F139" s="16">
        <v>6</v>
      </c>
      <c r="G139" s="16">
        <v>11</v>
      </c>
      <c r="H139" s="16">
        <v>484887.4299825725</v>
      </c>
      <c r="I139" s="16">
        <v>2908601.1062828633</v>
      </c>
      <c r="J139" s="16">
        <v>142841.86170000001</v>
      </c>
      <c r="K139" s="16">
        <v>82.767857142857139</v>
      </c>
      <c r="L139" s="16">
        <v>10.381457841155264</v>
      </c>
      <c r="M139" s="16">
        <v>4.5623571848265536</v>
      </c>
      <c r="N139" s="16">
        <v>900.45194714114655</v>
      </c>
    </row>
    <row r="140" spans="2:14" s="16" customFormat="1" x14ac:dyDescent="0.25"/>
    <row r="141" spans="2:14" s="16" customFormat="1" x14ac:dyDescent="0.25">
      <c r="B141" s="16" t="str">
        <f>VLOOKUP(F141,NUTS_Europa!$A$2:$C$81,2,FALSE)</f>
        <v>DE80</v>
      </c>
      <c r="C141" s="16">
        <f>VLOOKUP(F141,NUTS_Europa!$A$2:$C$81,3,FALSE)</f>
        <v>1069</v>
      </c>
      <c r="D141" s="16" t="str">
        <f>VLOOKUP(G141,NUTS_Europa!$A$2:$C$81,2,FALSE)</f>
        <v>FRI3</v>
      </c>
      <c r="E141" s="16">
        <f>VLOOKUP(G141,NUTS_Europa!$A$2:$C$81,3,FALSE)</f>
        <v>283</v>
      </c>
      <c r="F141" s="16">
        <v>6</v>
      </c>
      <c r="G141" s="16">
        <v>25</v>
      </c>
      <c r="H141" s="16">
        <v>1053116.3672357341</v>
      </c>
      <c r="I141" s="16">
        <v>2444664.4691528166</v>
      </c>
      <c r="J141" s="16">
        <v>176841.96369999999</v>
      </c>
      <c r="K141" s="16">
        <v>68.42</v>
      </c>
      <c r="L141" s="16">
        <v>12.09392338881959</v>
      </c>
      <c r="M141" s="16">
        <v>12.347610250227266</v>
      </c>
      <c r="N141" s="16">
        <v>2344.8291721377705</v>
      </c>
    </row>
    <row r="142" spans="2:14" s="16" customFormat="1" x14ac:dyDescent="0.25">
      <c r="B142" s="16" t="str">
        <f>VLOOKUP(G142,NUTS_Europa!$A$2:$C$81,2,FALSE)</f>
        <v>FRI1</v>
      </c>
      <c r="C142" s="16">
        <f>VLOOKUP(G142,NUTS_Europa!$A$2:$C$81,3,FALSE)</f>
        <v>283</v>
      </c>
      <c r="D142" s="16" t="str">
        <f>VLOOKUP(F142,NUTS_Europa!$A$2:$C$81,2,FALSE)</f>
        <v>FRD2</v>
      </c>
      <c r="E142" s="16">
        <f>VLOOKUP(F142,NUTS_Europa!$A$2:$C$81,3,FALSE)</f>
        <v>269</v>
      </c>
      <c r="F142" s="16">
        <v>20</v>
      </c>
      <c r="G142" s="16">
        <v>24</v>
      </c>
      <c r="H142" s="16">
        <v>931207.26485979778</v>
      </c>
      <c r="I142" s="16">
        <v>1468460.6131189144</v>
      </c>
      <c r="J142" s="16">
        <v>114346.8514</v>
      </c>
      <c r="K142" s="16">
        <v>33.071428571428569</v>
      </c>
      <c r="L142" s="16">
        <v>12.719090507695199</v>
      </c>
      <c r="M142" s="16">
        <v>14.508624563721343</v>
      </c>
      <c r="N142" s="16">
        <v>2344.8291721377705</v>
      </c>
    </row>
    <row r="143" spans="2:14" s="16" customFormat="1" x14ac:dyDescent="0.25">
      <c r="B143" s="16" t="s">
        <v>82</v>
      </c>
      <c r="C143" s="16">
        <v>269</v>
      </c>
      <c r="D143" s="16" t="s">
        <v>50</v>
      </c>
      <c r="E143" s="16">
        <v>220</v>
      </c>
      <c r="F143" s="16">
        <v>43</v>
      </c>
      <c r="G143" s="16">
        <v>59</v>
      </c>
      <c r="H143" s="16">
        <v>4232837.4858557163</v>
      </c>
      <c r="I143" s="16">
        <v>899556.15225956822</v>
      </c>
      <c r="J143" s="16">
        <v>199058.85829999999</v>
      </c>
      <c r="K143" s="16">
        <v>12.927857142857144</v>
      </c>
      <c r="L143" s="16">
        <v>14.219225452885023</v>
      </c>
      <c r="M143" s="16">
        <v>103.79774660049631</v>
      </c>
      <c r="N143" s="16">
        <v>16475.849763184258</v>
      </c>
    </row>
    <row r="144" spans="2:14" s="16" customFormat="1" x14ac:dyDescent="0.25">
      <c r="B144" s="16" t="s">
        <v>50</v>
      </c>
      <c r="C144" s="16">
        <v>220</v>
      </c>
      <c r="D144" s="16" t="s">
        <v>124</v>
      </c>
      <c r="E144" s="16">
        <v>61</v>
      </c>
      <c r="F144" s="16">
        <v>43</v>
      </c>
      <c r="G144" s="16">
        <v>80</v>
      </c>
      <c r="H144" s="16">
        <v>11692365.652726289</v>
      </c>
      <c r="I144" s="16">
        <v>3230768.4135340601</v>
      </c>
      <c r="J144" s="16">
        <v>117768.50930000001</v>
      </c>
      <c r="K144" s="16">
        <v>96.690714285714293</v>
      </c>
      <c r="L144" s="16">
        <v>11.739892418168521</v>
      </c>
      <c r="M144" s="16">
        <v>87.377886615135978</v>
      </c>
      <c r="N144" s="16">
        <v>17378.684516231049</v>
      </c>
    </row>
    <row r="145" spans="2:14" s="16" customFormat="1" x14ac:dyDescent="0.25">
      <c r="B145" s="16" t="str">
        <f>VLOOKUP(G145,NUTS_Europa!$A$2:$C$81,2,FALSE)</f>
        <v>PT18</v>
      </c>
      <c r="C145" s="16">
        <f>VLOOKUP(G145,NUTS_Europa!$A$2:$C$81,3,FALSE)</f>
        <v>61</v>
      </c>
      <c r="D145" s="16" t="str">
        <f>VLOOKUP(F145,NUTS_Europa!$A$2:$C$81,2,FALSE)</f>
        <v>ES52</v>
      </c>
      <c r="E145" s="16">
        <f>VLOOKUP(F145,NUTS_Europa!$A$2:$C$81,3,FALSE)</f>
        <v>1064</v>
      </c>
      <c r="F145" s="16">
        <v>16</v>
      </c>
      <c r="G145" s="16">
        <v>80</v>
      </c>
      <c r="H145" s="16">
        <v>12247081.762624204</v>
      </c>
      <c r="I145" s="16">
        <v>1152756.0772303948</v>
      </c>
      <c r="J145" s="16">
        <v>145277.79319999999</v>
      </c>
      <c r="K145" s="16">
        <v>27.927857142857142</v>
      </c>
      <c r="L145" s="16">
        <v>7.2102934431682497</v>
      </c>
      <c r="M145" s="16">
        <v>81.96192975314419</v>
      </c>
      <c r="N145" s="16">
        <v>17378.684516231049</v>
      </c>
    </row>
    <row r="146" spans="2:14" s="16" customFormat="1" x14ac:dyDescent="0.25">
      <c r="B146" s="16" t="str">
        <f>VLOOKUP(F146,NUTS_Europa!$A$2:$C$81,2,FALSE)</f>
        <v>ES62</v>
      </c>
      <c r="C146" s="16">
        <f>VLOOKUP(F146,NUTS_Europa!$A$2:$C$81,3,FALSE)</f>
        <v>1064</v>
      </c>
      <c r="D146" s="16" t="str">
        <f>VLOOKUP(G146,NUTS_Europa!$A$2:$C$81,2,FALSE)</f>
        <v>FRG0</v>
      </c>
      <c r="E146" s="16">
        <f>VLOOKUP(G146,NUTS_Europa!$A$2:$C$81,3,FALSE)</f>
        <v>282</v>
      </c>
      <c r="F146" s="16">
        <v>18</v>
      </c>
      <c r="G146" s="16">
        <v>22</v>
      </c>
      <c r="H146" s="16">
        <v>531339.04405790777</v>
      </c>
      <c r="I146" s="16">
        <v>3000974.3428147114</v>
      </c>
      <c r="J146" s="16">
        <v>135416.16140000001</v>
      </c>
      <c r="K146" s="16">
        <v>89.787071428571423</v>
      </c>
      <c r="L146" s="16">
        <v>7.9364380464713982</v>
      </c>
      <c r="M146" s="16">
        <v>5.0582059384779203</v>
      </c>
      <c r="N146" s="16">
        <v>844.67442029400002</v>
      </c>
    </row>
    <row r="147" spans="2:14" s="16" customFormat="1" x14ac:dyDescent="0.25">
      <c r="B147" s="16" t="str">
        <f>VLOOKUP(G147,NUTS_Europa!$A$2:$C$81,2,FALSE)</f>
        <v>FRG0</v>
      </c>
      <c r="C147" s="16">
        <f>VLOOKUP(G147,NUTS_Europa!$A$2:$C$81,3,FALSE)</f>
        <v>282</v>
      </c>
      <c r="D147" s="16" t="str">
        <f>VLOOKUP(F147,NUTS_Europa!$A$2:$C$81,2,FALSE)</f>
        <v>DEA1</v>
      </c>
      <c r="E147" s="16">
        <f>VLOOKUP(F147,NUTS_Europa!$A$2:$C$81,3,FALSE)</f>
        <v>253</v>
      </c>
      <c r="F147" s="16">
        <v>9</v>
      </c>
      <c r="G147" s="16">
        <v>22</v>
      </c>
      <c r="H147" s="16">
        <v>531027.65636583522</v>
      </c>
      <c r="I147" s="16">
        <v>1812737.0772406254</v>
      </c>
      <c r="J147" s="16">
        <v>507158.32770000002</v>
      </c>
      <c r="K147" s="16">
        <v>47.708571428571425</v>
      </c>
      <c r="L147" s="16">
        <v>9.1796147430103918</v>
      </c>
      <c r="M147" s="16">
        <v>5.8366649981771301</v>
      </c>
      <c r="N147" s="16">
        <v>844.67442029400002</v>
      </c>
    </row>
    <row r="148" spans="2:14" s="16" customFormat="1" x14ac:dyDescent="0.25">
      <c r="B148" s="16" t="str">
        <f>VLOOKUP(F148,NUTS_Europa!$A$2:$C$81,2,FALSE)</f>
        <v>DEA1</v>
      </c>
      <c r="C148" s="16">
        <f>VLOOKUP(F148,NUTS_Europa!$A$2:$C$81,3,FALSE)</f>
        <v>253</v>
      </c>
      <c r="D148" s="16" t="str">
        <f>VLOOKUP(G148,NUTS_Europa!$A$2:$C$81,2,FALSE)</f>
        <v>ES11</v>
      </c>
      <c r="E148" s="16">
        <f>VLOOKUP(G148,NUTS_Europa!$A$2:$C$81,3,FALSE)</f>
        <v>288</v>
      </c>
      <c r="F148" s="16">
        <v>9</v>
      </c>
      <c r="G148" s="16">
        <v>11</v>
      </c>
      <c r="H148" s="16">
        <v>504902.26564450905</v>
      </c>
      <c r="I148" s="16">
        <v>2329948.7981728963</v>
      </c>
      <c r="J148" s="16">
        <v>142392.87169999999</v>
      </c>
      <c r="K148" s="16">
        <v>63.36785714285714</v>
      </c>
      <c r="L148" s="16">
        <v>9.5321234956865215</v>
      </c>
      <c r="M148" s="16">
        <v>5.3922212830335754</v>
      </c>
      <c r="N148" s="16">
        <v>900.45194714114655</v>
      </c>
    </row>
    <row r="149" spans="2:14" s="16" customFormat="1" x14ac:dyDescent="0.25">
      <c r="B149" s="16" t="str">
        <f>VLOOKUP(G149,NUTS_Europa!$A$2:$C$81,2,FALSE)</f>
        <v>ES11</v>
      </c>
      <c r="C149" s="16">
        <f>VLOOKUP(G149,NUTS_Europa!$A$2:$C$81,3,FALSE)</f>
        <v>288</v>
      </c>
      <c r="D149" s="16" t="str">
        <f>VLOOKUP(F149,NUTS_Europa!$A$2:$C$81,2,FALSE)</f>
        <v>DE80</v>
      </c>
      <c r="E149" s="16">
        <f>VLOOKUP(F149,NUTS_Europa!$A$2:$C$81,3,FALSE)</f>
        <v>1069</v>
      </c>
      <c r="F149" s="16">
        <v>6</v>
      </c>
      <c r="G149" s="16">
        <v>11</v>
      </c>
      <c r="H149" s="16">
        <v>484887.4299825725</v>
      </c>
      <c r="I149" s="16">
        <v>2908601.1062828633</v>
      </c>
      <c r="J149" s="16">
        <v>142841.86170000001</v>
      </c>
      <c r="K149" s="16">
        <v>82.767857142857139</v>
      </c>
      <c r="L149" s="16">
        <v>10.381457841155264</v>
      </c>
      <c r="M149" s="16">
        <v>4.5623571848265536</v>
      </c>
      <c r="N149" s="16">
        <v>900.45194714114655</v>
      </c>
    </row>
    <row r="150" spans="2:14" s="16" customFormat="1" x14ac:dyDescent="0.25"/>
    <row r="151" spans="2:14" s="16" customFormat="1" x14ac:dyDescent="0.25">
      <c r="B151" s="16" t="s">
        <v>52</v>
      </c>
      <c r="C151" s="16">
        <v>1069</v>
      </c>
      <c r="D151" s="16" t="s">
        <v>100</v>
      </c>
      <c r="E151" s="16">
        <v>163</v>
      </c>
      <c r="F151" s="16">
        <v>44</v>
      </c>
      <c r="G151" s="16">
        <v>68</v>
      </c>
      <c r="H151" s="16">
        <v>2554627.6269078567</v>
      </c>
      <c r="I151" s="16">
        <v>2691618.1771354522</v>
      </c>
      <c r="J151" s="16">
        <v>122072.6309</v>
      </c>
      <c r="K151" s="16">
        <v>74.86071428571428</v>
      </c>
      <c r="L151" s="16">
        <v>14.180489989805471</v>
      </c>
      <c r="M151" s="16">
        <v>17.319657593016213</v>
      </c>
      <c r="N151" s="16">
        <v>2892.2254085751483</v>
      </c>
    </row>
    <row r="152" spans="2:14" s="16" customFormat="1" x14ac:dyDescent="0.25">
      <c r="B152" s="16" t="s">
        <v>68</v>
      </c>
      <c r="C152" s="16">
        <v>163</v>
      </c>
      <c r="D152" s="16" t="s">
        <v>48</v>
      </c>
      <c r="E152" s="16">
        <v>220</v>
      </c>
      <c r="F152" s="16">
        <v>42</v>
      </c>
      <c r="G152" s="16">
        <v>52</v>
      </c>
      <c r="H152" s="16">
        <v>1456265.8376579513</v>
      </c>
      <c r="I152" s="16">
        <v>2022774.6740752195</v>
      </c>
      <c r="J152" s="16">
        <v>137713.6226</v>
      </c>
      <c r="K152" s="16">
        <v>52.142857142857146</v>
      </c>
      <c r="L152" s="16">
        <v>16.617577922798006</v>
      </c>
      <c r="M152" s="16">
        <v>18.221001307114356</v>
      </c>
      <c r="N152" s="16">
        <v>2892.2254085751483</v>
      </c>
    </row>
    <row r="153" spans="2:14" s="16" customFormat="1" x14ac:dyDescent="0.25">
      <c r="B153" s="16" t="s">
        <v>50</v>
      </c>
      <c r="C153" s="16">
        <v>220</v>
      </c>
      <c r="D153" s="16" t="s">
        <v>124</v>
      </c>
      <c r="E153" s="16">
        <v>61</v>
      </c>
      <c r="F153" s="16">
        <v>43</v>
      </c>
      <c r="G153" s="16">
        <v>80</v>
      </c>
      <c r="H153" s="16">
        <v>11692365.652726289</v>
      </c>
      <c r="I153" s="16">
        <v>3230768.4135340601</v>
      </c>
      <c r="J153" s="16">
        <v>117768.50930000001</v>
      </c>
      <c r="K153" s="16">
        <v>96.690714285714293</v>
      </c>
      <c r="L153" s="16">
        <v>11.739892418168521</v>
      </c>
      <c r="M153" s="16">
        <v>87.377886615135978</v>
      </c>
      <c r="N153" s="16">
        <v>17378.684516231049</v>
      </c>
    </row>
    <row r="154" spans="2:14" s="16" customFormat="1" x14ac:dyDescent="0.25">
      <c r="B154" s="16" t="str">
        <f>VLOOKUP(G154,NUTS_Europa!$A$2:$C$81,2,FALSE)</f>
        <v>PT18</v>
      </c>
      <c r="C154" s="16">
        <f>VLOOKUP(G154,NUTS_Europa!$A$2:$C$81,3,FALSE)</f>
        <v>61</v>
      </c>
      <c r="D154" s="16" t="str">
        <f>VLOOKUP(F154,NUTS_Europa!$A$2:$C$81,2,FALSE)</f>
        <v>ES52</v>
      </c>
      <c r="E154" s="16">
        <f>VLOOKUP(F154,NUTS_Europa!$A$2:$C$81,3,FALSE)</f>
        <v>1064</v>
      </c>
      <c r="F154" s="16">
        <v>16</v>
      </c>
      <c r="G154" s="16">
        <v>80</v>
      </c>
      <c r="H154" s="16">
        <v>12247081.762624204</v>
      </c>
      <c r="I154" s="16">
        <v>1152756.0772303948</v>
      </c>
      <c r="J154" s="16">
        <v>145277.79319999999</v>
      </c>
      <c r="K154" s="16">
        <v>27.927857142857142</v>
      </c>
      <c r="L154" s="16">
        <v>7.2102934431682497</v>
      </c>
      <c r="M154" s="16">
        <v>81.96192975314419</v>
      </c>
      <c r="N154" s="16">
        <v>17378.684516231049</v>
      </c>
    </row>
    <row r="155" spans="2:14" s="16" customFormat="1" x14ac:dyDescent="0.25">
      <c r="B155" s="16" t="str">
        <f>VLOOKUP(F155,NUTS_Europa!$A$2:$C$81,2,FALSE)</f>
        <v>ES62</v>
      </c>
      <c r="C155" s="16">
        <f>VLOOKUP(F155,NUTS_Europa!$A$2:$C$81,3,FALSE)</f>
        <v>1064</v>
      </c>
      <c r="D155" s="16" t="str">
        <f>VLOOKUP(G155,NUTS_Europa!$A$2:$C$81,2,FALSE)</f>
        <v>FRG0</v>
      </c>
      <c r="E155" s="16">
        <f>VLOOKUP(G155,NUTS_Europa!$A$2:$C$81,3,FALSE)</f>
        <v>282</v>
      </c>
      <c r="F155" s="16">
        <v>18</v>
      </c>
      <c r="G155" s="16">
        <v>22</v>
      </c>
      <c r="H155" s="16">
        <v>531339.04405790777</v>
      </c>
      <c r="I155" s="16">
        <v>3000974.3428147114</v>
      </c>
      <c r="J155" s="16">
        <v>135416.16140000001</v>
      </c>
      <c r="K155" s="16">
        <v>89.787071428571423</v>
      </c>
      <c r="L155" s="16">
        <v>7.9364380464713982</v>
      </c>
      <c r="M155" s="16">
        <v>5.0582059384779203</v>
      </c>
      <c r="N155" s="16">
        <v>844.67442029400002</v>
      </c>
    </row>
    <row r="156" spans="2:14" s="16" customFormat="1" x14ac:dyDescent="0.25">
      <c r="B156" s="16" t="str">
        <f>VLOOKUP(G156,NUTS_Europa!$A$2:$C$81,2,FALSE)</f>
        <v>FRG0</v>
      </c>
      <c r="C156" s="16">
        <f>VLOOKUP(G156,NUTS_Europa!$A$2:$C$81,3,FALSE)</f>
        <v>282</v>
      </c>
      <c r="D156" s="16" t="str">
        <f>VLOOKUP(F156,NUTS_Europa!$A$2:$C$81,2,FALSE)</f>
        <v>DEA1</v>
      </c>
      <c r="E156" s="16">
        <f>VLOOKUP(F156,NUTS_Europa!$A$2:$C$81,3,FALSE)</f>
        <v>253</v>
      </c>
      <c r="F156" s="16">
        <v>9</v>
      </c>
      <c r="G156" s="16">
        <v>22</v>
      </c>
      <c r="H156" s="16">
        <v>531027.65636583522</v>
      </c>
      <c r="I156" s="16">
        <v>1812737.0772406254</v>
      </c>
      <c r="J156" s="16">
        <v>507158.32770000002</v>
      </c>
      <c r="K156" s="16">
        <v>47.708571428571425</v>
      </c>
      <c r="L156" s="16">
        <v>9.1796147430103918</v>
      </c>
      <c r="M156" s="16">
        <v>5.8366649981771301</v>
      </c>
      <c r="N156" s="16">
        <v>844.67442029400002</v>
      </c>
    </row>
    <row r="157" spans="2:14" s="16" customFormat="1" x14ac:dyDescent="0.25">
      <c r="B157" s="16" t="str">
        <f>VLOOKUP(F157,NUTS_Europa!$A$2:$C$81,2,FALSE)</f>
        <v>DEA1</v>
      </c>
      <c r="C157" s="16">
        <f>VLOOKUP(F157,NUTS_Europa!$A$2:$C$81,3,FALSE)</f>
        <v>253</v>
      </c>
      <c r="D157" s="16" t="str">
        <f>VLOOKUP(G157,NUTS_Europa!$A$2:$C$81,2,FALSE)</f>
        <v>ES11</v>
      </c>
      <c r="E157" s="16">
        <f>VLOOKUP(G157,NUTS_Europa!$A$2:$C$81,3,FALSE)</f>
        <v>288</v>
      </c>
      <c r="F157" s="16">
        <v>9</v>
      </c>
      <c r="G157" s="16">
        <v>11</v>
      </c>
      <c r="H157" s="16">
        <v>504902.26564450905</v>
      </c>
      <c r="I157" s="16">
        <v>2329948.7981728963</v>
      </c>
      <c r="J157" s="16">
        <v>142392.87169999999</v>
      </c>
      <c r="K157" s="16">
        <v>63.36785714285714</v>
      </c>
      <c r="L157" s="16">
        <v>9.5321234956865215</v>
      </c>
      <c r="M157" s="16">
        <v>5.3922212830335754</v>
      </c>
      <c r="N157" s="16">
        <v>900.45194714114655</v>
      </c>
    </row>
    <row r="158" spans="2:14" s="16" customFormat="1" x14ac:dyDescent="0.25">
      <c r="B158" s="16" t="str">
        <f>VLOOKUP(G158,NUTS_Europa!$A$2:$C$81,2,FALSE)</f>
        <v>ES11</v>
      </c>
      <c r="C158" s="16">
        <f>VLOOKUP(G158,NUTS_Europa!$A$2:$C$81,3,FALSE)</f>
        <v>288</v>
      </c>
      <c r="D158" s="16" t="str">
        <f>VLOOKUP(F158,NUTS_Europa!$A$2:$C$81,2,FALSE)</f>
        <v>DE80</v>
      </c>
      <c r="E158" s="16">
        <f>VLOOKUP(F158,NUTS_Europa!$A$2:$C$81,3,FALSE)</f>
        <v>1069</v>
      </c>
      <c r="F158" s="16">
        <v>6</v>
      </c>
      <c r="G158" s="16">
        <v>11</v>
      </c>
      <c r="H158" s="16">
        <v>484887.4299825725</v>
      </c>
      <c r="I158" s="16">
        <v>2908601.1062828633</v>
      </c>
      <c r="J158" s="16">
        <v>142841.86170000001</v>
      </c>
      <c r="K158" s="16">
        <v>82.767857142857139</v>
      </c>
      <c r="L158" s="16">
        <v>10.381457841155264</v>
      </c>
      <c r="M158" s="16">
        <v>4.5623571848265536</v>
      </c>
      <c r="N158" s="16">
        <v>900.45194714114655</v>
      </c>
    </row>
    <row r="159" spans="2:14" s="16" customFormat="1" x14ac:dyDescent="0.25"/>
    <row r="160" spans="2:14" s="16" customFormat="1" x14ac:dyDescent="0.25"/>
    <row r="161" s="16" customFormat="1" x14ac:dyDescent="0.25"/>
    <row r="162" s="16" customFormat="1" x14ac:dyDescent="0.25"/>
    <row r="163" s="16" customFormat="1" x14ac:dyDescent="0.25"/>
    <row r="164" s="16" customFormat="1" x14ac:dyDescent="0.25"/>
    <row r="165" s="16" customFormat="1" x14ac:dyDescent="0.25"/>
    <row r="166" s="16" customFormat="1" x14ac:dyDescent="0.25"/>
    <row r="167" s="16" customFormat="1" x14ac:dyDescent="0.25"/>
    <row r="168" s="16" customFormat="1" x14ac:dyDescent="0.25"/>
    <row r="169" s="16" customFormat="1" x14ac:dyDescent="0.25"/>
    <row r="170" s="16" customFormat="1" x14ac:dyDescent="0.25"/>
    <row r="171" s="16" customFormat="1" x14ac:dyDescent="0.25"/>
    <row r="172" s="16" customFormat="1" x14ac:dyDescent="0.25"/>
    <row r="173" s="16" customFormat="1" x14ac:dyDescent="0.25"/>
    <row r="174" s="16" customFormat="1" x14ac:dyDescent="0.25"/>
    <row r="175" s="16" customFormat="1" x14ac:dyDescent="0.25"/>
    <row r="176" s="16" customFormat="1" x14ac:dyDescent="0.25"/>
    <row r="177" s="16" customFormat="1" x14ac:dyDescent="0.25"/>
    <row r="178" s="16" customFormat="1" x14ac:dyDescent="0.25"/>
    <row r="179" s="16" customFormat="1" x14ac:dyDescent="0.25"/>
    <row r="180" s="16" customFormat="1" x14ac:dyDescent="0.25"/>
    <row r="181" s="16" customFormat="1" x14ac:dyDescent="0.25"/>
    <row r="182" s="16" customFormat="1" x14ac:dyDescent="0.25"/>
    <row r="183" s="16" customFormat="1" x14ac:dyDescent="0.25"/>
    <row r="184" s="16" customFormat="1" x14ac:dyDescent="0.25"/>
    <row r="185" s="16" customFormat="1" x14ac:dyDescent="0.25"/>
    <row r="186" s="16" customFormat="1" x14ac:dyDescent="0.25"/>
    <row r="187" s="16" customFormat="1" x14ac:dyDescent="0.25"/>
    <row r="188" s="16" customFormat="1" x14ac:dyDescent="0.25"/>
    <row r="189" s="16" customFormat="1" x14ac:dyDescent="0.25"/>
    <row r="190" s="16" customFormat="1" x14ac:dyDescent="0.25"/>
    <row r="191" s="16" customFormat="1" x14ac:dyDescent="0.25"/>
    <row r="192" s="16" customFormat="1" x14ac:dyDescent="0.25"/>
    <row r="193" s="16" customFormat="1" x14ac:dyDescent="0.25"/>
    <row r="194" s="16" customFormat="1" x14ac:dyDescent="0.25"/>
    <row r="195" s="16" customFormat="1" x14ac:dyDescent="0.25"/>
    <row r="196" s="16" customFormat="1" x14ac:dyDescent="0.25"/>
    <row r="197" s="16" customFormat="1" x14ac:dyDescent="0.25"/>
    <row r="198" s="16" customFormat="1" x14ac:dyDescent="0.25"/>
    <row r="199" s="16" customFormat="1" x14ac:dyDescent="0.25"/>
    <row r="200" s="16" customFormat="1" x14ac:dyDescent="0.25"/>
    <row r="201" s="16" customFormat="1" x14ac:dyDescent="0.25"/>
    <row r="202" s="16" customFormat="1" x14ac:dyDescent="0.25"/>
    <row r="203" s="16" customFormat="1" x14ac:dyDescent="0.25"/>
    <row r="204" s="16" customFormat="1" x14ac:dyDescent="0.25"/>
    <row r="205" s="16" customFormat="1" x14ac:dyDescent="0.25"/>
    <row r="206" s="16" customFormat="1" x14ac:dyDescent="0.25"/>
    <row r="207" s="16" customFormat="1" x14ac:dyDescent="0.25"/>
    <row r="208" s="16" customFormat="1" x14ac:dyDescent="0.25"/>
    <row r="209" s="16" customFormat="1" x14ac:dyDescent="0.25"/>
    <row r="210" s="16" customFormat="1" x14ac:dyDescent="0.25"/>
    <row r="211" s="16" customFormat="1" x14ac:dyDescent="0.25"/>
    <row r="212" s="16" customFormat="1" x14ac:dyDescent="0.25"/>
    <row r="213" s="16" customFormat="1" x14ac:dyDescent="0.25"/>
    <row r="214" s="16" customFormat="1" x14ac:dyDescent="0.25"/>
    <row r="215" s="16" customFormat="1" x14ac:dyDescent="0.25"/>
    <row r="216" s="16" customFormat="1" x14ac:dyDescent="0.25"/>
    <row r="217" s="16" customFormat="1" x14ac:dyDescent="0.25"/>
    <row r="218" s="16" customFormat="1" x14ac:dyDescent="0.25"/>
    <row r="219" s="16" customFormat="1" x14ac:dyDescent="0.25"/>
    <row r="220" s="16" customFormat="1" x14ac:dyDescent="0.25"/>
    <row r="221" s="16" customFormat="1" x14ac:dyDescent="0.25"/>
    <row r="222" s="16" customFormat="1" x14ac:dyDescent="0.25"/>
    <row r="223" s="16" customFormat="1" x14ac:dyDescent="0.25"/>
    <row r="224" s="16" customFormat="1" x14ac:dyDescent="0.25"/>
    <row r="225" s="16" customFormat="1" x14ac:dyDescent="0.25"/>
    <row r="226" s="16" customFormat="1" x14ac:dyDescent="0.25"/>
    <row r="227" s="16" customFormat="1" x14ac:dyDescent="0.25"/>
    <row r="228" s="16" customFormat="1" x14ac:dyDescent="0.25"/>
    <row r="229" s="16" customFormat="1" x14ac:dyDescent="0.25"/>
    <row r="230" s="16" customFormat="1" x14ac:dyDescent="0.25"/>
    <row r="231" s="16" customFormat="1" x14ac:dyDescent="0.25"/>
    <row r="232" s="16" customFormat="1" x14ac:dyDescent="0.25"/>
    <row r="233" s="16" customFormat="1" x14ac:dyDescent="0.25"/>
    <row r="234" s="16" customFormat="1" x14ac:dyDescent="0.25"/>
    <row r="235" s="16" customFormat="1" x14ac:dyDescent="0.25"/>
    <row r="236" s="16" customFormat="1" x14ac:dyDescent="0.25"/>
    <row r="237" s="16" customFormat="1" x14ac:dyDescent="0.25"/>
    <row r="238" s="16" customFormat="1" x14ac:dyDescent="0.25"/>
    <row r="239" s="16" customFormat="1" x14ac:dyDescent="0.25"/>
    <row r="240" s="16" customFormat="1" x14ac:dyDescent="0.25"/>
    <row r="241" s="16" customFormat="1" x14ac:dyDescent="0.25"/>
    <row r="242" s="16" customFormat="1" x14ac:dyDescent="0.25"/>
    <row r="243" s="16" customFormat="1" x14ac:dyDescent="0.25"/>
    <row r="244" s="16" customFormat="1" x14ac:dyDescent="0.25"/>
    <row r="245" s="16" customFormat="1" x14ac:dyDescent="0.25"/>
    <row r="246" s="16" customFormat="1" x14ac:dyDescent="0.25"/>
    <row r="247" s="16" customFormat="1" x14ac:dyDescent="0.25"/>
    <row r="248" s="16" customFormat="1" x14ac:dyDescent="0.25"/>
    <row r="249" s="16" customFormat="1" x14ac:dyDescent="0.25"/>
    <row r="250" s="16" customFormat="1" x14ac:dyDescent="0.25"/>
    <row r="251" s="16" customFormat="1" x14ac:dyDescent="0.25"/>
    <row r="252" s="16" customFormat="1" x14ac:dyDescent="0.25"/>
    <row r="253" s="16" customFormat="1" x14ac:dyDescent="0.25"/>
    <row r="254" s="16" customFormat="1" x14ac:dyDescent="0.25"/>
    <row r="255" s="16" customFormat="1" x14ac:dyDescent="0.25"/>
    <row r="256" s="16" customFormat="1" x14ac:dyDescent="0.25"/>
    <row r="257" s="16" customFormat="1" x14ac:dyDescent="0.25"/>
    <row r="258" s="16" customFormat="1" x14ac:dyDescent="0.25"/>
    <row r="259" s="16" customFormat="1" x14ac:dyDescent="0.25"/>
    <row r="260" s="16" customFormat="1" x14ac:dyDescent="0.25"/>
    <row r="261" s="16" customFormat="1" x14ac:dyDescent="0.25"/>
    <row r="262" s="16" customFormat="1" x14ac:dyDescent="0.25"/>
    <row r="263" s="16" customFormat="1" x14ac:dyDescent="0.25"/>
    <row r="264" s="16" customFormat="1" x14ac:dyDescent="0.25"/>
    <row r="265" s="16" customFormat="1" x14ac:dyDescent="0.25"/>
    <row r="266" s="16" customFormat="1" x14ac:dyDescent="0.25"/>
    <row r="267" s="16" customFormat="1" x14ac:dyDescent="0.25"/>
    <row r="268" s="16" customFormat="1" x14ac:dyDescent="0.25"/>
    <row r="269" s="16" customFormat="1" x14ac:dyDescent="0.25"/>
    <row r="270" s="16" customFormat="1" x14ac:dyDescent="0.25"/>
    <row r="271" s="16" customFormat="1" x14ac:dyDescent="0.25"/>
    <row r="272" s="16" customFormat="1" x14ac:dyDescent="0.25"/>
    <row r="273" s="16" customFormat="1" x14ac:dyDescent="0.25"/>
    <row r="274" s="16" customFormat="1" x14ac:dyDescent="0.25"/>
    <row r="275" s="16" customFormat="1" x14ac:dyDescent="0.25"/>
    <row r="276" s="16" customFormat="1" x14ac:dyDescent="0.25"/>
    <row r="277" s="16" customFormat="1" x14ac:dyDescent="0.25"/>
    <row r="278" s="16" customFormat="1" x14ac:dyDescent="0.25"/>
    <row r="279" s="16" customFormat="1" x14ac:dyDescent="0.25"/>
    <row r="280" s="16" customFormat="1" x14ac:dyDescent="0.25"/>
    <row r="281" s="16" customFormat="1" x14ac:dyDescent="0.25"/>
    <row r="282" s="16" customFormat="1" x14ac:dyDescent="0.25"/>
    <row r="283" s="16" customFormat="1" x14ac:dyDescent="0.25"/>
    <row r="284" s="16" customFormat="1" x14ac:dyDescent="0.25"/>
    <row r="285" s="16" customFormat="1" x14ac:dyDescent="0.25"/>
    <row r="286" s="16" customFormat="1" x14ac:dyDescent="0.25"/>
    <row r="287" s="16" customFormat="1" x14ac:dyDescent="0.25"/>
    <row r="288" s="16" customFormat="1" x14ac:dyDescent="0.25"/>
    <row r="289" s="16" customFormat="1" x14ac:dyDescent="0.25"/>
    <row r="290" s="16" customFormat="1" x14ac:dyDescent="0.25"/>
    <row r="291" s="16" customFormat="1" x14ac:dyDescent="0.25"/>
    <row r="292" s="16" customFormat="1" x14ac:dyDescent="0.25"/>
    <row r="293" s="16" customFormat="1" x14ac:dyDescent="0.25"/>
    <row r="294" s="16" customFormat="1" x14ac:dyDescent="0.25"/>
    <row r="295" s="16" customFormat="1" x14ac:dyDescent="0.25"/>
    <row r="296" s="16" customFormat="1" x14ac:dyDescent="0.25"/>
    <row r="297" s="16" customFormat="1" x14ac:dyDescent="0.25"/>
    <row r="298" s="16" customFormat="1" x14ac:dyDescent="0.25"/>
    <row r="299" s="16" customFormat="1" x14ac:dyDescent="0.25"/>
    <row r="300" s="16" customFormat="1" x14ac:dyDescent="0.25"/>
    <row r="301" s="16" customFormat="1" x14ac:dyDescent="0.25"/>
    <row r="302" s="16" customFormat="1" x14ac:dyDescent="0.25"/>
    <row r="303" s="16" customFormat="1" x14ac:dyDescent="0.25"/>
    <row r="304" s="16" customFormat="1" x14ac:dyDescent="0.25"/>
    <row r="305" s="16" customFormat="1" x14ac:dyDescent="0.25"/>
    <row r="306" s="16" customFormat="1" x14ac:dyDescent="0.25"/>
    <row r="307" s="16" customFormat="1" x14ac:dyDescent="0.25"/>
    <row r="308" s="16" customFormat="1" x14ac:dyDescent="0.25"/>
    <row r="309" s="16" customFormat="1" x14ac:dyDescent="0.25"/>
    <row r="310" s="16" customFormat="1" x14ac:dyDescent="0.25"/>
    <row r="311" s="16" customFormat="1" x14ac:dyDescent="0.25"/>
    <row r="312" s="16" customFormat="1" x14ac:dyDescent="0.25"/>
    <row r="313" s="16" customFormat="1" x14ac:dyDescent="0.25"/>
    <row r="314" s="16" customFormat="1" x14ac:dyDescent="0.25"/>
    <row r="315" s="16" customFormat="1" x14ac:dyDescent="0.25"/>
    <row r="316" s="16" customFormat="1" x14ac:dyDescent="0.25"/>
    <row r="317" s="16" customFormat="1" x14ac:dyDescent="0.25"/>
  </sheetData>
  <autoFilter ref="B3:I83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BEC9-38AC-4A9A-817C-CA935D0D0343}">
  <dimension ref="B2:Y145"/>
  <sheetViews>
    <sheetView topLeftCell="A10" workbookViewId="0">
      <selection activeCell="E26" sqref="E26"/>
    </sheetView>
  </sheetViews>
  <sheetFormatPr baseColWidth="10" defaultColWidth="9.140625" defaultRowHeight="15" x14ac:dyDescent="0.25"/>
  <cols>
    <col min="3" max="3" width="9.28515625" bestFit="1" customWidth="1"/>
    <col min="5" max="5" width="9.28515625" bestFit="1" customWidth="1"/>
    <col min="6" max="7" width="5.140625" bestFit="1" customWidth="1"/>
    <col min="8" max="9" width="15" bestFit="1" customWidth="1"/>
    <col min="10" max="10" width="12.28515625" bestFit="1" customWidth="1"/>
    <col min="11" max="12" width="11.85546875" bestFit="1" customWidth="1"/>
    <col min="13" max="13" width="13.85546875" bestFit="1" customWidth="1"/>
    <col min="14" max="14" width="11.85546875" bestFit="1" customWidth="1"/>
    <col min="15" max="18" width="9.28515625" bestFit="1" customWidth="1"/>
    <col min="19" max="19" width="13" bestFit="1" customWidth="1"/>
    <col min="20" max="20" width="12.42578125" bestFit="1" customWidth="1"/>
    <col min="21" max="21" width="14" bestFit="1" customWidth="1"/>
    <col min="22" max="22" width="11" bestFit="1" customWidth="1"/>
  </cols>
  <sheetData>
    <row r="2" spans="2:14" x14ac:dyDescent="0.25">
      <c r="I2" s="15"/>
      <c r="J2" s="15"/>
    </row>
    <row r="3" spans="2:14" x14ac:dyDescent="0.25">
      <c r="B3" t="s">
        <v>128</v>
      </c>
      <c r="C3" t="s">
        <v>129</v>
      </c>
      <c r="D3" t="s">
        <v>126</v>
      </c>
      <c r="E3" t="s">
        <v>130</v>
      </c>
      <c r="F3" t="s">
        <v>34</v>
      </c>
      <c r="G3" t="s">
        <v>35</v>
      </c>
      <c r="H3" t="s">
        <v>131</v>
      </c>
      <c r="I3" t="s">
        <v>127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</row>
    <row r="4" spans="2:14" s="16" customFormat="1" x14ac:dyDescent="0.25">
      <c r="B4" s="16" t="str">
        <f>VLOOKUP(F4,[2]NUTS_Europa!$A$2:$C$81,2,FALSE)</f>
        <v>BE21</v>
      </c>
      <c r="C4" s="16">
        <f>VLOOKUP(F4,[2]NUTS_Europa!$A$2:$C$81,3,FALSE)</f>
        <v>253</v>
      </c>
      <c r="D4" s="16" t="str">
        <f>VLOOKUP(G4,[2]NUTS_Europa!$A$2:$C$81,2,FALSE)</f>
        <v>BE25</v>
      </c>
      <c r="E4" s="16">
        <f>VLOOKUP(G4,[2]NUTS_Europa!$A$2:$C$81,3,FALSE)</f>
        <v>235</v>
      </c>
      <c r="F4" s="16">
        <v>1</v>
      </c>
      <c r="G4" s="16">
        <v>3</v>
      </c>
      <c r="H4" s="17">
        <v>309590.01496138563</v>
      </c>
      <c r="I4" s="17">
        <v>831535.27135535621</v>
      </c>
      <c r="J4" s="16">
        <v>135416.16142478216</v>
      </c>
      <c r="K4" s="16">
        <v>8.9857142857142858</v>
      </c>
      <c r="L4" s="16">
        <v>13.725405795212749</v>
      </c>
      <c r="M4" s="16">
        <v>9.1579011982253018</v>
      </c>
      <c r="N4" s="16">
        <v>1644.4693371086462</v>
      </c>
    </row>
    <row r="5" spans="2:14" s="16" customFormat="1" x14ac:dyDescent="0.25">
      <c r="B5" s="16" t="str">
        <f>VLOOKUP(F5,[2]NUTS_Europa!$A$2:$C$81,2,FALSE)</f>
        <v>BE21</v>
      </c>
      <c r="C5" s="16">
        <f>VLOOKUP(F5,[2]NUTS_Europa!$A$2:$C$81,3,FALSE)</f>
        <v>253</v>
      </c>
      <c r="D5" s="16" t="str">
        <f>VLOOKUP(G5,[2]NUTS_Europa!$A$2:$C$81,2,FALSE)</f>
        <v>ES13</v>
      </c>
      <c r="E5" s="16">
        <f>VLOOKUP(G5,[2]NUTS_Europa!$A$2:$C$81,3,FALSE)</f>
        <v>163</v>
      </c>
      <c r="F5" s="16">
        <v>1</v>
      </c>
      <c r="G5" s="16">
        <v>13</v>
      </c>
      <c r="H5" s="16">
        <v>785955.4649537825</v>
      </c>
      <c r="I5" s="16">
        <v>1637346.7370888435</v>
      </c>
      <c r="J5" s="16">
        <v>117923.68175590989</v>
      </c>
      <c r="K5" s="16">
        <v>55.422142857142852</v>
      </c>
      <c r="L5" s="16">
        <v>12.054082104146643</v>
      </c>
      <c r="M5" s="16">
        <v>19.176233792744124</v>
      </c>
      <c r="N5" s="16">
        <v>2988.6329159212883</v>
      </c>
    </row>
    <row r="6" spans="2:14" s="16" customFormat="1" x14ac:dyDescent="0.25">
      <c r="B6" s="16" t="str">
        <f>VLOOKUP(F6,[2]NUTS_Europa!$A$2:$C$81,2,FALSE)</f>
        <v>BE23</v>
      </c>
      <c r="C6" s="16">
        <f>VLOOKUP(F6,[2]NUTS_Europa!$A$2:$C$81,3,FALSE)</f>
        <v>253</v>
      </c>
      <c r="D6" s="16" t="str">
        <f>VLOOKUP(G6,[2]NUTS_Europa!$A$2:$C$81,2,FALSE)</f>
        <v>BE25</v>
      </c>
      <c r="E6" s="16">
        <f>VLOOKUP(G6,[2]NUTS_Europa!$A$2:$C$81,3,FALSE)</f>
        <v>235</v>
      </c>
      <c r="F6" s="16">
        <v>2</v>
      </c>
      <c r="G6" s="16">
        <v>3</v>
      </c>
      <c r="H6" s="16">
        <v>383002.4151085898</v>
      </c>
      <c r="I6" s="16">
        <v>831535.27135535621</v>
      </c>
      <c r="J6" s="16">
        <v>135416.16142478216</v>
      </c>
      <c r="K6" s="16">
        <v>8.9857142857142858</v>
      </c>
      <c r="L6" s="16">
        <v>13.725405795212749</v>
      </c>
      <c r="M6" s="16">
        <v>9.1579011982253018</v>
      </c>
      <c r="N6" s="16">
        <v>1644.4693371086462</v>
      </c>
    </row>
    <row r="7" spans="2:14" s="16" customFormat="1" x14ac:dyDescent="0.25">
      <c r="B7" s="16" t="str">
        <f>VLOOKUP(F7,[2]NUTS_Europa!$A$2:$C$81,2,FALSE)</f>
        <v>BE23</v>
      </c>
      <c r="C7" s="16">
        <f>VLOOKUP(F7,[2]NUTS_Europa!$A$2:$C$81,3,FALSE)</f>
        <v>253</v>
      </c>
      <c r="D7" s="16" t="str">
        <f>VLOOKUP(G7,[2]NUTS_Europa!$A$2:$C$81,2,FALSE)</f>
        <v>ES13</v>
      </c>
      <c r="E7" s="16">
        <f>VLOOKUP(G7,[2]NUTS_Europa!$A$2:$C$81,3,FALSE)</f>
        <v>163</v>
      </c>
      <c r="F7" s="16">
        <v>2</v>
      </c>
      <c r="G7" s="16">
        <v>13</v>
      </c>
      <c r="H7" s="16">
        <v>919374.01558634057</v>
      </c>
      <c r="I7" s="16">
        <v>1637346.7370888435</v>
      </c>
      <c r="J7" s="16">
        <v>117923.68175590989</v>
      </c>
      <c r="K7" s="16">
        <v>55.422142857142852</v>
      </c>
      <c r="L7" s="16">
        <v>12.054082104146643</v>
      </c>
      <c r="M7" s="16">
        <v>19.176233792744124</v>
      </c>
      <c r="N7" s="16">
        <v>2988.6329159212883</v>
      </c>
    </row>
    <row r="8" spans="2:14" s="16" customFormat="1" x14ac:dyDescent="0.25">
      <c r="B8" s="16" t="str">
        <f>VLOOKUP(F8,[2]NUTS_Europa!$A$2:$C$81,2,FALSE)</f>
        <v>DE50</v>
      </c>
      <c r="C8" s="16">
        <f>VLOOKUP(F8,[2]NUTS_Europa!$A$2:$C$81,3,FALSE)</f>
        <v>245</v>
      </c>
      <c r="D8" s="16" t="str">
        <f>VLOOKUP(G8,[2]NUTS_Europa!$A$2:$C$81,2,FALSE)</f>
        <v>ES12</v>
      </c>
      <c r="E8" s="16">
        <f>VLOOKUP(G8,[2]NUTS_Europa!$A$2:$C$81,3,FALSE)</f>
        <v>285</v>
      </c>
      <c r="F8" s="16">
        <v>4</v>
      </c>
      <c r="G8" s="16">
        <v>12</v>
      </c>
      <c r="H8" s="16">
        <v>55467.590571060922</v>
      </c>
      <c r="I8" s="16">
        <v>6168887.038803827</v>
      </c>
      <c r="J8" s="16">
        <v>114346.85142443764</v>
      </c>
      <c r="K8" s="16">
        <v>71.852857142857147</v>
      </c>
      <c r="L8" s="16">
        <v>8.0073207646908315</v>
      </c>
      <c r="M8" s="16">
        <v>8.6798247044985843E-2</v>
      </c>
      <c r="N8" s="16">
        <v>15.60948133635801</v>
      </c>
    </row>
    <row r="9" spans="2:14" s="16" customFormat="1" x14ac:dyDescent="0.25">
      <c r="B9" s="16" t="str">
        <f>VLOOKUP(F9,[2]NUTS_Europa!$A$2:$C$81,2,FALSE)</f>
        <v>DE50</v>
      </c>
      <c r="C9" s="16">
        <f>VLOOKUP(F9,[2]NUTS_Europa!$A$2:$C$81,3,FALSE)</f>
        <v>245</v>
      </c>
      <c r="D9" s="16" t="str">
        <f>VLOOKUP(G9,[2]NUTS_Europa!$A$2:$C$81,2,FALSE)</f>
        <v>FRD1</v>
      </c>
      <c r="E9" s="16">
        <f>VLOOKUP(G9,[2]NUTS_Europa!$A$2:$C$81,3,FALSE)</f>
        <v>268</v>
      </c>
      <c r="F9" s="16">
        <v>4</v>
      </c>
      <c r="G9" s="16">
        <v>19</v>
      </c>
      <c r="H9" s="16">
        <v>383907.14892129676</v>
      </c>
      <c r="I9" s="16">
        <v>7124034.5745876217</v>
      </c>
      <c r="J9" s="16">
        <v>163171.48832599766</v>
      </c>
      <c r="K9" s="16">
        <v>41.638571428571431</v>
      </c>
      <c r="L9" s="16">
        <v>10.468804132980873</v>
      </c>
      <c r="M9" s="16">
        <v>0.61983014281554027</v>
      </c>
      <c r="N9" s="16">
        <v>96.601073345259394</v>
      </c>
    </row>
    <row r="10" spans="2:14" s="16" customFormat="1" x14ac:dyDescent="0.25">
      <c r="B10" s="16" t="str">
        <f>VLOOKUP(F10,[2]NUTS_Europa!$A$2:$C$81,2,FALSE)</f>
        <v>DE60</v>
      </c>
      <c r="C10" s="16">
        <f>VLOOKUP(F10,[2]NUTS_Europa!$A$2:$C$81,3,FALSE)</f>
        <v>1069</v>
      </c>
      <c r="D10" s="16" t="str">
        <f>VLOOKUP(G10,[2]NUTS_Europa!$A$2:$C$81,2,FALSE)</f>
        <v>NL12</v>
      </c>
      <c r="E10" s="16">
        <f>VLOOKUP(G10,[2]NUTS_Europa!$A$2:$C$81,3,FALSE)</f>
        <v>218</v>
      </c>
      <c r="F10" s="16">
        <v>5</v>
      </c>
      <c r="G10" s="16">
        <v>31</v>
      </c>
      <c r="H10" s="16">
        <v>1068248.2106631179</v>
      </c>
      <c r="I10" s="16">
        <v>1061464.0474201208</v>
      </c>
      <c r="J10" s="16">
        <v>120437.35243536306</v>
      </c>
      <c r="K10" s="16">
        <v>19.283571428571431</v>
      </c>
      <c r="L10" s="16">
        <v>9.9722736380080335</v>
      </c>
      <c r="M10" s="16">
        <v>21.854386986606851</v>
      </c>
      <c r="N10" s="16">
        <v>4963.1764433597036</v>
      </c>
    </row>
    <row r="11" spans="2:14" s="16" customFormat="1" x14ac:dyDescent="0.25">
      <c r="B11" s="16" t="str">
        <f>VLOOKUP(F11,[2]NUTS_Europa!$A$2:$C$81,2,FALSE)</f>
        <v>DE60</v>
      </c>
      <c r="C11" s="16">
        <f>VLOOKUP(F11,[2]NUTS_Europa!$A$2:$C$81,3,FALSE)</f>
        <v>1069</v>
      </c>
      <c r="D11" s="16" t="str">
        <f>VLOOKUP(G11,[2]NUTS_Europa!$A$2:$C$81,2,FALSE)</f>
        <v>NL32</v>
      </c>
      <c r="E11" s="16">
        <f>VLOOKUP(G11,[2]NUTS_Europa!$A$2:$C$81,3,FALSE)</f>
        <v>218</v>
      </c>
      <c r="F11" s="16">
        <v>5</v>
      </c>
      <c r="G11" s="16">
        <v>32</v>
      </c>
      <c r="H11" s="16">
        <v>301238.42678866506</v>
      </c>
      <c r="I11" s="16">
        <v>1061464.0474201208</v>
      </c>
      <c r="J11" s="16">
        <v>119215.96904421839</v>
      </c>
      <c r="K11" s="16">
        <v>19.283571428571431</v>
      </c>
      <c r="L11" s="16">
        <v>9.9722736380080335</v>
      </c>
      <c r="M11" s="16">
        <v>21.854386986606851</v>
      </c>
      <c r="N11" s="16">
        <v>4963.1764433597036</v>
      </c>
    </row>
    <row r="12" spans="2:14" s="16" customFormat="1" x14ac:dyDescent="0.25">
      <c r="B12" s="16" t="str">
        <f>VLOOKUP(F12,[2]NUTS_Europa!$A$2:$C$81,2,FALSE)</f>
        <v>DE80</v>
      </c>
      <c r="C12" s="16">
        <f>VLOOKUP(F12,[2]NUTS_Europa!$A$2:$C$81,3,FALSE)</f>
        <v>1069</v>
      </c>
      <c r="D12" s="16" t="str">
        <f>VLOOKUP(G12,[2]NUTS_Europa!$A$2:$C$81,2,FALSE)</f>
        <v>ES11</v>
      </c>
      <c r="E12" s="16">
        <f>VLOOKUP(G12,[2]NUTS_Europa!$A$2:$C$81,3,FALSE)</f>
        <v>288</v>
      </c>
      <c r="F12" s="16">
        <v>6</v>
      </c>
      <c r="G12" s="16">
        <v>11</v>
      </c>
      <c r="H12" s="16">
        <v>501050.34643502434</v>
      </c>
      <c r="I12" s="16">
        <v>2104386.8312781057</v>
      </c>
      <c r="J12" s="16">
        <v>142841.86171918266</v>
      </c>
      <c r="K12" s="16">
        <v>82.767857142857139</v>
      </c>
      <c r="L12" s="16">
        <v>10.160210929960202</v>
      </c>
      <c r="M12" s="16">
        <v>4.3776903821426387</v>
      </c>
      <c r="N12" s="16">
        <v>930.46701587219775</v>
      </c>
    </row>
    <row r="13" spans="2:14" s="16" customFormat="1" x14ac:dyDescent="0.25">
      <c r="B13" s="16" t="str">
        <f>VLOOKUP(F13,[2]NUTS_Europa!$A$2:$C$81,2,FALSE)</f>
        <v>DE80</v>
      </c>
      <c r="C13" s="16">
        <f>VLOOKUP(F13,[2]NUTS_Europa!$A$2:$C$81,3,FALSE)</f>
        <v>1069</v>
      </c>
      <c r="D13" s="16" t="str">
        <f>VLOOKUP(G13,[2]NUTS_Europa!$A$2:$C$81,2,FALSE)</f>
        <v>FRI3</v>
      </c>
      <c r="E13" s="16">
        <f>VLOOKUP(G13,[2]NUTS_Europa!$A$2:$C$81,3,FALSE)</f>
        <v>283</v>
      </c>
      <c r="F13" s="16">
        <v>6</v>
      </c>
      <c r="G13" s="16">
        <v>25</v>
      </c>
      <c r="H13" s="16">
        <v>947804.72486073233</v>
      </c>
      <c r="I13" s="16">
        <v>1824584.3192452509</v>
      </c>
      <c r="J13" s="16">
        <v>176841.96373917855</v>
      </c>
      <c r="K13" s="16">
        <v>68.42</v>
      </c>
      <c r="L13" s="16">
        <v>12.524999009398083</v>
      </c>
      <c r="M13" s="16">
        <v>10.319074207981963</v>
      </c>
      <c r="N13" s="16">
        <v>2110.3462423469391</v>
      </c>
    </row>
    <row r="14" spans="2:14" s="16" customFormat="1" x14ac:dyDescent="0.25">
      <c r="B14" s="16" t="str">
        <f>VLOOKUP(F14,[2]NUTS_Europa!$A$2:$C$81,2,FALSE)</f>
        <v>DE93</v>
      </c>
      <c r="C14" s="16">
        <f>VLOOKUP(F14,[2]NUTS_Europa!$A$2:$C$81,3,FALSE)</f>
        <v>1069</v>
      </c>
      <c r="D14" s="16" t="str">
        <f>VLOOKUP(G14,[2]NUTS_Europa!$A$2:$C$81,2,FALSE)</f>
        <v>ES21</v>
      </c>
      <c r="E14" s="16">
        <f>VLOOKUP(G14,[2]NUTS_Europa!$A$2:$C$81,3,FALSE)</f>
        <v>163</v>
      </c>
      <c r="F14" s="16">
        <v>7</v>
      </c>
      <c r="G14" s="16">
        <v>14</v>
      </c>
      <c r="H14" s="16">
        <v>676567.14361504931</v>
      </c>
      <c r="I14" s="16">
        <v>1938286.3170271008</v>
      </c>
      <c r="J14" s="16">
        <v>117768.50934211678</v>
      </c>
      <c r="K14" s="16">
        <v>74.86071428571428</v>
      </c>
      <c r="L14" s="16">
        <v>10.569579525401632</v>
      </c>
      <c r="M14" s="16">
        <v>16.618623807742559</v>
      </c>
      <c r="N14" s="16">
        <v>2988.6329159212883</v>
      </c>
    </row>
    <row r="15" spans="2:14" s="16" customFormat="1" x14ac:dyDescent="0.25">
      <c r="B15" s="16" t="str">
        <f>VLOOKUP(F15,[2]NUTS_Europa!$A$2:$C$81,2,FALSE)</f>
        <v>DE93</v>
      </c>
      <c r="C15" s="16">
        <f>VLOOKUP(F15,[2]NUTS_Europa!$A$2:$C$81,3,FALSE)</f>
        <v>1069</v>
      </c>
      <c r="D15" s="16" t="str">
        <f>VLOOKUP(G15,[2]NUTS_Europa!$A$2:$C$81,2,FALSE)</f>
        <v>NL32</v>
      </c>
      <c r="E15" s="16">
        <f>VLOOKUP(G15,[2]NUTS_Europa!$A$2:$C$81,3,FALSE)</f>
        <v>218</v>
      </c>
      <c r="F15" s="16">
        <v>7</v>
      </c>
      <c r="G15" s="16">
        <v>32</v>
      </c>
      <c r="H15" s="16">
        <v>558646.12825885101</v>
      </c>
      <c r="I15" s="16">
        <v>1061464.0474201208</v>
      </c>
      <c r="J15" s="16">
        <v>199058.85825050285</v>
      </c>
      <c r="K15" s="16">
        <v>19.283571428571431</v>
      </c>
      <c r="L15" s="16">
        <v>9.9722736380080335</v>
      </c>
      <c r="M15" s="16">
        <v>21.854386986606851</v>
      </c>
      <c r="N15" s="16">
        <v>4963.1764433597036</v>
      </c>
    </row>
    <row r="16" spans="2:14" s="16" customFormat="1" x14ac:dyDescent="0.25">
      <c r="B16" s="16" t="str">
        <f>VLOOKUP(F16,[2]NUTS_Europa!$A$2:$C$81,2,FALSE)</f>
        <v>DE94</v>
      </c>
      <c r="C16" s="16">
        <f>VLOOKUP(F16,[2]NUTS_Europa!$A$2:$C$81,3,FALSE)</f>
        <v>245</v>
      </c>
      <c r="D16" s="16" t="str">
        <f>VLOOKUP(G16,[2]NUTS_Europa!$A$2:$C$81,2,FALSE)</f>
        <v>ES12</v>
      </c>
      <c r="E16" s="16">
        <f>VLOOKUP(G16,[2]NUTS_Europa!$A$2:$C$81,3,FALSE)</f>
        <v>285</v>
      </c>
      <c r="F16" s="16">
        <v>8</v>
      </c>
      <c r="G16" s="16">
        <v>12</v>
      </c>
      <c r="H16" s="16">
        <v>55750.425007186932</v>
      </c>
      <c r="I16" s="16">
        <v>6168887.038803827</v>
      </c>
      <c r="J16" s="16">
        <v>117061.71481038857</v>
      </c>
      <c r="K16" s="16">
        <v>71.852857142857147</v>
      </c>
      <c r="L16" s="16">
        <v>8.0073207646908315</v>
      </c>
      <c r="M16" s="16">
        <v>8.6798247044985843E-2</v>
      </c>
      <c r="N16" s="16">
        <v>15.60948133635801</v>
      </c>
    </row>
    <row r="17" spans="2:14" s="16" customFormat="1" x14ac:dyDescent="0.25">
      <c r="B17" s="16" t="str">
        <f>VLOOKUP(F17,[2]NUTS_Europa!$A$2:$C$81,2,FALSE)</f>
        <v>DE94</v>
      </c>
      <c r="C17" s="16">
        <f>VLOOKUP(F17,[2]NUTS_Europa!$A$2:$C$81,3,FALSE)</f>
        <v>245</v>
      </c>
      <c r="D17" s="16" t="str">
        <f>VLOOKUP(G17,[2]NUTS_Europa!$A$2:$C$81,2,FALSE)</f>
        <v>FRD1</v>
      </c>
      <c r="E17" s="16">
        <f>VLOOKUP(G17,[2]NUTS_Europa!$A$2:$C$81,3,FALSE)</f>
        <v>268</v>
      </c>
      <c r="F17" s="16">
        <v>8</v>
      </c>
      <c r="G17" s="16">
        <v>19</v>
      </c>
      <c r="H17" s="16">
        <v>385657.50240966887</v>
      </c>
      <c r="I17" s="16">
        <v>7124034.5745876217</v>
      </c>
      <c r="J17" s="16">
        <v>113696.3812050019</v>
      </c>
      <c r="K17" s="16">
        <v>41.638571428571431</v>
      </c>
      <c r="L17" s="16">
        <v>10.468804132980873</v>
      </c>
      <c r="M17" s="16">
        <v>0.61983014281554027</v>
      </c>
      <c r="N17" s="16">
        <v>96.601073345259394</v>
      </c>
    </row>
    <row r="18" spans="2:14" s="16" customFormat="1" x14ac:dyDescent="0.25">
      <c r="B18" s="16" t="str">
        <f>VLOOKUP(F18,[2]NUTS_Europa!$A$2:$C$81,2,FALSE)</f>
        <v>DEA1</v>
      </c>
      <c r="C18" s="16">
        <f>VLOOKUP(F18,[2]NUTS_Europa!$A$2:$C$81,3,FALSE)</f>
        <v>253</v>
      </c>
      <c r="D18" s="16" t="str">
        <f>VLOOKUP(G18,[2]NUTS_Europa!$A$2:$C$81,2,FALSE)</f>
        <v>ES11</v>
      </c>
      <c r="E18" s="16">
        <f>VLOOKUP(G18,[2]NUTS_Europa!$A$2:$C$81,3,FALSE)</f>
        <v>288</v>
      </c>
      <c r="F18" s="16">
        <v>9</v>
      </c>
      <c r="G18" s="16">
        <v>11</v>
      </c>
      <c r="H18" s="16">
        <v>521732.34332207637</v>
      </c>
      <c r="I18" s="16">
        <v>1808659.352983596</v>
      </c>
      <c r="J18" s="16">
        <v>142392.8717171422</v>
      </c>
      <c r="K18" s="16">
        <v>63.36785714285714</v>
      </c>
      <c r="L18" s="16">
        <v>11.644713508705212</v>
      </c>
      <c r="M18" s="16">
        <v>5.1739647314719361</v>
      </c>
      <c r="N18" s="16">
        <v>930.46701587219775</v>
      </c>
    </row>
    <row r="19" spans="2:14" s="16" customFormat="1" x14ac:dyDescent="0.25">
      <c r="B19" s="16" t="str">
        <f>VLOOKUP(F19,[2]NUTS_Europa!$A$2:$C$81,2,FALSE)</f>
        <v>DEA1</v>
      </c>
      <c r="C19" s="16">
        <f>VLOOKUP(F19,[2]NUTS_Europa!$A$2:$C$81,3,FALSE)</f>
        <v>253</v>
      </c>
      <c r="D19" s="16" t="str">
        <f>VLOOKUP(G19,[2]NUTS_Europa!$A$2:$C$81,2,FALSE)</f>
        <v>FRG0</v>
      </c>
      <c r="E19" s="16">
        <f>VLOOKUP(G19,[2]NUTS_Europa!$A$2:$C$81,3,FALSE)</f>
        <v>282</v>
      </c>
      <c r="F19" s="16">
        <v>9</v>
      </c>
      <c r="G19" s="16">
        <v>22</v>
      </c>
      <c r="H19" s="16">
        <v>477924.88981045055</v>
      </c>
      <c r="I19" s="16">
        <v>1566706.8815531183</v>
      </c>
      <c r="J19" s="16">
        <v>507158.32774652442</v>
      </c>
      <c r="K19" s="16">
        <v>47.708571428571425</v>
      </c>
      <c r="L19" s="16">
        <v>16.725703757258838</v>
      </c>
      <c r="M19" s="16">
        <v>4.877784300394036</v>
      </c>
      <c r="N19" s="16">
        <v>760.20697674418614</v>
      </c>
    </row>
    <row r="20" spans="2:14" s="16" customFormat="1" x14ac:dyDescent="0.25">
      <c r="B20" s="16" t="str">
        <f>VLOOKUP(F20,[2]NUTS_Europa!$A$2:$C$81,2,FALSE)</f>
        <v>DEF0</v>
      </c>
      <c r="C20" s="16">
        <f>VLOOKUP(F20,[2]NUTS_Europa!$A$2:$C$81,3,FALSE)</f>
        <v>1069</v>
      </c>
      <c r="D20" s="16" t="str">
        <f>VLOOKUP(G20,[2]NUTS_Europa!$A$2:$C$81,2,FALSE)</f>
        <v>ES21</v>
      </c>
      <c r="E20" s="16">
        <f>VLOOKUP(G20,[2]NUTS_Europa!$A$2:$C$81,3,FALSE)</f>
        <v>163</v>
      </c>
      <c r="F20" s="16">
        <v>10</v>
      </c>
      <c r="G20" s="16">
        <v>14</v>
      </c>
      <c r="H20" s="16">
        <v>870416.44953411922</v>
      </c>
      <c r="I20" s="16">
        <v>1938286.3170271008</v>
      </c>
      <c r="J20" s="16">
        <v>199058.85825050285</v>
      </c>
      <c r="K20" s="16">
        <v>74.86071428571428</v>
      </c>
      <c r="L20" s="16">
        <v>10.569579525401632</v>
      </c>
      <c r="M20" s="16">
        <v>16.618623807742559</v>
      </c>
      <c r="N20" s="16">
        <v>2988.6329159212883</v>
      </c>
    </row>
    <row r="21" spans="2:14" s="16" customFormat="1" x14ac:dyDescent="0.25">
      <c r="B21" s="16" t="str">
        <f>VLOOKUP(F21,[2]NUTS_Europa!$A$2:$C$81,2,FALSE)</f>
        <v>DEF0</v>
      </c>
      <c r="C21" s="16">
        <f>VLOOKUP(F21,[2]NUTS_Europa!$A$2:$C$81,3,FALSE)</f>
        <v>1069</v>
      </c>
      <c r="D21" s="16" t="str">
        <f>VLOOKUP(G21,[2]NUTS_Europa!$A$2:$C$81,2,FALSE)</f>
        <v>FRI3</v>
      </c>
      <c r="E21" s="16">
        <f>VLOOKUP(G21,[2]NUTS_Europa!$A$2:$C$81,3,FALSE)</f>
        <v>283</v>
      </c>
      <c r="F21" s="16">
        <v>10</v>
      </c>
      <c r="G21" s="16">
        <v>25</v>
      </c>
      <c r="H21" s="16">
        <v>559603.79013089777</v>
      </c>
      <c r="I21" s="16">
        <v>1824584.3192452509</v>
      </c>
      <c r="J21" s="16">
        <v>156784.57749147405</v>
      </c>
      <c r="K21" s="16">
        <v>68.42</v>
      </c>
      <c r="L21" s="16">
        <v>12.524999009398083</v>
      </c>
      <c r="M21" s="16">
        <v>10.319074207981963</v>
      </c>
      <c r="N21" s="16">
        <v>2110.3462423469391</v>
      </c>
    </row>
    <row r="22" spans="2:14" s="16" customFormat="1" x14ac:dyDescent="0.25">
      <c r="B22" s="16" t="str">
        <f>VLOOKUP(F22,[2]NUTS_Europa!$A$2:$C$81,2,FALSE)</f>
        <v>ES51</v>
      </c>
      <c r="C22" s="16">
        <f>VLOOKUP(F22,[2]NUTS_Europa!$A$2:$C$81,3,FALSE)</f>
        <v>1063</v>
      </c>
      <c r="D22" s="16" t="str">
        <f>VLOOKUP(G22,[2]NUTS_Europa!$A$2:$C$81,2,FALSE)</f>
        <v>ES52</v>
      </c>
      <c r="E22" s="16">
        <f>VLOOKUP(G22,[2]NUTS_Europa!$A$2:$C$81,3,FALSE)</f>
        <v>1064</v>
      </c>
      <c r="F22" s="16">
        <v>15</v>
      </c>
      <c r="G22" s="16">
        <v>16</v>
      </c>
      <c r="H22" s="16">
        <v>2854701.3001724817</v>
      </c>
      <c r="I22" s="16">
        <v>4737285.7265069103</v>
      </c>
      <c r="J22" s="16">
        <v>135416.16142478216</v>
      </c>
      <c r="K22" s="16">
        <v>11.571428571428571</v>
      </c>
      <c r="L22" s="16">
        <v>10.830087276283955</v>
      </c>
      <c r="M22" s="16">
        <v>51.972365240481885</v>
      </c>
      <c r="N22" s="16">
        <v>11046.594750143626</v>
      </c>
    </row>
    <row r="23" spans="2:14" s="16" customFormat="1" x14ac:dyDescent="0.25">
      <c r="B23" s="16" t="str">
        <f>VLOOKUP(F23,[2]NUTS_Europa!$A$2:$C$81,2,FALSE)</f>
        <v>ES51</v>
      </c>
      <c r="C23" s="16">
        <f>VLOOKUP(F23,[2]NUTS_Europa!$A$2:$C$81,3,FALSE)</f>
        <v>1063</v>
      </c>
      <c r="D23" s="16" t="str">
        <f>VLOOKUP(G23,[2]NUTS_Europa!$A$2:$C$81,2,FALSE)</f>
        <v>FRJ1</v>
      </c>
      <c r="E23" s="16">
        <f>VLOOKUP(G23,[2]NUTS_Europa!$A$2:$C$81,3,FALSE)</f>
        <v>1064</v>
      </c>
      <c r="F23" s="16">
        <v>15</v>
      </c>
      <c r="G23" s="16">
        <v>66</v>
      </c>
      <c r="H23" s="16">
        <v>6955032.6771640182</v>
      </c>
      <c r="I23" s="16">
        <v>4737285.7265069103</v>
      </c>
      <c r="J23" s="16">
        <v>145277.79316174539</v>
      </c>
      <c r="K23" s="16">
        <v>11.571428571428571</v>
      </c>
      <c r="L23" s="16">
        <v>10.830087276283955</v>
      </c>
      <c r="M23" s="16">
        <v>51.972365240481885</v>
      </c>
      <c r="N23" s="16">
        <v>11046.594750143626</v>
      </c>
    </row>
    <row r="24" spans="2:14" s="16" customFormat="1" x14ac:dyDescent="0.25">
      <c r="B24" s="16" t="str">
        <f>VLOOKUP(F24,[2]NUTS_Europa!$A$2:$C$81,2,FALSE)</f>
        <v>ES52</v>
      </c>
      <c r="C24" s="16">
        <f>VLOOKUP(F24,[2]NUTS_Europa!$A$2:$C$81,3,FALSE)</f>
        <v>1064</v>
      </c>
      <c r="D24" s="16" t="str">
        <f>VLOOKUP(G24,[2]NUTS_Europa!$A$2:$C$81,2,FALSE)</f>
        <v>PT18</v>
      </c>
      <c r="E24" s="16">
        <f>VLOOKUP(G24,[2]NUTS_Europa!$A$2:$C$81,3,FALSE)</f>
        <v>61</v>
      </c>
      <c r="F24" s="16">
        <v>16</v>
      </c>
      <c r="G24" s="16">
        <v>80</v>
      </c>
      <c r="H24" s="16">
        <v>12655317.870897034</v>
      </c>
      <c r="I24" s="16">
        <v>1067587.6962281321</v>
      </c>
      <c r="J24" s="16">
        <v>145277.79316174539</v>
      </c>
      <c r="K24" s="16">
        <v>27.927857142857142</v>
      </c>
      <c r="L24" s="16">
        <v>10.591421434288989</v>
      </c>
      <c r="M24" s="16">
        <v>78.644423698372606</v>
      </c>
      <c r="N24" s="16">
        <v>17957.974070304699</v>
      </c>
    </row>
    <row r="25" spans="2:14" s="16" customFormat="1" x14ac:dyDescent="0.25">
      <c r="B25" s="16" t="str">
        <f>VLOOKUP(F25,[2]NUTS_Europa!$A$2:$C$81,2,FALSE)</f>
        <v>ES61</v>
      </c>
      <c r="C25" s="16">
        <f>VLOOKUP(F25,[2]NUTS_Europa!$A$2:$C$81,3,FALSE)</f>
        <v>61</v>
      </c>
      <c r="D25" s="16" t="str">
        <f>VLOOKUP(G25,[2]NUTS_Europa!$A$2:$C$81,2,FALSE)</f>
        <v>PT11</v>
      </c>
      <c r="E25" s="16">
        <f>VLOOKUP(G25,[2]NUTS_Europa!$A$2:$C$81,3,FALSE)</f>
        <v>111</v>
      </c>
      <c r="F25" s="16">
        <v>17</v>
      </c>
      <c r="G25" s="16">
        <v>36</v>
      </c>
      <c r="H25" s="16">
        <v>1765522.3833822217</v>
      </c>
      <c r="I25" s="16">
        <v>939337.022175477</v>
      </c>
      <c r="J25" s="16">
        <v>507158.32774652442</v>
      </c>
      <c r="K25" s="16">
        <v>22.870714285714286</v>
      </c>
      <c r="L25" s="16">
        <v>7.7333323174779007</v>
      </c>
      <c r="M25" s="16">
        <v>13.197713713181296</v>
      </c>
      <c r="N25" s="16">
        <v>3013.6173615767602</v>
      </c>
    </row>
    <row r="26" spans="2:14" s="16" customFormat="1" x14ac:dyDescent="0.25">
      <c r="B26" s="16" t="str">
        <f>VLOOKUP(F26,[2]NUTS_Europa!$A$2:$C$81,2,FALSE)</f>
        <v>ES61</v>
      </c>
      <c r="C26" s="16">
        <f>VLOOKUP(F26,[2]NUTS_Europa!$A$2:$C$81,3,FALSE)</f>
        <v>61</v>
      </c>
      <c r="D26" s="16" t="str">
        <f>VLOOKUP(G26,[2]NUTS_Europa!$A$2:$C$81,2,FALSE)</f>
        <v>PT16</v>
      </c>
      <c r="E26" s="16">
        <f>VLOOKUP(G26,[2]NUTS_Europa!$A$2:$C$81,3,FALSE)</f>
        <v>111</v>
      </c>
      <c r="F26" s="16">
        <v>17</v>
      </c>
      <c r="G26" s="16">
        <v>38</v>
      </c>
      <c r="H26" s="16">
        <v>1666600.3934884649</v>
      </c>
      <c r="I26" s="16">
        <v>939337.022175477</v>
      </c>
      <c r="J26" s="16">
        <v>118487.95435333898</v>
      </c>
      <c r="K26" s="16">
        <v>22.870714285714286</v>
      </c>
      <c r="L26" s="16">
        <v>7.7333323174779007</v>
      </c>
      <c r="M26" s="16">
        <v>13.197713713181296</v>
      </c>
      <c r="N26" s="16">
        <v>3013.6173615767602</v>
      </c>
    </row>
    <row r="27" spans="2:14" s="16" customFormat="1" x14ac:dyDescent="0.25">
      <c r="B27" s="16" t="str">
        <f>VLOOKUP(F27,[2]NUTS_Europa!$A$2:$C$81,2,FALSE)</f>
        <v>ES62</v>
      </c>
      <c r="C27" s="16">
        <f>VLOOKUP(F27,[2]NUTS_Europa!$A$2:$C$81,3,FALSE)</f>
        <v>1064</v>
      </c>
      <c r="D27" s="16" t="str">
        <f>VLOOKUP(G27,[2]NUTS_Europa!$A$2:$C$81,2,FALSE)</f>
        <v>FRG0</v>
      </c>
      <c r="E27" s="16">
        <f>VLOOKUP(G27,[2]NUTS_Europa!$A$2:$C$81,3,FALSE)</f>
        <v>282</v>
      </c>
      <c r="F27" s="16">
        <v>18</v>
      </c>
      <c r="G27" s="16">
        <v>22</v>
      </c>
      <c r="H27" s="16">
        <v>478205.13874160807</v>
      </c>
      <c r="I27" s="16">
        <v>2244109.5073411358</v>
      </c>
      <c r="J27" s="16">
        <v>135416.16142478216</v>
      </c>
      <c r="K27" s="16">
        <v>89.787071428571423</v>
      </c>
      <c r="L27" s="16">
        <v>15.861371796561027</v>
      </c>
      <c r="M27" s="16">
        <v>4.2272149567885098</v>
      </c>
      <c r="N27" s="16">
        <v>760.20697674418614</v>
      </c>
    </row>
    <row r="28" spans="2:14" s="16" customFormat="1" x14ac:dyDescent="0.25">
      <c r="B28" s="16" t="str">
        <f>VLOOKUP(F28,[2]NUTS_Europa!$A$2:$C$81,2,FALSE)</f>
        <v>ES62</v>
      </c>
      <c r="C28" s="16">
        <f>VLOOKUP(F28,[2]NUTS_Europa!$A$2:$C$81,3,FALSE)</f>
        <v>1064</v>
      </c>
      <c r="D28" s="16" t="str">
        <f>VLOOKUP(G28,[2]NUTS_Europa!$A$2:$C$81,2,FALSE)</f>
        <v>PT11</v>
      </c>
      <c r="E28" s="16">
        <f>VLOOKUP(G28,[2]NUTS_Europa!$A$2:$C$81,3,FALSE)</f>
        <v>111</v>
      </c>
      <c r="F28" s="16">
        <v>18</v>
      </c>
      <c r="G28" s="16">
        <v>36</v>
      </c>
      <c r="H28" s="16">
        <v>1683335.3468427565</v>
      </c>
      <c r="I28" s="16">
        <v>1501316.643936614</v>
      </c>
      <c r="J28" s="16">
        <v>199058.85825050285</v>
      </c>
      <c r="K28" s="16">
        <v>52.722928571428568</v>
      </c>
      <c r="L28" s="16">
        <v>9.3354423829790392</v>
      </c>
      <c r="M28" s="16">
        <v>14.178561425808466</v>
      </c>
      <c r="N28" s="16">
        <v>3013.6173615767602</v>
      </c>
    </row>
    <row r="29" spans="2:14" s="16" customFormat="1" x14ac:dyDescent="0.25">
      <c r="B29" s="16" t="str">
        <f>VLOOKUP(F29,[2]NUTS_Europa!$A$2:$C$81,2,FALSE)</f>
        <v>FRD2</v>
      </c>
      <c r="C29" s="16">
        <f>VLOOKUP(F29,[2]NUTS_Europa!$A$2:$C$81,3,FALSE)</f>
        <v>269</v>
      </c>
      <c r="D29" s="16" t="str">
        <f>VLOOKUP(G29,[2]NUTS_Europa!$A$2:$C$81,2,FALSE)</f>
        <v>FRH0</v>
      </c>
      <c r="E29" s="16">
        <f>VLOOKUP(G29,[2]NUTS_Europa!$A$2:$C$81,3,FALSE)</f>
        <v>283</v>
      </c>
      <c r="F29" s="16">
        <v>20</v>
      </c>
      <c r="G29" s="16">
        <v>23</v>
      </c>
      <c r="H29" s="16">
        <v>1015423.1488115799</v>
      </c>
      <c r="I29" s="16">
        <v>1285177.3400372239</v>
      </c>
      <c r="J29" s="16">
        <v>159445.52860932166</v>
      </c>
      <c r="K29" s="16">
        <v>33.071428571428569</v>
      </c>
      <c r="L29" s="16">
        <v>12.934658532607601</v>
      </c>
      <c r="M29" s="16">
        <v>12.125064696972222</v>
      </c>
      <c r="N29" s="16">
        <v>2110.3462423469391</v>
      </c>
    </row>
    <row r="30" spans="2:14" s="16" customFormat="1" x14ac:dyDescent="0.25">
      <c r="B30" s="16" t="str">
        <f>VLOOKUP(F30,[2]NUTS_Europa!$A$2:$C$81,2,FALSE)</f>
        <v>FRD2</v>
      </c>
      <c r="C30" s="16">
        <f>VLOOKUP(F30,[2]NUTS_Europa!$A$2:$C$81,3,FALSE)</f>
        <v>269</v>
      </c>
      <c r="D30" s="16" t="str">
        <f>VLOOKUP(G30,[2]NUTS_Europa!$A$2:$C$81,2,FALSE)</f>
        <v>FRI1</v>
      </c>
      <c r="E30" s="16">
        <f>VLOOKUP(G30,[2]NUTS_Europa!$A$2:$C$81,3,FALSE)</f>
        <v>283</v>
      </c>
      <c r="F30" s="16">
        <v>20</v>
      </c>
      <c r="G30" s="16">
        <v>24</v>
      </c>
      <c r="H30" s="16">
        <v>838086.53337468195</v>
      </c>
      <c r="I30" s="16">
        <v>1285177.3400372239</v>
      </c>
      <c r="J30" s="16">
        <v>114346.85142443764</v>
      </c>
      <c r="K30" s="16">
        <v>33.071428571428569</v>
      </c>
      <c r="L30" s="16">
        <v>12.934658532607601</v>
      </c>
      <c r="M30" s="16">
        <v>12.125064696972222</v>
      </c>
      <c r="N30" s="16">
        <v>2110.3462423469391</v>
      </c>
    </row>
    <row r="31" spans="2:14" s="16" customFormat="1" x14ac:dyDescent="0.25">
      <c r="B31" s="16" t="str">
        <f>VLOOKUP(F31,[2]NUTS_Europa!$A$2:$C$81,2,FALSE)</f>
        <v>FRE1</v>
      </c>
      <c r="C31" s="16">
        <f>VLOOKUP(F31,[2]NUTS_Europa!$A$2:$C$81,3,FALSE)</f>
        <v>220</v>
      </c>
      <c r="D31" s="16" t="str">
        <f>VLOOKUP(G31,[2]NUTS_Europa!$A$2:$C$81,2,FALSE)</f>
        <v>FRH0</v>
      </c>
      <c r="E31" s="16">
        <f>VLOOKUP(G31,[2]NUTS_Europa!$A$2:$C$81,3,FALSE)</f>
        <v>283</v>
      </c>
      <c r="F31" s="16">
        <v>21</v>
      </c>
      <c r="G31" s="16">
        <v>23</v>
      </c>
      <c r="H31" s="16">
        <v>1139981.0228684307</v>
      </c>
      <c r="I31" s="16">
        <v>1379001.8485419089</v>
      </c>
      <c r="J31" s="16">
        <v>156784.57749147405</v>
      </c>
      <c r="K31" s="16">
        <v>42.999285714285712</v>
      </c>
      <c r="L31" s="16">
        <v>14.425386233626874</v>
      </c>
      <c r="M31" s="16">
        <v>10.929773391441158</v>
      </c>
      <c r="N31" s="16">
        <v>2110.3462423469391</v>
      </c>
    </row>
    <row r="32" spans="2:14" s="16" customFormat="1" x14ac:dyDescent="0.25">
      <c r="B32" s="16" t="str">
        <f>VLOOKUP(F32,[2]NUTS_Europa!$A$2:$C$81,2,FALSE)</f>
        <v>FRE1</v>
      </c>
      <c r="C32" s="16">
        <f>VLOOKUP(F32,[2]NUTS_Europa!$A$2:$C$81,3,FALSE)</f>
        <v>220</v>
      </c>
      <c r="D32" s="16" t="str">
        <f>VLOOKUP(G32,[2]NUTS_Europa!$A$2:$C$81,2,FALSE)</f>
        <v>FRI1</v>
      </c>
      <c r="E32" s="16">
        <f>VLOOKUP(G32,[2]NUTS_Europa!$A$2:$C$81,3,FALSE)</f>
        <v>283</v>
      </c>
      <c r="F32" s="16">
        <v>21</v>
      </c>
      <c r="G32" s="16">
        <v>24</v>
      </c>
      <c r="H32" s="19">
        <v>962644.40743153298</v>
      </c>
      <c r="I32" s="19">
        <v>1379001.8485419089</v>
      </c>
      <c r="J32" s="16">
        <v>123840.01515725654</v>
      </c>
      <c r="K32" s="16">
        <v>42.999285714285712</v>
      </c>
      <c r="L32" s="16">
        <v>14.425386233626874</v>
      </c>
      <c r="M32" s="16">
        <v>10.929773391441158</v>
      </c>
      <c r="N32" s="16">
        <v>2110.3462423469391</v>
      </c>
    </row>
    <row r="33" spans="2:14" s="16" customFormat="1" x14ac:dyDescent="0.25">
      <c r="B33" s="16" t="str">
        <f>VLOOKUP(F33,[2]NUTS_Europa!$A$2:$C$81,2,FALSE)</f>
        <v>FRJ1</v>
      </c>
      <c r="C33" s="16">
        <f>VLOOKUP(F33,[2]NUTS_Europa!$A$2:$C$81,3,FALSE)</f>
        <v>1063</v>
      </c>
      <c r="D33" s="16" t="str">
        <f>VLOOKUP(G33,[2]NUTS_Europa!$A$2:$C$81,2,FALSE)</f>
        <v>FRJ2</v>
      </c>
      <c r="E33" s="16">
        <f>VLOOKUP(G33,[2]NUTS_Europa!$A$2:$C$81,3,FALSE)</f>
        <v>283</v>
      </c>
      <c r="F33" s="16">
        <v>26</v>
      </c>
      <c r="G33" s="16">
        <v>28</v>
      </c>
      <c r="H33" s="19">
        <v>2153678.672634393</v>
      </c>
      <c r="I33" s="19">
        <v>6443163.6558877928</v>
      </c>
      <c r="J33" s="16">
        <v>142841.86171918266</v>
      </c>
      <c r="K33" s="16">
        <v>110.26692857142858</v>
      </c>
      <c r="L33" s="16">
        <v>11.781725403939109</v>
      </c>
      <c r="M33" s="16">
        <v>10.319074207981963</v>
      </c>
      <c r="N33" s="16">
        <v>2110.3462423469391</v>
      </c>
    </row>
    <row r="34" spans="2:14" s="16" customFormat="1" x14ac:dyDescent="0.25">
      <c r="B34" s="16" t="str">
        <f>VLOOKUP(F34,[2]NUTS_Europa!$A$2:$C$81,2,FALSE)</f>
        <v>FRJ1</v>
      </c>
      <c r="C34" s="16">
        <f>VLOOKUP(F34,[2]NUTS_Europa!$A$2:$C$81,3,FALSE)</f>
        <v>1063</v>
      </c>
      <c r="D34" s="16" t="str">
        <f>VLOOKUP(G34,[2]NUTS_Europa!$A$2:$C$81,2,FALSE)</f>
        <v>PT17</v>
      </c>
      <c r="E34" s="16">
        <f>VLOOKUP(G34,[2]NUTS_Europa!$A$2:$C$81,3,FALSE)</f>
        <v>294</v>
      </c>
      <c r="F34" s="16">
        <v>26</v>
      </c>
      <c r="G34" s="16">
        <v>39</v>
      </c>
      <c r="H34" s="16">
        <v>1739625.6061240919</v>
      </c>
      <c r="I34" s="16">
        <v>5495542.6888595624</v>
      </c>
      <c r="J34" s="16">
        <v>137713.62258431225</v>
      </c>
      <c r="K34" s="16">
        <v>58.142857142857146</v>
      </c>
      <c r="L34" s="16">
        <v>8.1477897534069008</v>
      </c>
      <c r="M34" s="16">
        <v>15.507801559478011</v>
      </c>
      <c r="N34" s="16">
        <v>3296.1439892245817</v>
      </c>
    </row>
    <row r="35" spans="2:14" s="16" customFormat="1" x14ac:dyDescent="0.25">
      <c r="B35" s="16" t="str">
        <f>VLOOKUP(F35,[2]NUTS_Europa!$A$2:$C$81,2,FALSE)</f>
        <v>FRF2</v>
      </c>
      <c r="C35" s="16">
        <f>VLOOKUP(F35,[2]NUTS_Europa!$A$2:$C$81,3,FALSE)</f>
        <v>269</v>
      </c>
      <c r="D35" s="16" t="str">
        <f>VLOOKUP(G35,[2]NUTS_Europa!$A$2:$C$81,2,FALSE)</f>
        <v>FRJ2</v>
      </c>
      <c r="E35" s="16">
        <f>VLOOKUP(G35,[2]NUTS_Europa!$A$2:$C$81,3,FALSE)</f>
        <v>283</v>
      </c>
      <c r="F35" s="16">
        <v>27</v>
      </c>
      <c r="G35" s="16">
        <v>28</v>
      </c>
      <c r="H35" s="16">
        <v>1753032.6336444276</v>
      </c>
      <c r="I35" s="16">
        <v>1285177.3400372239</v>
      </c>
      <c r="J35" s="16">
        <v>176841.96373917855</v>
      </c>
      <c r="K35" s="16">
        <v>33.071428571428569</v>
      </c>
      <c r="L35" s="16">
        <v>12.934658532607601</v>
      </c>
      <c r="M35" s="16">
        <v>12.125064696972222</v>
      </c>
      <c r="N35" s="16">
        <v>2110.3462423469391</v>
      </c>
    </row>
    <row r="36" spans="2:14" s="16" customFormat="1" x14ac:dyDescent="0.25">
      <c r="B36" s="16" t="str">
        <f>VLOOKUP(F36,[2]NUTS_Europa!$A$2:$C$81,2,FALSE)</f>
        <v>FRF2</v>
      </c>
      <c r="C36" s="16">
        <f>VLOOKUP(F36,[2]NUTS_Europa!$A$2:$C$81,3,FALSE)</f>
        <v>269</v>
      </c>
      <c r="D36" s="16" t="str">
        <f>VLOOKUP(G36,[2]NUTS_Europa!$A$2:$C$81,2,FALSE)</f>
        <v>FRG0</v>
      </c>
      <c r="E36" s="16">
        <f>VLOOKUP(G36,[2]NUTS_Europa!$A$2:$C$81,3,FALSE)</f>
        <v>283</v>
      </c>
      <c r="F36" s="16">
        <v>27</v>
      </c>
      <c r="G36" s="16">
        <v>62</v>
      </c>
      <c r="H36" s="16">
        <v>1259815.1719605552</v>
      </c>
      <c r="I36" s="16">
        <v>1285177.3400372239</v>
      </c>
      <c r="J36" s="16">
        <v>141512.315270936</v>
      </c>
      <c r="K36" s="16">
        <v>33.071428571428569</v>
      </c>
      <c r="L36" s="16">
        <v>12.934658532607601</v>
      </c>
      <c r="M36" s="16">
        <v>12.125064696972222</v>
      </c>
      <c r="N36" s="16">
        <v>2110.3462423469391</v>
      </c>
    </row>
    <row r="37" spans="2:14" s="16" customFormat="1" x14ac:dyDescent="0.25">
      <c r="B37" s="16" t="str">
        <f>VLOOKUP(F37,[2]NUTS_Europa!$A$2:$C$81,2,FALSE)</f>
        <v>FRI2</v>
      </c>
      <c r="C37" s="16">
        <f>VLOOKUP(F37,[2]NUTS_Europa!$A$2:$C$81,3,FALSE)</f>
        <v>269</v>
      </c>
      <c r="D37" s="16" t="str">
        <f>VLOOKUP(G37,[2]NUTS_Europa!$A$2:$C$81,2,FALSE)</f>
        <v>NL12</v>
      </c>
      <c r="E37" s="16">
        <f>VLOOKUP(G37,[2]NUTS_Europa!$A$2:$C$81,3,FALSE)</f>
        <v>218</v>
      </c>
      <c r="F37" s="16">
        <v>29</v>
      </c>
      <c r="G37" s="16">
        <v>31</v>
      </c>
      <c r="H37" s="16">
        <v>2392088.1361974189</v>
      </c>
      <c r="I37" s="16">
        <v>1139518.708356976</v>
      </c>
      <c r="J37" s="16">
        <v>154854.30087154222</v>
      </c>
      <c r="K37" s="16">
        <v>19.642857142857142</v>
      </c>
      <c r="L37" s="16">
        <v>10.381933161217553</v>
      </c>
      <c r="M37" s="16">
        <v>26.101770317372409</v>
      </c>
      <c r="N37" s="16">
        <v>4963.1764433597036</v>
      </c>
    </row>
    <row r="38" spans="2:14" s="16" customFormat="1" x14ac:dyDescent="0.25">
      <c r="B38" s="16" t="str">
        <f>VLOOKUP(F38,[2]NUTS_Europa!$A$2:$C$81,2,FALSE)</f>
        <v>FRI2</v>
      </c>
      <c r="C38" s="16">
        <f>VLOOKUP(F38,[2]NUTS_Europa!$A$2:$C$81,3,FALSE)</f>
        <v>269</v>
      </c>
      <c r="D38" s="16" t="str">
        <f>VLOOKUP(G38,[2]NUTS_Europa!$A$2:$C$81,2,FALSE)</f>
        <v>FRG0</v>
      </c>
      <c r="E38" s="16">
        <f>VLOOKUP(G38,[2]NUTS_Europa!$A$2:$C$81,3,FALSE)</f>
        <v>283</v>
      </c>
      <c r="F38" s="16">
        <v>29</v>
      </c>
      <c r="G38" s="16">
        <v>62</v>
      </c>
      <c r="H38" s="16">
        <v>1270898.7104253613</v>
      </c>
      <c r="I38" s="16">
        <v>1285177.3400372239</v>
      </c>
      <c r="J38" s="16">
        <v>118487.95435333898</v>
      </c>
      <c r="K38" s="16">
        <v>33.071428571428569</v>
      </c>
      <c r="L38" s="16">
        <v>12.934658532607601</v>
      </c>
      <c r="M38" s="16">
        <v>12.125064696972222</v>
      </c>
      <c r="N38" s="16">
        <v>2110.3462423469391</v>
      </c>
    </row>
    <row r="39" spans="2:14" s="16" customFormat="1" x14ac:dyDescent="0.25">
      <c r="B39" s="16" t="str">
        <f>VLOOKUP(F39,[2]NUTS_Europa!$A$2:$C$81,2,FALSE)</f>
        <v>NL11</v>
      </c>
      <c r="C39" s="16">
        <f>VLOOKUP(F39,[2]NUTS_Europa!$A$2:$C$81,3,FALSE)</f>
        <v>245</v>
      </c>
      <c r="D39" s="16" t="str">
        <f>VLOOKUP(G39,[2]NUTS_Europa!$A$2:$C$81,2,FALSE)</f>
        <v>FRI1</v>
      </c>
      <c r="E39" s="16">
        <f>VLOOKUP(G39,[2]NUTS_Europa!$A$2:$C$81,3,FALSE)</f>
        <v>275</v>
      </c>
      <c r="F39" s="16">
        <v>30</v>
      </c>
      <c r="G39" s="16">
        <v>64</v>
      </c>
      <c r="H39" s="16">
        <v>819518.10857696494</v>
      </c>
      <c r="I39" s="16">
        <v>6646893.4192115422</v>
      </c>
      <c r="J39" s="16">
        <v>114346.85142443764</v>
      </c>
      <c r="K39" s="16">
        <v>85</v>
      </c>
      <c r="L39" s="16">
        <v>8.4672974384817437</v>
      </c>
      <c r="M39" s="16">
        <v>1.2396602856310805</v>
      </c>
      <c r="N39" s="16">
        <v>193.20214669051879</v>
      </c>
    </row>
    <row r="40" spans="2:14" s="16" customFormat="1" x14ac:dyDescent="0.25">
      <c r="B40" s="16" t="str">
        <f>VLOOKUP(F40,[2]NUTS_Europa!$A$2:$C$81,2,FALSE)</f>
        <v>NL11</v>
      </c>
      <c r="C40" s="16">
        <f>VLOOKUP(F40,[2]NUTS_Europa!$A$2:$C$81,3,FALSE)</f>
        <v>245</v>
      </c>
      <c r="D40" s="16" t="str">
        <f>VLOOKUP(G40,[2]NUTS_Europa!$A$2:$C$81,2,FALSE)</f>
        <v>FRI2</v>
      </c>
      <c r="E40" s="16">
        <f>VLOOKUP(G40,[2]NUTS_Europa!$A$2:$C$81,3,FALSE)</f>
        <v>275</v>
      </c>
      <c r="F40" s="16">
        <v>30</v>
      </c>
      <c r="G40" s="16">
        <v>69</v>
      </c>
      <c r="H40" s="16">
        <v>786033.08532115084</v>
      </c>
      <c r="I40" s="16">
        <v>6646893.4192115422</v>
      </c>
      <c r="J40" s="16">
        <v>145277.79316174539</v>
      </c>
      <c r="K40" s="16">
        <v>85</v>
      </c>
      <c r="L40" s="16">
        <v>8.4672974384817437</v>
      </c>
      <c r="M40" s="16">
        <v>1.2396602856310805</v>
      </c>
      <c r="N40" s="16">
        <v>193.20214669051879</v>
      </c>
    </row>
    <row r="41" spans="2:14" s="16" customFormat="1" x14ac:dyDescent="0.25">
      <c r="B41" s="16" t="str">
        <f>VLOOKUP(F41,[2]NUTS_Europa!$A$2:$C$81,2,FALSE)</f>
        <v>NL33</v>
      </c>
      <c r="C41" s="16">
        <f>VLOOKUP(F41,[2]NUTS_Europa!$A$2:$C$81,3,FALSE)</f>
        <v>250</v>
      </c>
      <c r="D41" s="16" t="str">
        <f>VLOOKUP(G41,[2]NUTS_Europa!$A$2:$C$81,2,FALSE)</f>
        <v>PT18</v>
      </c>
      <c r="E41" s="16">
        <f>VLOOKUP(G41,[2]NUTS_Europa!$A$2:$C$81,3,FALSE)</f>
        <v>1065</v>
      </c>
      <c r="F41" s="16">
        <v>33</v>
      </c>
      <c r="G41" s="16">
        <v>40</v>
      </c>
      <c r="H41" s="16">
        <v>2391921.6797739128</v>
      </c>
      <c r="I41" s="16">
        <v>2298917.7848263248</v>
      </c>
      <c r="J41" s="16">
        <v>137713.62258431225</v>
      </c>
      <c r="K41" s="16">
        <v>83.268571428571434</v>
      </c>
      <c r="L41" s="16">
        <v>13.81521376024978</v>
      </c>
      <c r="M41" s="16">
        <v>42.013269157909114</v>
      </c>
      <c r="N41" s="16">
        <v>7555.5136552455588</v>
      </c>
    </row>
    <row r="42" spans="2:14" s="16" customFormat="1" x14ac:dyDescent="0.25">
      <c r="B42" s="16" t="str">
        <f>VLOOKUP(F42,[2]NUTS_Europa!$A$2:$C$81,2,FALSE)</f>
        <v>NL33</v>
      </c>
      <c r="C42" s="16">
        <f>VLOOKUP(F42,[2]NUTS_Europa!$A$2:$C$81,3,FALSE)</f>
        <v>250</v>
      </c>
      <c r="D42" s="16" t="str">
        <f>VLOOKUP(G42,[2]NUTS_Europa!$A$2:$C$81,2,FALSE)</f>
        <v>NL11</v>
      </c>
      <c r="E42" s="16">
        <f>VLOOKUP(G42,[2]NUTS_Europa!$A$2:$C$81,3,FALSE)</f>
        <v>218</v>
      </c>
      <c r="F42" s="16">
        <v>33</v>
      </c>
      <c r="G42" s="16">
        <v>70</v>
      </c>
      <c r="H42" s="16">
        <v>1779869.6319379453</v>
      </c>
      <c r="I42" s="16">
        <v>1003692.1683903469</v>
      </c>
      <c r="J42" s="16">
        <v>135416.16142478216</v>
      </c>
      <c r="K42" s="16">
        <v>4.8571428571428568</v>
      </c>
      <c r="L42" s="16">
        <v>13.544013881376724</v>
      </c>
      <c r="M42" s="16">
        <v>26.101770317372409</v>
      </c>
      <c r="N42" s="16">
        <v>4963.1764433597036</v>
      </c>
    </row>
    <row r="43" spans="2:14" s="16" customFormat="1" x14ac:dyDescent="0.25">
      <c r="B43" s="16" t="str">
        <f>VLOOKUP(F43,[2]NUTS_Europa!$A$2:$C$81,2,FALSE)</f>
        <v>NL34</v>
      </c>
      <c r="C43" s="16">
        <f>VLOOKUP(F43,[2]NUTS_Europa!$A$2:$C$81,3,FALSE)</f>
        <v>250</v>
      </c>
      <c r="D43" s="16" t="str">
        <f>VLOOKUP(G43,[2]NUTS_Europa!$A$2:$C$81,2,FALSE)</f>
        <v>FRH0</v>
      </c>
      <c r="E43" s="16">
        <f>VLOOKUP(G43,[2]NUTS_Europa!$A$2:$C$81,3,FALSE)</f>
        <v>282</v>
      </c>
      <c r="F43" s="16">
        <v>34</v>
      </c>
      <c r="G43" s="16">
        <v>63</v>
      </c>
      <c r="H43" s="16">
        <v>349813.28227254003</v>
      </c>
      <c r="I43" s="16">
        <v>1383915.3858129762</v>
      </c>
      <c r="J43" s="16">
        <v>135416.16142478216</v>
      </c>
      <c r="K43" s="16">
        <v>25.928571428571427</v>
      </c>
      <c r="L43" s="16">
        <v>18.81294142188252</v>
      </c>
      <c r="M43" s="16">
        <v>4.877784300394036</v>
      </c>
      <c r="N43" s="16">
        <v>760.20697674418614</v>
      </c>
    </row>
    <row r="44" spans="2:14" s="16" customFormat="1" x14ac:dyDescent="0.25">
      <c r="B44" s="16" t="str">
        <f>VLOOKUP(F44,[2]NUTS_Europa!$A$2:$C$81,2,FALSE)</f>
        <v>NL34</v>
      </c>
      <c r="C44" s="16">
        <f>VLOOKUP(F44,[2]NUTS_Europa!$A$2:$C$81,3,FALSE)</f>
        <v>250</v>
      </c>
      <c r="D44" s="16" t="str">
        <f>VLOOKUP(G44,[2]NUTS_Europa!$A$2:$C$81,2,FALSE)</f>
        <v>FRI3</v>
      </c>
      <c r="E44" s="16">
        <f>VLOOKUP(G44,[2]NUTS_Europa!$A$2:$C$81,3,FALSE)</f>
        <v>282</v>
      </c>
      <c r="F44" s="16">
        <v>34</v>
      </c>
      <c r="G44" s="16">
        <v>65</v>
      </c>
      <c r="H44" s="16">
        <v>490552.68049812142</v>
      </c>
      <c r="I44" s="16">
        <v>1383915.3858129762</v>
      </c>
      <c r="J44" s="16">
        <v>199597.7643046609</v>
      </c>
      <c r="K44" s="16">
        <v>25.928571428571427</v>
      </c>
      <c r="L44" s="16">
        <v>18.81294142188252</v>
      </c>
      <c r="M44" s="16">
        <v>4.877784300394036</v>
      </c>
      <c r="N44" s="16">
        <v>760.20697674418614</v>
      </c>
    </row>
    <row r="45" spans="2:14" s="16" customFormat="1" x14ac:dyDescent="0.25">
      <c r="B45" s="16" t="str">
        <f>VLOOKUP(F45,[2]NUTS_Europa!$A$2:$C$81,2,FALSE)</f>
        <v>NL41</v>
      </c>
      <c r="C45" s="16">
        <f>VLOOKUP(F45,[2]NUTS_Europa!$A$2:$C$81,3,FALSE)</f>
        <v>253</v>
      </c>
      <c r="D45" s="16" t="str">
        <f>VLOOKUP(G45,[2]NUTS_Europa!$A$2:$C$81,2,FALSE)</f>
        <v>PT18</v>
      </c>
      <c r="E45" s="16">
        <f>VLOOKUP(G45,[2]NUTS_Europa!$A$2:$C$81,3,FALSE)</f>
        <v>1065</v>
      </c>
      <c r="F45" s="16">
        <v>35</v>
      </c>
      <c r="G45" s="16">
        <v>40</v>
      </c>
      <c r="H45" s="16">
        <v>2484666.1135778977</v>
      </c>
      <c r="I45" s="16">
        <v>2134398.0523314425</v>
      </c>
      <c r="J45" s="16">
        <v>120437.35243536306</v>
      </c>
      <c r="K45" s="16">
        <v>83.269071428571436</v>
      </c>
      <c r="L45" s="16">
        <v>11.727976095626101</v>
      </c>
      <c r="M45" s="16">
        <v>42.013269157909114</v>
      </c>
      <c r="N45" s="16">
        <v>7555.5136552455588</v>
      </c>
    </row>
    <row r="46" spans="2:14" s="16" customFormat="1" x14ac:dyDescent="0.25">
      <c r="B46" s="16" t="str">
        <f>VLOOKUP(F46,[2]NUTS_Europa!$A$2:$C$81,2,FALSE)</f>
        <v>NL41</v>
      </c>
      <c r="C46" s="16">
        <f>VLOOKUP(F46,[2]NUTS_Europa!$A$2:$C$81,3,FALSE)</f>
        <v>253</v>
      </c>
      <c r="D46" s="16" t="str">
        <f>VLOOKUP(G46,[2]NUTS_Europa!$A$2:$C$81,2,FALSE)</f>
        <v>FRJ2</v>
      </c>
      <c r="E46" s="16">
        <f>VLOOKUP(G46,[2]NUTS_Europa!$A$2:$C$81,3,FALSE)</f>
        <v>163</v>
      </c>
      <c r="F46" s="16">
        <v>35</v>
      </c>
      <c r="G46" s="16">
        <v>68</v>
      </c>
      <c r="H46" s="16">
        <v>2547080.3333035498</v>
      </c>
      <c r="I46" s="16">
        <v>1637346.7370888435</v>
      </c>
      <c r="J46" s="16">
        <v>145277.79316174539</v>
      </c>
      <c r="K46" s="16">
        <v>55.422142857142852</v>
      </c>
      <c r="L46" s="16">
        <v>12.054082104146643</v>
      </c>
      <c r="M46" s="16">
        <v>19.176233792744124</v>
      </c>
      <c r="N46" s="16">
        <v>2988.6329159212883</v>
      </c>
    </row>
    <row r="47" spans="2:14" s="16" customFormat="1" x14ac:dyDescent="0.25">
      <c r="B47" s="16" t="str">
        <f>VLOOKUP(F47,[2]NUTS_Europa!$A$2:$C$81,2,FALSE)</f>
        <v>PT15</v>
      </c>
      <c r="C47" s="16">
        <f>VLOOKUP(F47,[2]NUTS_Europa!$A$2:$C$81,3,FALSE)</f>
        <v>1065</v>
      </c>
      <c r="D47" s="16" t="str">
        <f>VLOOKUP(G47,[2]NUTS_Europa!$A$2:$C$81,2,FALSE)</f>
        <v>PT16</v>
      </c>
      <c r="E47" s="16">
        <f>VLOOKUP(G47,[2]NUTS_Europa!$A$2:$C$81,3,FALSE)</f>
        <v>111</v>
      </c>
      <c r="F47" s="16">
        <v>37</v>
      </c>
      <c r="G47" s="16">
        <v>38</v>
      </c>
      <c r="H47" s="16">
        <v>1364027.0734835782</v>
      </c>
      <c r="I47" s="16">
        <v>851367.77782586624</v>
      </c>
      <c r="J47" s="16">
        <v>198656.28734660565</v>
      </c>
      <c r="K47" s="16">
        <v>14.785714285714286</v>
      </c>
      <c r="L47" s="16">
        <v>8.005555018117203</v>
      </c>
      <c r="M47" s="16">
        <v>14.178561425808466</v>
      </c>
      <c r="N47" s="16">
        <v>3013.6173615767602</v>
      </c>
    </row>
    <row r="48" spans="2:14" s="16" customFormat="1" x14ac:dyDescent="0.25">
      <c r="B48" s="16" t="str">
        <f>VLOOKUP(F48,[2]NUTS_Europa!$A$2:$C$81,2,FALSE)</f>
        <v>PT15</v>
      </c>
      <c r="C48" s="16">
        <f>VLOOKUP(F48,[2]NUTS_Europa!$A$2:$C$81,3,FALSE)</f>
        <v>1065</v>
      </c>
      <c r="D48" s="16" t="str">
        <f>VLOOKUP(G48,[2]NUTS_Europa!$A$2:$C$81,2,FALSE)</f>
        <v>PT17</v>
      </c>
      <c r="E48" s="16">
        <f>VLOOKUP(G48,[2]NUTS_Europa!$A$2:$C$81,3,FALSE)</f>
        <v>294</v>
      </c>
      <c r="F48" s="16">
        <v>37</v>
      </c>
      <c r="G48" s="16">
        <v>39</v>
      </c>
      <c r="H48" s="16">
        <v>1071151.8549930626</v>
      </c>
      <c r="I48" s="16">
        <v>653521.97485010559</v>
      </c>
      <c r="J48" s="16">
        <v>507158.32774652442</v>
      </c>
      <c r="K48" s="16">
        <v>3.2142857142857144</v>
      </c>
      <c r="L48" s="16">
        <v>8.1813466120512359</v>
      </c>
      <c r="M48" s="16">
        <v>15.507801559478011</v>
      </c>
      <c r="N48" s="16">
        <v>3296.1439892245817</v>
      </c>
    </row>
    <row r="49" spans="2:14" s="16" customFormat="1" x14ac:dyDescent="0.25">
      <c r="B49" s="16" t="str">
        <f>VLOOKUP(F49,[2]NUTS_Europa!$A$2:$C$81,2,FALSE)</f>
        <v>BE21</v>
      </c>
      <c r="C49" s="16">
        <f>VLOOKUP(F49,[2]NUTS_Europa!$A$2:$C$81,3,FALSE)</f>
        <v>250</v>
      </c>
      <c r="D49" s="16" t="str">
        <f>VLOOKUP(G49,[2]NUTS_Europa!$A$2:$C$81,2,FALSE)</f>
        <v>FRE1</v>
      </c>
      <c r="E49" s="16">
        <f>VLOOKUP(G49,[2]NUTS_Europa!$A$2:$C$81,3,FALSE)</f>
        <v>235</v>
      </c>
      <c r="F49" s="16">
        <v>41</v>
      </c>
      <c r="G49" s="16">
        <v>61</v>
      </c>
      <c r="H49" s="16">
        <v>592216.4625886688</v>
      </c>
      <c r="I49" s="16">
        <v>1023268.9567761461</v>
      </c>
      <c r="J49" s="16">
        <v>142392.8717171422</v>
      </c>
      <c r="K49" s="16">
        <v>10.071428571428571</v>
      </c>
      <c r="L49" s="16">
        <v>15.81264345983643</v>
      </c>
      <c r="M49" s="16">
        <v>9.1579011982253018</v>
      </c>
      <c r="N49" s="16">
        <v>1644.4693371086462</v>
      </c>
    </row>
    <row r="50" spans="2:14" s="16" customFormat="1" x14ac:dyDescent="0.25">
      <c r="B50" s="16" t="str">
        <f>VLOOKUP(F50,[2]NUTS_Europa!$A$2:$C$81,2,FALSE)</f>
        <v>BE21</v>
      </c>
      <c r="C50" s="16">
        <f>VLOOKUP(F50,[2]NUTS_Europa!$A$2:$C$81,3,FALSE)</f>
        <v>250</v>
      </c>
      <c r="D50" s="16" t="str">
        <f>VLOOKUP(G50,[2]NUTS_Europa!$A$2:$C$81,2,FALSE)</f>
        <v>FRF2</v>
      </c>
      <c r="E50" s="16">
        <f>VLOOKUP(G50,[2]NUTS_Europa!$A$2:$C$81,3,FALSE)</f>
        <v>235</v>
      </c>
      <c r="F50" s="16">
        <v>41</v>
      </c>
      <c r="G50" s="16">
        <v>67</v>
      </c>
      <c r="H50" s="16">
        <v>1128558.821311184</v>
      </c>
      <c r="I50" s="16">
        <v>1023268.9567761461</v>
      </c>
      <c r="J50" s="16">
        <v>156784.57749147405</v>
      </c>
      <c r="K50" s="16">
        <v>10.071428571428571</v>
      </c>
      <c r="L50" s="16">
        <v>15.81264345983643</v>
      </c>
      <c r="M50" s="16">
        <v>9.1579011982253018</v>
      </c>
      <c r="N50" s="16">
        <v>1644.4693371086462</v>
      </c>
    </row>
    <row r="51" spans="2:14" s="16" customFormat="1" x14ac:dyDescent="0.25">
      <c r="B51" s="16" t="str">
        <f>VLOOKUP(F51,[2]NUTS_Europa!$A$2:$C$81,2,FALSE)</f>
        <v>BE23</v>
      </c>
      <c r="C51" s="16">
        <f>VLOOKUP(F51,[2]NUTS_Europa!$A$2:$C$81,3,FALSE)</f>
        <v>220</v>
      </c>
      <c r="D51" s="16" t="str">
        <f>VLOOKUP(G51,[2]NUTS_Europa!$A$2:$C$81,2,FALSE)</f>
        <v>ES12</v>
      </c>
      <c r="E51" s="16">
        <f>VLOOKUP(G51,[2]NUTS_Europa!$A$2:$C$81,3,FALSE)</f>
        <v>163</v>
      </c>
      <c r="F51" s="16">
        <v>42</v>
      </c>
      <c r="G51" s="16">
        <v>52</v>
      </c>
      <c r="H51" s="16">
        <v>1504808.0291065609</v>
      </c>
      <c r="I51" s="16">
        <v>1538441.9811206816</v>
      </c>
      <c r="J51" s="16">
        <v>137713.62258431225</v>
      </c>
      <c r="K51" s="16">
        <v>52.142857142857146</v>
      </c>
      <c r="L51" s="16">
        <v>12.469966749630423</v>
      </c>
      <c r="M51" s="16">
        <v>17.483484580249076</v>
      </c>
      <c r="N51" s="16">
        <v>2988.6329159212883</v>
      </c>
    </row>
    <row r="52" spans="2:14" s="16" customFormat="1" x14ac:dyDescent="0.25">
      <c r="B52" s="16" t="str">
        <f>VLOOKUP(F52,[2]NUTS_Europa!$A$2:$C$81,2,FALSE)</f>
        <v>BE23</v>
      </c>
      <c r="C52" s="16">
        <f>VLOOKUP(F52,[2]NUTS_Europa!$A$2:$C$81,3,FALSE)</f>
        <v>220</v>
      </c>
      <c r="D52" s="16" t="str">
        <f>VLOOKUP(G52,[2]NUTS_Europa!$A$2:$C$81,2,FALSE)</f>
        <v>FRD1</v>
      </c>
      <c r="E52" s="16">
        <f>VLOOKUP(G52,[2]NUTS_Europa!$A$2:$C$81,3,FALSE)</f>
        <v>269</v>
      </c>
      <c r="F52" s="16">
        <v>42</v>
      </c>
      <c r="G52" s="16">
        <v>59</v>
      </c>
      <c r="H52" s="16">
        <v>4370275.6658320231</v>
      </c>
      <c r="I52" s="16">
        <v>945523.8803485136</v>
      </c>
      <c r="J52" s="16">
        <v>115262.59218235347</v>
      </c>
      <c r="K52" s="16">
        <v>12.927857142857144</v>
      </c>
      <c r="L52" s="16">
        <v>13.263237011134036</v>
      </c>
      <c r="M52" s="16">
        <v>86.745259638928005</v>
      </c>
      <c r="N52" s="16">
        <v>14828.264758497318</v>
      </c>
    </row>
    <row r="53" spans="2:14" s="16" customFormat="1" x14ac:dyDescent="0.25">
      <c r="B53" s="16" t="str">
        <f>VLOOKUP(F53,[2]NUTS_Europa!$A$2:$C$81,2,FALSE)</f>
        <v>BE25</v>
      </c>
      <c r="C53" s="16">
        <f>VLOOKUP(F53,[2]NUTS_Europa!$A$2:$C$81,3,FALSE)</f>
        <v>220</v>
      </c>
      <c r="D53" s="16" t="str">
        <f>VLOOKUP(G53,[2]NUTS_Europa!$A$2:$C$81,2,FALSE)</f>
        <v>FRD1</v>
      </c>
      <c r="E53" s="16">
        <f>VLOOKUP(G53,[2]NUTS_Europa!$A$2:$C$81,3,FALSE)</f>
        <v>269</v>
      </c>
      <c r="F53" s="16">
        <v>43</v>
      </c>
      <c r="G53" s="16">
        <v>59</v>
      </c>
      <c r="H53" s="16">
        <v>3809553.730948302</v>
      </c>
      <c r="I53" s="16">
        <v>945523.8803485136</v>
      </c>
      <c r="J53" s="16">
        <v>199058.85825050285</v>
      </c>
      <c r="K53" s="16">
        <v>12.927857142857144</v>
      </c>
      <c r="L53" s="16">
        <v>13.263237011134036</v>
      </c>
      <c r="M53" s="16">
        <v>86.745259638928005</v>
      </c>
      <c r="N53" s="16">
        <v>14828.264758497318</v>
      </c>
    </row>
    <row r="54" spans="2:14" s="16" customFormat="1" x14ac:dyDescent="0.25">
      <c r="B54" s="16" t="str">
        <f>VLOOKUP(F54,[2]NUTS_Europa!$A$2:$C$81,2,FALSE)</f>
        <v>BE25</v>
      </c>
      <c r="C54" s="16">
        <f>VLOOKUP(F54,[2]NUTS_Europa!$A$2:$C$81,3,FALSE)</f>
        <v>220</v>
      </c>
      <c r="D54" s="16" t="str">
        <f>VLOOKUP(G54,[2]NUTS_Europa!$A$2:$C$81,2,FALSE)</f>
        <v>PT18</v>
      </c>
      <c r="E54" s="16">
        <f>VLOOKUP(G54,[2]NUTS_Europa!$A$2:$C$81,3,FALSE)</f>
        <v>61</v>
      </c>
      <c r="F54" s="16">
        <v>43</v>
      </c>
      <c r="G54" s="16">
        <v>80</v>
      </c>
      <c r="H54" s="16">
        <v>12082111.223044278</v>
      </c>
      <c r="I54" s="16">
        <v>2261317.5117420414</v>
      </c>
      <c r="J54" s="16">
        <v>117768.50934211678</v>
      </c>
      <c r="K54" s="16">
        <v>96.690714285714293</v>
      </c>
      <c r="L54" s="16">
        <v>11.871638040470579</v>
      </c>
      <c r="M54" s="16">
        <v>83.84116339977821</v>
      </c>
      <c r="N54" s="16">
        <v>17957.974070304699</v>
      </c>
    </row>
    <row r="55" spans="2:14" s="16" customFormat="1" x14ac:dyDescent="0.25">
      <c r="B55" s="16" t="str">
        <f>VLOOKUP(F55,[2]NUTS_Europa!$A$2:$C$81,2,FALSE)</f>
        <v>DE50</v>
      </c>
      <c r="C55" s="16">
        <f>VLOOKUP(F55,[2]NUTS_Europa!$A$2:$C$81,3,FALSE)</f>
        <v>1069</v>
      </c>
      <c r="D55" s="16" t="str">
        <f>VLOOKUP(G55,[2]NUTS_Europa!$A$2:$C$81,2,FALSE)</f>
        <v>ES12</v>
      </c>
      <c r="E55" s="16">
        <f>VLOOKUP(G55,[2]NUTS_Europa!$A$2:$C$81,3,FALSE)</f>
        <v>163</v>
      </c>
      <c r="F55" s="16">
        <v>44</v>
      </c>
      <c r="G55" s="16">
        <v>52</v>
      </c>
      <c r="H55" s="16">
        <v>1646990.8957159796</v>
      </c>
      <c r="I55" s="16">
        <v>1938286.3170271008</v>
      </c>
      <c r="J55" s="16">
        <v>120125.80522925351</v>
      </c>
      <c r="K55" s="16">
        <v>74.86071428571428</v>
      </c>
      <c r="L55" s="16">
        <v>10.569579525401632</v>
      </c>
      <c r="M55" s="16">
        <v>16.618623807742559</v>
      </c>
      <c r="N55" s="16">
        <v>2988.6329159212883</v>
      </c>
    </row>
    <row r="56" spans="2:14" s="16" customFormat="1" x14ac:dyDescent="0.25">
      <c r="B56" s="16" t="str">
        <f>VLOOKUP(F56,[2]NUTS_Europa!$A$2:$C$81,2,FALSE)</f>
        <v>DE50</v>
      </c>
      <c r="C56" s="16">
        <f>VLOOKUP(F56,[2]NUTS_Europa!$A$2:$C$81,3,FALSE)</f>
        <v>1069</v>
      </c>
      <c r="D56" s="16" t="str">
        <f>VLOOKUP(G56,[2]NUTS_Europa!$A$2:$C$81,2,FALSE)</f>
        <v>NL11</v>
      </c>
      <c r="E56" s="16">
        <f>VLOOKUP(G56,[2]NUTS_Europa!$A$2:$C$81,3,FALSE)</f>
        <v>218</v>
      </c>
      <c r="F56" s="16">
        <v>44</v>
      </c>
      <c r="G56" s="16">
        <v>70</v>
      </c>
      <c r="H56" s="16">
        <v>2006645.9071620239</v>
      </c>
      <c r="I56" s="16">
        <v>1061464.0474201208</v>
      </c>
      <c r="J56" s="16">
        <v>120437.35243536306</v>
      </c>
      <c r="K56" s="16">
        <v>19.283571428571431</v>
      </c>
      <c r="L56" s="16">
        <v>9.9722736380080335</v>
      </c>
      <c r="M56" s="16">
        <v>21.854386986606851</v>
      </c>
      <c r="N56" s="16">
        <v>4963.1764433597036</v>
      </c>
    </row>
    <row r="57" spans="2:14" s="16" customFormat="1" x14ac:dyDescent="0.25">
      <c r="B57" s="16" t="str">
        <f>VLOOKUP(F57,[2]NUTS_Europa!$A$2:$C$81,2,FALSE)</f>
        <v>DE60</v>
      </c>
      <c r="C57" s="16">
        <f>VLOOKUP(F57,[2]NUTS_Europa!$A$2:$C$81,3,FALSE)</f>
        <v>245</v>
      </c>
      <c r="D57" s="16" t="str">
        <f>VLOOKUP(G57,[2]NUTS_Europa!$A$2:$C$81,2,FALSE)</f>
        <v>ES61</v>
      </c>
      <c r="E57" s="16">
        <f>VLOOKUP(G57,[2]NUTS_Europa!$A$2:$C$81,3,FALSE)</f>
        <v>297</v>
      </c>
      <c r="F57" s="16">
        <v>45</v>
      </c>
      <c r="G57" s="16">
        <v>57</v>
      </c>
      <c r="H57" s="16">
        <v>3177849.4280566517</v>
      </c>
      <c r="I57" s="16">
        <v>6136843.1085317954</v>
      </c>
      <c r="J57" s="16">
        <v>159445.52860932166</v>
      </c>
      <c r="K57" s="16">
        <v>111.61642857142859</v>
      </c>
      <c r="L57" s="16">
        <v>6.7629023750309489</v>
      </c>
      <c r="M57" s="16">
        <v>4.8584013162739996</v>
      </c>
      <c r="N57" s="16">
        <v>873.71723799457936</v>
      </c>
    </row>
    <row r="58" spans="2:14" s="16" customFormat="1" x14ac:dyDescent="0.25">
      <c r="B58" s="16" t="str">
        <f>VLOOKUP(F58,[2]NUTS_Europa!$A$2:$C$81,2,FALSE)</f>
        <v>DE60</v>
      </c>
      <c r="C58" s="16">
        <f>VLOOKUP(F58,[2]NUTS_Europa!$A$2:$C$81,3,FALSE)</f>
        <v>245</v>
      </c>
      <c r="D58" s="16" t="str">
        <f>VLOOKUP(G58,[2]NUTS_Europa!$A$2:$C$81,2,FALSE)</f>
        <v>PT17</v>
      </c>
      <c r="E58" s="16">
        <f>VLOOKUP(G58,[2]NUTS_Europa!$A$2:$C$81,3,FALSE)</f>
        <v>297</v>
      </c>
      <c r="F58" s="16">
        <v>45</v>
      </c>
      <c r="G58" s="16">
        <v>79</v>
      </c>
      <c r="H58" s="16">
        <v>3259299.9701342201</v>
      </c>
      <c r="I58" s="16">
        <v>6136843.1085317954</v>
      </c>
      <c r="J58" s="16">
        <v>117061.71481038857</v>
      </c>
      <c r="K58" s="16">
        <v>111.61642857142859</v>
      </c>
      <c r="L58" s="16">
        <v>6.7629023750309489</v>
      </c>
      <c r="M58" s="16">
        <v>4.8584013162739996</v>
      </c>
      <c r="N58" s="16">
        <v>873.71723799457936</v>
      </c>
    </row>
    <row r="59" spans="2:14" s="16" customFormat="1" x14ac:dyDescent="0.25">
      <c r="B59" s="16" t="str">
        <f>VLOOKUP(F59,[2]NUTS_Europa!$A$2:$C$81,2,FALSE)</f>
        <v>DE80</v>
      </c>
      <c r="C59" s="16">
        <f>VLOOKUP(F59,[2]NUTS_Europa!$A$2:$C$81,3,FALSE)</f>
        <v>245</v>
      </c>
      <c r="D59" s="16" t="str">
        <f>VLOOKUP(G59,[2]NUTS_Europa!$A$2:$C$81,2,FALSE)</f>
        <v>ES11</v>
      </c>
      <c r="E59" s="16">
        <f>VLOOKUP(G59,[2]NUTS_Europa!$A$2:$C$81,3,FALSE)</f>
        <v>285</v>
      </c>
      <c r="F59" s="16">
        <v>46</v>
      </c>
      <c r="G59" s="16">
        <v>51</v>
      </c>
      <c r="H59" s="16">
        <v>59259.211635068961</v>
      </c>
      <c r="I59" s="16">
        <v>6168887.038803827</v>
      </c>
      <c r="J59" s="16">
        <v>127001.21695280854</v>
      </c>
      <c r="K59" s="16">
        <v>71.852857142857147</v>
      </c>
      <c r="L59" s="16">
        <v>8.0073207646908315</v>
      </c>
      <c r="M59" s="16">
        <v>8.6798247044985843E-2</v>
      </c>
      <c r="N59" s="16">
        <v>15.60948133635801</v>
      </c>
    </row>
    <row r="60" spans="2:14" s="16" customFormat="1" x14ac:dyDescent="0.25">
      <c r="B60" s="16" t="str">
        <f>VLOOKUP(F60,[2]NUTS_Europa!$A$2:$C$81,2,FALSE)</f>
        <v>DE80</v>
      </c>
      <c r="C60" s="16">
        <f>VLOOKUP(F60,[2]NUTS_Europa!$A$2:$C$81,3,FALSE)</f>
        <v>245</v>
      </c>
      <c r="D60" s="16" t="str">
        <f>VLOOKUP(G60,[2]NUTS_Europa!$A$2:$C$81,2,FALSE)</f>
        <v>ES13</v>
      </c>
      <c r="E60" s="16">
        <f>VLOOKUP(G60,[2]NUTS_Europa!$A$2:$C$81,3,FALSE)</f>
        <v>285</v>
      </c>
      <c r="F60" s="16">
        <v>46</v>
      </c>
      <c r="G60" s="16">
        <v>53</v>
      </c>
      <c r="H60" s="16">
        <v>66002.148554304891</v>
      </c>
      <c r="I60" s="16">
        <v>6168887.038803827</v>
      </c>
      <c r="J60" s="16">
        <v>117768.50934211678</v>
      </c>
      <c r="K60" s="16">
        <v>71.852857142857147</v>
      </c>
      <c r="L60" s="16">
        <v>8.0073207646908315</v>
      </c>
      <c r="M60" s="16">
        <v>8.6798247044985843E-2</v>
      </c>
      <c r="N60" s="16">
        <v>15.60948133635801</v>
      </c>
    </row>
    <row r="61" spans="2:14" s="16" customFormat="1" x14ac:dyDescent="0.25">
      <c r="B61" s="16" t="str">
        <f>VLOOKUP(F61,[2]NUTS_Europa!$A$2:$C$81,2,FALSE)</f>
        <v>DE93</v>
      </c>
      <c r="C61" s="16">
        <f>VLOOKUP(F61,[2]NUTS_Europa!$A$2:$C$81,3,FALSE)</f>
        <v>245</v>
      </c>
      <c r="D61" s="16" t="str">
        <f>VLOOKUP(G61,[2]NUTS_Europa!$A$2:$C$81,2,FALSE)</f>
        <v>FRI1</v>
      </c>
      <c r="E61" s="16">
        <f>VLOOKUP(G61,[2]NUTS_Europa!$A$2:$C$81,3,FALSE)</f>
        <v>275</v>
      </c>
      <c r="F61" s="16">
        <v>47</v>
      </c>
      <c r="G61" s="16">
        <v>64</v>
      </c>
      <c r="H61" s="16">
        <v>821547.50392580195</v>
      </c>
      <c r="I61" s="16">
        <v>6646893.4192115422</v>
      </c>
      <c r="J61" s="16">
        <v>154854.30087154222</v>
      </c>
      <c r="K61" s="16">
        <v>85</v>
      </c>
      <c r="L61" s="16">
        <v>8.4672974384817437</v>
      </c>
      <c r="M61" s="16">
        <v>1.2396602856310805</v>
      </c>
      <c r="N61" s="16">
        <v>193.20214669051879</v>
      </c>
    </row>
    <row r="62" spans="2:14" s="16" customFormat="1" x14ac:dyDescent="0.25">
      <c r="B62" s="16" t="str">
        <f>VLOOKUP(F62,[2]NUTS_Europa!$A$2:$C$81,2,FALSE)</f>
        <v>DE93</v>
      </c>
      <c r="C62" s="16">
        <f>VLOOKUP(F62,[2]NUTS_Europa!$A$2:$C$81,3,FALSE)</f>
        <v>245</v>
      </c>
      <c r="D62" s="16" t="str">
        <f>VLOOKUP(G62,[2]NUTS_Europa!$A$2:$C$81,2,FALSE)</f>
        <v>FRI2</v>
      </c>
      <c r="E62" s="16">
        <f>VLOOKUP(G62,[2]NUTS_Europa!$A$2:$C$81,3,FALSE)</f>
        <v>275</v>
      </c>
      <c r="F62" s="16">
        <v>47</v>
      </c>
      <c r="G62" s="16">
        <v>69</v>
      </c>
      <c r="H62" s="16">
        <v>788062.4806699882</v>
      </c>
      <c r="I62" s="16">
        <v>6646893.4192115422</v>
      </c>
      <c r="J62" s="16">
        <v>114346.85142443764</v>
      </c>
      <c r="K62" s="16">
        <v>85</v>
      </c>
      <c r="L62" s="16">
        <v>8.4672974384817437</v>
      </c>
      <c r="M62" s="16">
        <v>1.2396602856310805</v>
      </c>
      <c r="N62" s="16">
        <v>193.20214669051879</v>
      </c>
    </row>
    <row r="63" spans="2:14" s="16" customFormat="1" x14ac:dyDescent="0.25">
      <c r="B63" s="16" t="str">
        <f>VLOOKUP(F63,[2]NUTS_Europa!$A$2:$C$81,2,FALSE)</f>
        <v>DE94</v>
      </c>
      <c r="C63" s="16">
        <f>VLOOKUP(F63,[2]NUTS_Europa!$A$2:$C$81,3,FALSE)</f>
        <v>1069</v>
      </c>
      <c r="D63" s="16" t="str">
        <f>VLOOKUP(G63,[2]NUTS_Europa!$A$2:$C$81,2,FALSE)</f>
        <v>FRE1</v>
      </c>
      <c r="E63" s="16">
        <f>VLOOKUP(G63,[2]NUTS_Europa!$A$2:$C$81,3,FALSE)</f>
        <v>235</v>
      </c>
      <c r="F63" s="16">
        <v>48</v>
      </c>
      <c r="G63" s="16">
        <v>61</v>
      </c>
      <c r="H63" s="16">
        <v>617480.51857033547</v>
      </c>
      <c r="I63" s="16">
        <v>1143456.1179992431</v>
      </c>
      <c r="J63" s="16">
        <v>507158.32774652442</v>
      </c>
      <c r="K63" s="16">
        <v>29.118571428571432</v>
      </c>
      <c r="L63" s="16">
        <v>12.240903216467739</v>
      </c>
      <c r="M63" s="16">
        <v>7.7505984899495859</v>
      </c>
      <c r="N63" s="16">
        <v>1644.4693371086462</v>
      </c>
    </row>
    <row r="64" spans="2:14" s="16" customFormat="1" x14ac:dyDescent="0.25">
      <c r="B64" s="16" t="str">
        <f>VLOOKUP(F64,[2]NUTS_Europa!$A$2:$C$81,2,FALSE)</f>
        <v>DE94</v>
      </c>
      <c r="C64" s="16">
        <f>VLOOKUP(F64,[2]NUTS_Europa!$A$2:$C$81,3,FALSE)</f>
        <v>1069</v>
      </c>
      <c r="D64" s="16" t="str">
        <f>VLOOKUP(G64,[2]NUTS_Europa!$A$2:$C$81,2,FALSE)</f>
        <v>FRF2</v>
      </c>
      <c r="E64" s="16">
        <f>VLOOKUP(G64,[2]NUTS_Europa!$A$2:$C$81,3,FALSE)</f>
        <v>235</v>
      </c>
      <c r="F64" s="16">
        <v>48</v>
      </c>
      <c r="G64" s="16">
        <v>67</v>
      </c>
      <c r="H64" s="16">
        <v>1153822.8772928508</v>
      </c>
      <c r="I64" s="16">
        <v>1143456.1179992431</v>
      </c>
      <c r="J64" s="16">
        <v>126450.71705482846</v>
      </c>
      <c r="K64" s="16">
        <v>29.118571428571432</v>
      </c>
      <c r="L64" s="16">
        <v>12.240903216467739</v>
      </c>
      <c r="M64" s="16">
        <v>7.7505984899495859</v>
      </c>
      <c r="N64" s="16">
        <v>1644.4693371086462</v>
      </c>
    </row>
    <row r="65" spans="2:14" s="16" customFormat="1" x14ac:dyDescent="0.25">
      <c r="B65" s="16" t="str">
        <f>VLOOKUP(F65,[2]NUTS_Europa!$A$2:$C$81,2,FALSE)</f>
        <v>DEA1</v>
      </c>
      <c r="C65" s="16">
        <f>VLOOKUP(F65,[2]NUTS_Europa!$A$2:$C$81,3,FALSE)</f>
        <v>245</v>
      </c>
      <c r="D65" s="16" t="str">
        <f>VLOOKUP(G65,[2]NUTS_Europa!$A$2:$C$81,2,FALSE)</f>
        <v>ES11</v>
      </c>
      <c r="E65" s="16">
        <f>VLOOKUP(G65,[2]NUTS_Europa!$A$2:$C$81,3,FALSE)</f>
        <v>285</v>
      </c>
      <c r="F65" s="16">
        <v>49</v>
      </c>
      <c r="G65" s="16">
        <v>51</v>
      </c>
      <c r="H65" s="16">
        <v>58049.991944385321</v>
      </c>
      <c r="I65" s="16">
        <v>6168887.038803827</v>
      </c>
      <c r="J65" s="16">
        <v>176841.96373917855</v>
      </c>
      <c r="K65" s="16">
        <v>71.852857142857147</v>
      </c>
      <c r="L65" s="16">
        <v>8.0073207646908315</v>
      </c>
      <c r="M65" s="16">
        <v>8.6798247044985843E-2</v>
      </c>
      <c r="N65" s="16">
        <v>15.60948133635801</v>
      </c>
    </row>
    <row r="66" spans="2:14" s="16" customFormat="1" x14ac:dyDescent="0.25">
      <c r="B66" s="16" t="str">
        <f>VLOOKUP(F66,[2]NUTS_Europa!$A$2:$C$81,2,FALSE)</f>
        <v>DEA1</v>
      </c>
      <c r="C66" s="16">
        <f>VLOOKUP(F66,[2]NUTS_Europa!$A$2:$C$81,3,FALSE)</f>
        <v>245</v>
      </c>
      <c r="D66" s="16" t="str">
        <f>VLOOKUP(G66,[2]NUTS_Europa!$A$2:$C$81,2,FALSE)</f>
        <v>ES13</v>
      </c>
      <c r="E66" s="16">
        <f>VLOOKUP(G66,[2]NUTS_Europa!$A$2:$C$81,3,FALSE)</f>
        <v>285</v>
      </c>
      <c r="F66" s="16">
        <v>49</v>
      </c>
      <c r="G66" s="16">
        <v>53</v>
      </c>
      <c r="H66" s="16">
        <v>64792.928863621244</v>
      </c>
      <c r="I66" s="16">
        <v>6168887.038803827</v>
      </c>
      <c r="J66" s="16">
        <v>199058.85825050285</v>
      </c>
      <c r="K66" s="16">
        <v>71.852857142857147</v>
      </c>
      <c r="L66" s="16">
        <v>8.0073207646908315</v>
      </c>
      <c r="M66" s="16">
        <v>8.6798247044985843E-2</v>
      </c>
      <c r="N66" s="16">
        <v>15.60948133635801</v>
      </c>
    </row>
    <row r="67" spans="2:14" s="16" customFormat="1" x14ac:dyDescent="0.25">
      <c r="B67" s="16" t="str">
        <f>VLOOKUP(F67,[2]NUTS_Europa!$A$2:$C$81,2,FALSE)</f>
        <v>DEF0</v>
      </c>
      <c r="C67" s="16">
        <f>VLOOKUP(F67,[2]NUTS_Europa!$A$2:$C$81,3,FALSE)</f>
        <v>245</v>
      </c>
      <c r="D67" s="16" t="str">
        <f>VLOOKUP(G67,[2]NUTS_Europa!$A$2:$C$81,2,FALSE)</f>
        <v>ES61</v>
      </c>
      <c r="E67" s="16">
        <f>VLOOKUP(G67,[2]NUTS_Europa!$A$2:$C$81,3,FALSE)</f>
        <v>297</v>
      </c>
      <c r="F67" s="16">
        <v>50</v>
      </c>
      <c r="G67" s="16">
        <v>57</v>
      </c>
      <c r="H67" s="16">
        <v>3133108.9894506629</v>
      </c>
      <c r="I67" s="16">
        <v>6136843.1085317954</v>
      </c>
      <c r="J67" s="16">
        <v>137713.62258431225</v>
      </c>
      <c r="K67" s="16">
        <v>111.61642857142859</v>
      </c>
      <c r="L67" s="16">
        <v>6.7629023750309489</v>
      </c>
      <c r="M67" s="16">
        <v>4.8584013162739996</v>
      </c>
      <c r="N67" s="16">
        <v>873.71723799457936</v>
      </c>
    </row>
    <row r="68" spans="2:14" s="16" customFormat="1" x14ac:dyDescent="0.25">
      <c r="B68" s="16" t="str">
        <f>VLOOKUP(F68,[2]NUTS_Europa!$A$2:$C$81,2,FALSE)</f>
        <v>DEF0</v>
      </c>
      <c r="C68" s="16">
        <f>VLOOKUP(F68,[2]NUTS_Europa!$A$2:$C$81,3,FALSE)</f>
        <v>245</v>
      </c>
      <c r="D68" s="16" t="str">
        <f>VLOOKUP(G68,[2]NUTS_Europa!$A$2:$C$81,2,FALSE)</f>
        <v>PT11</v>
      </c>
      <c r="E68" s="16">
        <f>VLOOKUP(G68,[2]NUTS_Europa!$A$2:$C$81,3,FALSE)</f>
        <v>288</v>
      </c>
      <c r="F68" s="16">
        <v>50</v>
      </c>
      <c r="G68" s="16">
        <v>76</v>
      </c>
      <c r="H68" s="16">
        <v>3341776.8831751812</v>
      </c>
      <c r="I68" s="16">
        <v>6410698.5985312983</v>
      </c>
      <c r="J68" s="16">
        <v>114203.52260471623</v>
      </c>
      <c r="K68" s="16">
        <v>79.335714285714289</v>
      </c>
      <c r="L68" s="16">
        <v>8.1050591094676605</v>
      </c>
      <c r="M68" s="16">
        <v>5.1739647314719361</v>
      </c>
      <c r="N68" s="16">
        <v>930.46701587219775</v>
      </c>
    </row>
    <row r="69" spans="2:14" s="16" customFormat="1" x14ac:dyDescent="0.25">
      <c r="B69" s="16" t="str">
        <f>VLOOKUP(F69,[2]NUTS_Europa!$A$2:$C$81,2,FALSE)</f>
        <v>ES21</v>
      </c>
      <c r="C69" s="16">
        <f>VLOOKUP(F69,[2]NUTS_Europa!$A$2:$C$81,3,FALSE)</f>
        <v>1063</v>
      </c>
      <c r="D69" s="16" t="str">
        <f>VLOOKUP(G69,[2]NUTS_Europa!$A$2:$C$81,2,FALSE)</f>
        <v>ES62</v>
      </c>
      <c r="E69" s="16">
        <f>VLOOKUP(G69,[2]NUTS_Europa!$A$2:$C$81,3,FALSE)</f>
        <v>462</v>
      </c>
      <c r="F69" s="16">
        <v>54</v>
      </c>
      <c r="G69" s="16">
        <v>58</v>
      </c>
      <c r="H69" s="16">
        <v>1339804.0908691944</v>
      </c>
      <c r="I69" s="16">
        <v>5119770.9323694604</v>
      </c>
      <c r="J69" s="16">
        <v>131067.44979158771</v>
      </c>
      <c r="K69" s="16">
        <v>32.857142857142854</v>
      </c>
      <c r="L69" s="16">
        <v>11.375027812188639</v>
      </c>
      <c r="M69" s="16">
        <v>4.4444973098613101</v>
      </c>
      <c r="N69" s="16">
        <v>944.66665934802472</v>
      </c>
    </row>
    <row r="70" spans="2:14" s="16" customFormat="1" x14ac:dyDescent="0.25">
      <c r="B70" s="16" t="str">
        <f>VLOOKUP(F70,[2]NUTS_Europa!$A$2:$C$81,2,FALSE)</f>
        <v>ES21</v>
      </c>
      <c r="C70" s="16">
        <f>VLOOKUP(F70,[2]NUTS_Europa!$A$2:$C$81,3,FALSE)</f>
        <v>1063</v>
      </c>
      <c r="D70" s="16" t="str">
        <f>VLOOKUP(G70,[2]NUTS_Europa!$A$2:$C$81,2,FALSE)</f>
        <v>FRD2</v>
      </c>
      <c r="E70" s="16">
        <f>VLOOKUP(G70,[2]NUTS_Europa!$A$2:$C$81,3,FALSE)</f>
        <v>271</v>
      </c>
      <c r="F70" s="16">
        <v>54</v>
      </c>
      <c r="G70" s="16">
        <v>60</v>
      </c>
      <c r="H70" s="16">
        <v>282554.70060206804</v>
      </c>
      <c r="I70" s="16">
        <v>6621536.2104176087</v>
      </c>
      <c r="J70" s="16">
        <v>159445.52860932166</v>
      </c>
      <c r="K70" s="16">
        <v>119.21428571428571</v>
      </c>
      <c r="L70" s="16">
        <v>12.081324167152626</v>
      </c>
      <c r="M70" s="16">
        <v>1.7991937451334921</v>
      </c>
      <c r="N70" s="16">
        <v>323.56046511627909</v>
      </c>
    </row>
    <row r="71" spans="2:14" s="16" customFormat="1" x14ac:dyDescent="0.25">
      <c r="B71" s="16" t="str">
        <f>VLOOKUP(F71,[2]NUTS_Europa!$A$2:$C$81,2,FALSE)</f>
        <v>ES51</v>
      </c>
      <c r="C71" s="16">
        <f>VLOOKUP(F71,[2]NUTS_Europa!$A$2:$C$81,3,FALSE)</f>
        <v>1064</v>
      </c>
      <c r="D71" s="16" t="str">
        <f>VLOOKUP(G71,[2]NUTS_Europa!$A$2:$C$81,2,FALSE)</f>
        <v>FRH0</v>
      </c>
      <c r="E71" s="16">
        <f>VLOOKUP(G71,[2]NUTS_Europa!$A$2:$C$81,3,FALSE)</f>
        <v>282</v>
      </c>
      <c r="F71" s="16">
        <v>55</v>
      </c>
      <c r="G71" s="16">
        <v>63</v>
      </c>
      <c r="H71" s="19">
        <v>538094.2443695151</v>
      </c>
      <c r="I71" s="19">
        <v>2244109.5073411358</v>
      </c>
      <c r="J71" s="16">
        <v>127001.21695280854</v>
      </c>
      <c r="K71" s="16">
        <v>89.787071428571423</v>
      </c>
      <c r="L71" s="16">
        <v>15.861371796561027</v>
      </c>
      <c r="M71" s="16">
        <v>4.2272149567885098</v>
      </c>
      <c r="N71" s="16">
        <v>760.20697674418614</v>
      </c>
    </row>
    <row r="72" spans="2:14" s="16" customFormat="1" x14ac:dyDescent="0.25">
      <c r="B72" s="16" t="str">
        <f>VLOOKUP(F72,[2]NUTS_Europa!$A$2:$C$81,2,FALSE)</f>
        <v>ES51</v>
      </c>
      <c r="C72" s="16">
        <f>VLOOKUP(F72,[2]NUTS_Europa!$A$2:$C$81,3,FALSE)</f>
        <v>1064</v>
      </c>
      <c r="D72" s="16" t="str">
        <f>VLOOKUP(G72,[2]NUTS_Europa!$A$2:$C$81,2,FALSE)</f>
        <v>FRI3</v>
      </c>
      <c r="E72" s="16">
        <f>VLOOKUP(G72,[2]NUTS_Europa!$A$2:$C$81,3,FALSE)</f>
        <v>282</v>
      </c>
      <c r="F72" s="16">
        <v>55</v>
      </c>
      <c r="G72" s="16">
        <v>65</v>
      </c>
      <c r="H72" s="19">
        <v>678833.64259509649</v>
      </c>
      <c r="I72" s="19">
        <v>2244109.5073411358</v>
      </c>
      <c r="J72" s="16">
        <v>117768.50934211678</v>
      </c>
      <c r="K72" s="16">
        <v>89.787071428571423</v>
      </c>
      <c r="L72" s="16">
        <v>15.861371796561027</v>
      </c>
      <c r="M72" s="16">
        <v>4.2272149567885098</v>
      </c>
      <c r="N72" s="16">
        <v>760.20697674418614</v>
      </c>
    </row>
    <row r="73" spans="2:14" s="16" customFormat="1" x14ac:dyDescent="0.25">
      <c r="B73" s="16" t="str">
        <f>VLOOKUP(F73,[2]NUTS_Europa!$A$2:$C$81,2,FALSE)</f>
        <v>ES52</v>
      </c>
      <c r="C73" s="16">
        <f>VLOOKUP(F73,[2]NUTS_Europa!$A$2:$C$81,3,FALSE)</f>
        <v>1063</v>
      </c>
      <c r="D73" s="16" t="str">
        <f>VLOOKUP(G73,[2]NUTS_Europa!$A$2:$C$81,2,FALSE)</f>
        <v>ES62</v>
      </c>
      <c r="E73" s="16">
        <f>VLOOKUP(G73,[2]NUTS_Europa!$A$2:$C$81,3,FALSE)</f>
        <v>462</v>
      </c>
      <c r="F73" s="16">
        <v>56</v>
      </c>
      <c r="G73" s="16">
        <v>58</v>
      </c>
      <c r="H73" s="16">
        <v>1037159.343880549</v>
      </c>
      <c r="I73" s="16">
        <v>5119770.9323694604</v>
      </c>
      <c r="J73" s="16">
        <v>163171.48832599766</v>
      </c>
      <c r="K73" s="16">
        <v>32.857142857142854</v>
      </c>
      <c r="L73" s="16">
        <v>11.375027812188639</v>
      </c>
      <c r="M73" s="16">
        <v>4.4444973098613101</v>
      </c>
      <c r="N73" s="16">
        <v>944.66665934802472</v>
      </c>
    </row>
    <row r="74" spans="2:14" s="16" customFormat="1" x14ac:dyDescent="0.25">
      <c r="B74" s="16" t="str">
        <f>VLOOKUP(F74,[2]NUTS_Europa!$A$2:$C$81,2,FALSE)</f>
        <v>ES52</v>
      </c>
      <c r="C74" s="16">
        <f>VLOOKUP(F74,[2]NUTS_Europa!$A$2:$C$81,3,FALSE)</f>
        <v>1063</v>
      </c>
      <c r="D74" s="16" t="str">
        <f>VLOOKUP(G74,[2]NUTS_Europa!$A$2:$C$81,2,FALSE)</f>
        <v>FRD2</v>
      </c>
      <c r="E74" s="16">
        <f>VLOOKUP(G74,[2]NUTS_Europa!$A$2:$C$81,3,FALSE)</f>
        <v>271</v>
      </c>
      <c r="F74" s="16">
        <v>56</v>
      </c>
      <c r="G74" s="16">
        <v>60</v>
      </c>
      <c r="H74" s="16">
        <v>178894.98727183545</v>
      </c>
      <c r="I74" s="16">
        <v>6621536.2104176087</v>
      </c>
      <c r="J74" s="16">
        <v>145035.59769143321</v>
      </c>
      <c r="K74" s="16">
        <v>119.21428571428571</v>
      </c>
      <c r="L74" s="16">
        <v>12.081324167152626</v>
      </c>
      <c r="M74" s="16">
        <v>1.7991937451334921</v>
      </c>
      <c r="N74" s="16">
        <v>323.56046511627909</v>
      </c>
    </row>
    <row r="75" spans="2:14" s="16" customFormat="1" x14ac:dyDescent="0.25">
      <c r="B75" s="16" t="str">
        <f>VLOOKUP(F75,[2]NUTS_Europa!$A$2:$C$81,2,FALSE)</f>
        <v>FRJ1</v>
      </c>
      <c r="C75" s="16">
        <f>VLOOKUP(F75,[2]NUTS_Europa!$A$2:$C$81,3,FALSE)</f>
        <v>1064</v>
      </c>
      <c r="D75" s="16" t="str">
        <f>VLOOKUP(G75,[2]NUTS_Europa!$A$2:$C$81,2,FALSE)</f>
        <v>FRJ2</v>
      </c>
      <c r="E75" s="16">
        <f>VLOOKUP(G75,[2]NUTS_Europa!$A$2:$C$81,3,FALSE)</f>
        <v>163</v>
      </c>
      <c r="F75" s="16">
        <v>66</v>
      </c>
      <c r="G75" s="16">
        <v>68</v>
      </c>
      <c r="H75" s="16">
        <v>3587651.5270560728</v>
      </c>
      <c r="I75" s="16">
        <v>2169665.0964786233</v>
      </c>
      <c r="J75" s="16">
        <v>163171.48832599766</v>
      </c>
      <c r="K75" s="16">
        <v>89</v>
      </c>
      <c r="L75" s="16">
        <v>11.189750143448832</v>
      </c>
      <c r="M75" s="16">
        <v>16.618623807742559</v>
      </c>
      <c r="N75" s="16">
        <v>2988.6329159212883</v>
      </c>
    </row>
    <row r="76" spans="2:14" s="16" customFormat="1" x14ac:dyDescent="0.25">
      <c r="B76" s="16" t="str">
        <f>VLOOKUP(F76,[2]NUTS_Europa!$A$2:$C$81,2,FALSE)</f>
        <v>NL12</v>
      </c>
      <c r="C76" s="16">
        <f>VLOOKUP(F76,[2]NUTS_Europa!$A$2:$C$81,3,FALSE)</f>
        <v>250</v>
      </c>
      <c r="D76" s="16" t="str">
        <f>VLOOKUP(G76,[2]NUTS_Europa!$A$2:$C$81,2,FALSE)</f>
        <v>NL41</v>
      </c>
      <c r="E76" s="16">
        <f>VLOOKUP(G76,[2]NUTS_Europa!$A$2:$C$81,3,FALSE)</f>
        <v>218</v>
      </c>
      <c r="F76" s="16">
        <v>71</v>
      </c>
      <c r="G76" s="16">
        <v>75</v>
      </c>
      <c r="H76" s="16">
        <v>2673954.1038799579</v>
      </c>
      <c r="I76" s="16">
        <v>1003692.1683903469</v>
      </c>
      <c r="J76" s="16">
        <v>126450.71705482846</v>
      </c>
      <c r="K76" s="16">
        <v>4.8571428571428568</v>
      </c>
      <c r="L76" s="16">
        <v>13.544013881376724</v>
      </c>
      <c r="M76" s="16">
        <v>26.101770317372409</v>
      </c>
      <c r="N76" s="16">
        <v>4963.1764433597036</v>
      </c>
    </row>
    <row r="77" spans="2:14" s="16" customFormat="1" x14ac:dyDescent="0.25">
      <c r="B77" s="16" t="str">
        <f>VLOOKUP(F77,[2]NUTS_Europa!$A$2:$C$81,2,FALSE)</f>
        <v>NL12</v>
      </c>
      <c r="C77" s="16">
        <f>VLOOKUP(F77,[2]NUTS_Europa!$A$2:$C$81,3,FALSE)</f>
        <v>250</v>
      </c>
      <c r="D77" s="16" t="str">
        <f>VLOOKUP(G77,[2]NUTS_Europa!$A$2:$C$81,2,FALSE)</f>
        <v>PT11</v>
      </c>
      <c r="E77" s="16">
        <f>VLOOKUP(G77,[2]NUTS_Europa!$A$2:$C$81,3,FALSE)</f>
        <v>288</v>
      </c>
      <c r="F77" s="16">
        <v>71</v>
      </c>
      <c r="G77" s="16">
        <v>76</v>
      </c>
      <c r="H77" s="16">
        <v>681960.09712651349</v>
      </c>
      <c r="I77" s="16">
        <v>2001096.4106895572</v>
      </c>
      <c r="J77" s="16">
        <v>142841.86171918266</v>
      </c>
      <c r="K77" s="16">
        <v>64.987142857142857</v>
      </c>
      <c r="L77" s="16">
        <v>13.731951173328893</v>
      </c>
      <c r="M77" s="16">
        <v>5.1739647314719361</v>
      </c>
      <c r="N77" s="16">
        <v>930.46701587219775</v>
      </c>
    </row>
    <row r="78" spans="2:14" s="16" customFormat="1" x14ac:dyDescent="0.25">
      <c r="B78" s="16" t="str">
        <f>VLOOKUP(F78,[2]NUTS_Europa!$A$2:$C$81,2,FALSE)</f>
        <v>NL32</v>
      </c>
      <c r="C78" s="16">
        <f>VLOOKUP(F78,[2]NUTS_Europa!$A$2:$C$81,3,FALSE)</f>
        <v>253</v>
      </c>
      <c r="D78" s="16" t="str">
        <f>VLOOKUP(G78,[2]NUTS_Europa!$A$2:$C$81,2,FALSE)</f>
        <v>NL34</v>
      </c>
      <c r="E78" s="16">
        <f>VLOOKUP(G78,[2]NUTS_Europa!$A$2:$C$81,3,FALSE)</f>
        <v>218</v>
      </c>
      <c r="F78" s="16">
        <v>72</v>
      </c>
      <c r="G78" s="16">
        <v>74</v>
      </c>
      <c r="H78" s="16">
        <v>2526902.0595304212</v>
      </c>
      <c r="I78" s="16">
        <v>984022.0541603202</v>
      </c>
      <c r="J78" s="16">
        <v>120125.80522925351</v>
      </c>
      <c r="K78" s="16">
        <v>12.785</v>
      </c>
      <c r="L78" s="16">
        <v>11.456776216753045</v>
      </c>
      <c r="M78" s="16">
        <v>26.101770317372409</v>
      </c>
      <c r="N78" s="16">
        <v>4963.1764433597036</v>
      </c>
    </row>
    <row r="79" spans="2:14" s="16" customFormat="1" x14ac:dyDescent="0.25">
      <c r="B79" s="16" t="str">
        <f>VLOOKUP(F79,[2]NUTS_Europa!$A$2:$C$81,2,FALSE)</f>
        <v>NL32</v>
      </c>
      <c r="C79" s="16">
        <f>VLOOKUP(F79,[2]NUTS_Europa!$A$2:$C$81,3,FALSE)</f>
        <v>253</v>
      </c>
      <c r="D79" s="16" t="str">
        <f>VLOOKUP(G79,[2]NUTS_Europa!$A$2:$C$81,2,FALSE)</f>
        <v>NL41</v>
      </c>
      <c r="E79" s="16">
        <f>VLOOKUP(G79,[2]NUTS_Europa!$A$2:$C$81,3,FALSE)</f>
        <v>218</v>
      </c>
      <c r="F79" s="16">
        <v>72</v>
      </c>
      <c r="G79" s="16">
        <v>75</v>
      </c>
      <c r="H79" s="16">
        <v>2168486.2726731999</v>
      </c>
      <c r="I79" s="16">
        <v>984022.0541603202</v>
      </c>
      <c r="J79" s="16">
        <v>159445.52860932166</v>
      </c>
      <c r="K79" s="16">
        <v>12.785</v>
      </c>
      <c r="L79" s="16">
        <v>11.456776216753045</v>
      </c>
      <c r="M79" s="16">
        <v>26.101770317372409</v>
      </c>
      <c r="N79" s="16">
        <v>4963.1764433597036</v>
      </c>
    </row>
    <row r="80" spans="2:14" s="16" customFormat="1" x14ac:dyDescent="0.25">
      <c r="B80" s="16" t="str">
        <f>VLOOKUP(F80,[2]NUTS_Europa!$A$2:$C$81,2,FALSE)</f>
        <v>NL33</v>
      </c>
      <c r="C80" s="16">
        <f>VLOOKUP(F80,[2]NUTS_Europa!$A$2:$C$81,3,FALSE)</f>
        <v>220</v>
      </c>
      <c r="D80" s="16" t="str">
        <f>VLOOKUP(G80,[2]NUTS_Europa!$A$2:$C$81,2,FALSE)</f>
        <v>NL34</v>
      </c>
      <c r="E80" s="16">
        <f>VLOOKUP(G80,[2]NUTS_Europa!$A$2:$C$81,3,FALSE)</f>
        <v>218</v>
      </c>
      <c r="F80" s="16">
        <v>73</v>
      </c>
      <c r="G80" s="16">
        <v>74</v>
      </c>
      <c r="H80" s="16">
        <v>2675832.5821860004</v>
      </c>
      <c r="I80" s="16">
        <v>875079.21418987936</v>
      </c>
      <c r="J80" s="16">
        <v>145277.79316174539</v>
      </c>
      <c r="K80" s="16">
        <v>8.9285714285714288</v>
      </c>
      <c r="L80" s="16">
        <v>11.872660862236824</v>
      </c>
      <c r="M80" s="16">
        <v>23.290647890387675</v>
      </c>
      <c r="N80" s="16">
        <v>4963.1764433597036</v>
      </c>
    </row>
    <row r="81" spans="2:14" s="16" customFormat="1" x14ac:dyDescent="0.25">
      <c r="B81" s="16" t="str">
        <f>VLOOKUP(F81,[2]NUTS_Europa!$A$2:$C$81,2,FALSE)</f>
        <v>NL33</v>
      </c>
      <c r="C81" s="16">
        <f>VLOOKUP(F81,[2]NUTS_Europa!$A$2:$C$81,3,FALSE)</f>
        <v>220</v>
      </c>
      <c r="D81" s="16" t="str">
        <f>VLOOKUP(G81,[2]NUTS_Europa!$A$2:$C$81,2,FALSE)</f>
        <v>PT16</v>
      </c>
      <c r="E81" s="16">
        <f>VLOOKUP(G81,[2]NUTS_Europa!$A$2:$C$81,3,FALSE)</f>
        <v>294</v>
      </c>
      <c r="F81" s="16">
        <v>73</v>
      </c>
      <c r="G81" s="16">
        <v>78</v>
      </c>
      <c r="H81" s="16">
        <v>2418428.6688338942</v>
      </c>
      <c r="I81" s="16">
        <v>1920956.3940095841</v>
      </c>
      <c r="J81" s="16">
        <v>145035.59769143321</v>
      </c>
      <c r="K81" s="16">
        <v>76.635000000000005</v>
      </c>
      <c r="L81" s="16">
        <v>10.791450583094665</v>
      </c>
      <c r="M81" s="16">
        <v>16.461650933761142</v>
      </c>
      <c r="N81" s="16">
        <v>3296.1439892245817</v>
      </c>
    </row>
    <row r="82" spans="2:14" s="16" customFormat="1" x14ac:dyDescent="0.25">
      <c r="B82" s="16" t="str">
        <f>VLOOKUP(F82,[2]NUTS_Europa!$A$2:$C$81,2,FALSE)</f>
        <v>PT15</v>
      </c>
      <c r="C82" s="16">
        <f>VLOOKUP(F82,[2]NUTS_Europa!$A$2:$C$81,3,FALSE)</f>
        <v>61</v>
      </c>
      <c r="D82" s="16" t="str">
        <f>VLOOKUP(G82,[2]NUTS_Europa!$A$2:$C$81,2,FALSE)</f>
        <v>PT16</v>
      </c>
      <c r="E82" s="16">
        <f>VLOOKUP(G82,[2]NUTS_Europa!$A$2:$C$81,3,FALSE)</f>
        <v>294</v>
      </c>
      <c r="F82" s="16">
        <v>77</v>
      </c>
      <c r="G82" s="16">
        <v>78</v>
      </c>
      <c r="H82" s="16">
        <v>2767212.4405751233</v>
      </c>
      <c r="I82" s="16">
        <v>925560.80543168006</v>
      </c>
      <c r="J82" s="16">
        <v>127001.21695280854</v>
      </c>
      <c r="K82" s="16">
        <v>21.978571428571428</v>
      </c>
      <c r="L82" s="16">
        <v>7.9091239114119345</v>
      </c>
      <c r="M82" s="16">
        <v>14.434999373792044</v>
      </c>
      <c r="N82" s="16">
        <v>3296.1439892245817</v>
      </c>
    </row>
    <row r="83" spans="2:14" s="16" customFormat="1" x14ac:dyDescent="0.25">
      <c r="B83" s="16" t="str">
        <f>VLOOKUP(F83,[2]NUTS_Europa!$A$2:$C$81,2,FALSE)</f>
        <v>PT15</v>
      </c>
      <c r="C83" s="16">
        <f>VLOOKUP(F83,[2]NUTS_Europa!$A$2:$C$81,3,FALSE)</f>
        <v>61</v>
      </c>
      <c r="D83" s="16" t="str">
        <f>VLOOKUP(G83,[2]NUTS_Europa!$A$2:$C$81,2,FALSE)</f>
        <v>PT17</v>
      </c>
      <c r="E83" s="16">
        <f>VLOOKUP(G83,[2]NUTS_Europa!$A$2:$C$81,3,FALSE)</f>
        <v>297</v>
      </c>
      <c r="F83" s="16">
        <v>77</v>
      </c>
      <c r="G83" s="16">
        <v>79</v>
      </c>
      <c r="H83" s="16">
        <v>744887.58641441562</v>
      </c>
      <c r="I83" s="16">
        <v>600440.37965977308</v>
      </c>
      <c r="J83" s="16">
        <v>113696.3812050019</v>
      </c>
      <c r="K83" s="16">
        <v>5.3571428571428568</v>
      </c>
      <c r="L83" s="16">
        <v>7.8361147480695514</v>
      </c>
      <c r="M83" s="16">
        <v>3.8263218550382767</v>
      </c>
      <c r="N83" s="16">
        <v>873.71723799457936</v>
      </c>
    </row>
    <row r="84" spans="2:14" s="16" customFormat="1" x14ac:dyDescent="0.25">
      <c r="I84" s="19"/>
      <c r="J84" s="19"/>
    </row>
    <row r="85" spans="2:14" s="16" customFormat="1" x14ac:dyDescent="0.25"/>
    <row r="86" spans="2:14" s="16" customFormat="1" x14ac:dyDescent="0.25">
      <c r="B86" s="16" t="s">
        <v>140</v>
      </c>
    </row>
    <row r="87" spans="2:14" s="16" customFormat="1" x14ac:dyDescent="0.25">
      <c r="B87" s="16" t="str">
        <f>B3</f>
        <v>nodo inicial</v>
      </c>
      <c r="C87" s="16" t="str">
        <f t="shared" ref="C87:N87" si="0">C3</f>
        <v>puerto O</v>
      </c>
      <c r="D87" s="16" t="str">
        <f t="shared" si="0"/>
        <v>nodo final</v>
      </c>
      <c r="E87" s="16" t="str">
        <f t="shared" si="0"/>
        <v>puerto D</v>
      </c>
      <c r="F87" s="16" t="str">
        <f t="shared" si="0"/>
        <v>Var1</v>
      </c>
      <c r="G87" s="16" t="str">
        <f t="shared" si="0"/>
        <v>Var2</v>
      </c>
      <c r="H87" s="16" t="str">
        <f t="shared" si="0"/>
        <v>Coste variable</v>
      </c>
      <c r="I87" s="16" t="str">
        <f t="shared" si="0"/>
        <v>Coste fijo</v>
      </c>
      <c r="J87" s="16" t="str">
        <f t="shared" si="0"/>
        <v>flow</v>
      </c>
      <c r="K87" s="16" t="str">
        <f t="shared" si="0"/>
        <v>TiempoNav</v>
      </c>
      <c r="L87" s="16" t="str">
        <f t="shared" si="0"/>
        <v>TiempoPort</v>
      </c>
      <c r="M87" s="16" t="str">
        <f t="shared" si="0"/>
        <v>TiempoCD</v>
      </c>
      <c r="N87" s="16" t="str">
        <f t="shared" si="0"/>
        <v>offer</v>
      </c>
    </row>
    <row r="88" spans="2:14" s="16" customFormat="1" x14ac:dyDescent="0.25">
      <c r="B88" s="16" t="str">
        <f>VLOOKUP(F88,[2]NUTS_Europa!$A$2:$C$81,2,FALSE)</f>
        <v>DE60</v>
      </c>
      <c r="C88" s="16">
        <f>VLOOKUP(F88,[2]NUTS_Europa!$A$2:$C$81,3,FALSE)</f>
        <v>245</v>
      </c>
      <c r="D88" s="16" t="str">
        <f>VLOOKUP(G88,[2]NUTS_Europa!$A$2:$C$81,2,FALSE)</f>
        <v>ES61</v>
      </c>
      <c r="E88" s="16">
        <f>VLOOKUP(G88,[2]NUTS_Europa!$A$2:$C$81,3,FALSE)</f>
        <v>297</v>
      </c>
      <c r="F88" s="16">
        <v>45</v>
      </c>
      <c r="G88" s="16">
        <v>57</v>
      </c>
      <c r="H88" s="16">
        <v>3177849.4280566517</v>
      </c>
      <c r="I88" s="16">
        <v>6136843.1085317954</v>
      </c>
      <c r="J88" s="16">
        <v>159445.52860932166</v>
      </c>
      <c r="K88" s="16">
        <v>111.61642857142859</v>
      </c>
      <c r="L88" s="16">
        <v>6.7629023750309489</v>
      </c>
      <c r="M88" s="16">
        <v>4.8584013162739996</v>
      </c>
      <c r="N88" s="16">
        <v>873.71723799457936</v>
      </c>
    </row>
    <row r="89" spans="2:14" s="16" customFormat="1" x14ac:dyDescent="0.25">
      <c r="B89" s="16" t="str">
        <f>VLOOKUP(G89,[2]NUTS_Europa!$A$2:$C$81,2,FALSE)</f>
        <v>ES61</v>
      </c>
      <c r="C89" s="16">
        <f>VLOOKUP(G89,[2]NUTS_Europa!$A$2:$C$81,3,FALSE)</f>
        <v>297</v>
      </c>
      <c r="D89" s="16" t="str">
        <f>VLOOKUP(F89,[2]NUTS_Europa!$A$2:$C$81,2,FALSE)</f>
        <v>DEF0</v>
      </c>
      <c r="E89" s="16">
        <f>VLOOKUP(F89,[2]NUTS_Europa!$A$2:$C$81,3,FALSE)</f>
        <v>245</v>
      </c>
      <c r="F89" s="16">
        <v>50</v>
      </c>
      <c r="G89" s="16">
        <v>57</v>
      </c>
      <c r="H89" s="16">
        <v>3133108.9894506629</v>
      </c>
      <c r="I89" s="16">
        <v>6136843.1085317954</v>
      </c>
      <c r="J89" s="16">
        <v>137713.62258431225</v>
      </c>
      <c r="K89" s="16">
        <v>111.61642857142859</v>
      </c>
      <c r="L89" s="16">
        <v>6.7629023750309489</v>
      </c>
      <c r="M89" s="16">
        <v>4.8584013162739996</v>
      </c>
      <c r="N89" s="16">
        <v>873.71723799457936</v>
      </c>
    </row>
    <row r="90" spans="2:14" s="16" customFormat="1" x14ac:dyDescent="0.25">
      <c r="B90" s="16" t="str">
        <f>VLOOKUP(F90,[2]NUTS_Europa!$A$2:$C$81,2,FALSE)</f>
        <v>DEF0</v>
      </c>
      <c r="C90" s="16">
        <f>VLOOKUP(F90,[2]NUTS_Europa!$A$2:$C$81,3,FALSE)</f>
        <v>245</v>
      </c>
      <c r="D90" s="16" t="str">
        <f>VLOOKUP(G90,[2]NUTS_Europa!$A$2:$C$81,2,FALSE)</f>
        <v>PT11</v>
      </c>
      <c r="E90" s="16">
        <f>VLOOKUP(G90,[2]NUTS_Europa!$A$2:$C$81,3,FALSE)</f>
        <v>288</v>
      </c>
      <c r="F90" s="16">
        <v>50</v>
      </c>
      <c r="G90" s="16">
        <v>76</v>
      </c>
      <c r="H90" s="16">
        <v>3341776.8831751812</v>
      </c>
      <c r="I90" s="16">
        <v>6410698.5985312983</v>
      </c>
      <c r="J90" s="16">
        <v>114203.52260471623</v>
      </c>
      <c r="K90" s="16">
        <v>79.335714285714289</v>
      </c>
      <c r="L90" s="16">
        <v>8.1050591094676605</v>
      </c>
      <c r="M90" s="16">
        <v>5.1739647314719361</v>
      </c>
      <c r="N90" s="16">
        <v>930.46701587219775</v>
      </c>
    </row>
    <row r="91" spans="2:14" s="16" customFormat="1" x14ac:dyDescent="0.25">
      <c r="B91" s="16" t="str">
        <f>VLOOKUP(G91,[2]NUTS_Europa!$A$2:$C$81,2,FALSE)</f>
        <v>PT11</v>
      </c>
      <c r="C91" s="16">
        <f>VLOOKUP(G91,[2]NUTS_Europa!$A$2:$C$81,3,FALSE)</f>
        <v>288</v>
      </c>
      <c r="D91" s="16" t="str">
        <f>VLOOKUP(F91,[2]NUTS_Europa!$A$2:$C$81,2,FALSE)</f>
        <v>NL12</v>
      </c>
      <c r="E91" s="16">
        <f>VLOOKUP(F91,[2]NUTS_Europa!$A$2:$C$81,3,FALSE)</f>
        <v>250</v>
      </c>
      <c r="F91" s="16">
        <v>71</v>
      </c>
      <c r="G91" s="16">
        <v>76</v>
      </c>
      <c r="H91" s="16">
        <v>681960.09712651349</v>
      </c>
      <c r="I91" s="16">
        <v>2001096.4106895572</v>
      </c>
      <c r="J91" s="16">
        <v>142841.86171918266</v>
      </c>
      <c r="K91" s="16">
        <v>64.987142857142857</v>
      </c>
      <c r="L91" s="16">
        <v>13.731951173328893</v>
      </c>
      <c r="M91" s="16">
        <v>5.1739647314719361</v>
      </c>
      <c r="N91" s="16">
        <v>930.46701587219775</v>
      </c>
    </row>
    <row r="92" spans="2:14" s="16" customFormat="1" x14ac:dyDescent="0.25">
      <c r="B92" s="16" t="str">
        <f>VLOOKUP(F92,[2]NUTS_Europa!$A$2:$C$81,2,FALSE)</f>
        <v>NL12</v>
      </c>
      <c r="C92" s="16">
        <f>VLOOKUP(F92,[2]NUTS_Europa!$A$2:$C$81,3,FALSE)</f>
        <v>250</v>
      </c>
      <c r="D92" s="16" t="str">
        <f>VLOOKUP(G92,[2]NUTS_Europa!$A$2:$C$81,2,FALSE)</f>
        <v>NL41</v>
      </c>
      <c r="E92" s="16">
        <f>VLOOKUP(G92,[2]NUTS_Europa!$A$2:$C$81,3,FALSE)</f>
        <v>218</v>
      </c>
      <c r="F92" s="16">
        <v>71</v>
      </c>
      <c r="G92" s="16">
        <v>75</v>
      </c>
      <c r="H92" s="16">
        <v>2673954.1038799579</v>
      </c>
      <c r="I92" s="16">
        <v>1003692.1683903469</v>
      </c>
      <c r="J92" s="16">
        <v>126450.71705482846</v>
      </c>
      <c r="K92" s="16">
        <v>4.8571428571428568</v>
      </c>
      <c r="L92" s="16">
        <v>13.544013881376724</v>
      </c>
      <c r="M92" s="16">
        <v>26.101770317372409</v>
      </c>
      <c r="N92" s="16">
        <v>4963.1764433597036</v>
      </c>
    </row>
    <row r="93" spans="2:14" s="16" customFormat="1" x14ac:dyDescent="0.25">
      <c r="B93" s="16" t="str">
        <f>VLOOKUP(G93,[2]NUTS_Europa!$A$2:$C$81,2,FALSE)</f>
        <v>NL41</v>
      </c>
      <c r="C93" s="16">
        <f>VLOOKUP(G93,[2]NUTS_Europa!$A$2:$C$81,3,FALSE)</f>
        <v>218</v>
      </c>
      <c r="D93" s="16" t="str">
        <f>VLOOKUP(F93,[2]NUTS_Europa!$A$2:$C$81,2,FALSE)</f>
        <v>NL32</v>
      </c>
      <c r="E93" s="16">
        <f>VLOOKUP(F93,[2]NUTS_Europa!$A$2:$C$81,3,FALSE)</f>
        <v>253</v>
      </c>
      <c r="F93" s="16">
        <v>72</v>
      </c>
      <c r="G93" s="16">
        <v>75</v>
      </c>
      <c r="H93" s="16">
        <v>2168486.2726731999</v>
      </c>
      <c r="I93" s="16">
        <v>984022.0541603202</v>
      </c>
      <c r="J93" s="16">
        <v>159445.52860932166</v>
      </c>
      <c r="K93" s="16">
        <v>12.785</v>
      </c>
      <c r="L93" s="16">
        <v>11.456776216753045</v>
      </c>
      <c r="M93" s="16">
        <v>26.101770317372409</v>
      </c>
      <c r="N93" s="16">
        <v>4963.1764433597036</v>
      </c>
    </row>
    <row r="94" spans="2:14" s="16" customFormat="1" x14ac:dyDescent="0.25">
      <c r="B94" s="16" t="str">
        <f>VLOOKUP(F94,[2]NUTS_Europa!$A$2:$C$81,2,FALSE)</f>
        <v>NL32</v>
      </c>
      <c r="C94" s="16">
        <f>VLOOKUP(F94,[2]NUTS_Europa!$A$2:$C$81,3,FALSE)</f>
        <v>253</v>
      </c>
      <c r="D94" s="16" t="str">
        <f>VLOOKUP(G94,[2]NUTS_Europa!$A$2:$C$81,2,FALSE)</f>
        <v>NL34</v>
      </c>
      <c r="E94" s="16">
        <f>VLOOKUP(G94,[2]NUTS_Europa!$A$2:$C$81,3,FALSE)</f>
        <v>218</v>
      </c>
      <c r="F94" s="16">
        <v>72</v>
      </c>
      <c r="G94" s="16">
        <v>74</v>
      </c>
      <c r="H94" s="16">
        <v>2526902.0595304212</v>
      </c>
      <c r="I94" s="16">
        <v>984022.0541603202</v>
      </c>
      <c r="J94" s="16">
        <v>120125.80522925351</v>
      </c>
      <c r="K94" s="16">
        <v>12.785</v>
      </c>
      <c r="L94" s="16">
        <v>11.456776216753045</v>
      </c>
      <c r="M94" s="16">
        <v>26.101770317372409</v>
      </c>
      <c r="N94" s="16">
        <v>4963.1764433597036</v>
      </c>
    </row>
    <row r="95" spans="2:14" s="16" customFormat="1" x14ac:dyDescent="0.25">
      <c r="B95" s="16" t="str">
        <f>VLOOKUP(G95,[2]NUTS_Europa!$A$2:$C$81,2,FALSE)</f>
        <v>NL34</v>
      </c>
      <c r="C95" s="16">
        <f>VLOOKUP(G95,[2]NUTS_Europa!$A$2:$C$81,3,FALSE)</f>
        <v>218</v>
      </c>
      <c r="D95" s="16" t="str">
        <f>VLOOKUP(F95,[2]NUTS_Europa!$A$2:$C$81,2,FALSE)</f>
        <v>NL33</v>
      </c>
      <c r="E95" s="16">
        <f>VLOOKUP(F95,[2]NUTS_Europa!$A$2:$C$81,3,FALSE)</f>
        <v>220</v>
      </c>
      <c r="F95" s="16">
        <v>73</v>
      </c>
      <c r="G95" s="16">
        <v>74</v>
      </c>
      <c r="H95" s="16">
        <v>2675832.5821860004</v>
      </c>
      <c r="I95" s="16">
        <v>875079.21418987936</v>
      </c>
      <c r="J95" s="16">
        <v>145277.79316174539</v>
      </c>
      <c r="K95" s="16">
        <v>8.9285714285714288</v>
      </c>
      <c r="L95" s="16">
        <v>11.872660862236824</v>
      </c>
      <c r="M95" s="16">
        <v>23.290647890387675</v>
      </c>
      <c r="N95" s="16">
        <v>4963.1764433597036</v>
      </c>
    </row>
    <row r="96" spans="2:14" s="16" customFormat="1" x14ac:dyDescent="0.25">
      <c r="B96" s="16" t="str">
        <f>VLOOKUP(F96,[2]NUTS_Europa!$A$2:$C$81,2,FALSE)</f>
        <v>NL33</v>
      </c>
      <c r="C96" s="16">
        <f>VLOOKUP(F96,[2]NUTS_Europa!$A$2:$C$81,3,FALSE)</f>
        <v>220</v>
      </c>
      <c r="D96" s="16" t="str">
        <f>VLOOKUP(G96,[2]NUTS_Europa!$A$2:$C$81,2,FALSE)</f>
        <v>PT16</v>
      </c>
      <c r="E96" s="16">
        <f>VLOOKUP(G96,[2]NUTS_Europa!$A$2:$C$81,3,FALSE)</f>
        <v>294</v>
      </c>
      <c r="F96" s="16">
        <v>73</v>
      </c>
      <c r="G96" s="16">
        <v>78</v>
      </c>
      <c r="H96" s="16">
        <v>2418428.6688338942</v>
      </c>
      <c r="I96" s="16">
        <v>1920956.3940095841</v>
      </c>
      <c r="J96" s="16">
        <v>145035.59769143321</v>
      </c>
      <c r="K96" s="16">
        <v>76.635000000000005</v>
      </c>
      <c r="L96" s="16">
        <v>10.791450583094665</v>
      </c>
      <c r="M96" s="16">
        <v>16.461650933761142</v>
      </c>
      <c r="N96" s="16">
        <v>3296.1439892245817</v>
      </c>
    </row>
    <row r="97" spans="2:14" s="16" customFormat="1" x14ac:dyDescent="0.25">
      <c r="B97" s="16" t="str">
        <f>VLOOKUP(G97,[2]NUTS_Europa!$A$2:$C$81,2,FALSE)</f>
        <v>PT16</v>
      </c>
      <c r="C97" s="16">
        <f>VLOOKUP(G97,[2]NUTS_Europa!$A$2:$C$81,3,FALSE)</f>
        <v>294</v>
      </c>
      <c r="D97" s="16" t="str">
        <f>VLOOKUP(F97,[2]NUTS_Europa!$A$2:$C$81,2,FALSE)</f>
        <v>PT15</v>
      </c>
      <c r="E97" s="16">
        <f>VLOOKUP(F97,[2]NUTS_Europa!$A$2:$C$81,3,FALSE)</f>
        <v>61</v>
      </c>
      <c r="F97" s="16">
        <v>77</v>
      </c>
      <c r="G97" s="16">
        <v>78</v>
      </c>
      <c r="H97" s="16">
        <v>2767212.4405751233</v>
      </c>
      <c r="I97" s="16">
        <v>925560.80543168006</v>
      </c>
      <c r="J97" s="16">
        <v>127001.21695280854</v>
      </c>
      <c r="K97" s="16">
        <v>21.978571428571428</v>
      </c>
      <c r="L97" s="16">
        <v>7.9091239114119345</v>
      </c>
      <c r="M97" s="16">
        <v>14.434999373792044</v>
      </c>
      <c r="N97" s="16">
        <v>3296.1439892245817</v>
      </c>
    </row>
    <row r="98" spans="2:14" s="16" customFormat="1" x14ac:dyDescent="0.25">
      <c r="B98" s="16" t="str">
        <f>VLOOKUP(F98,[2]NUTS_Europa!$A$2:$C$81,2,FALSE)</f>
        <v>PT15</v>
      </c>
      <c r="C98" s="16">
        <f>VLOOKUP(F98,[2]NUTS_Europa!$A$2:$C$81,3,FALSE)</f>
        <v>61</v>
      </c>
      <c r="D98" s="16" t="str">
        <f>VLOOKUP(G98,[2]NUTS_Europa!$A$2:$C$81,2,FALSE)</f>
        <v>PT17</v>
      </c>
      <c r="E98" s="16">
        <f>VLOOKUP(G98,[2]NUTS_Europa!$A$2:$C$81,3,FALSE)</f>
        <v>297</v>
      </c>
      <c r="F98" s="16">
        <v>77</v>
      </c>
      <c r="G98" s="16">
        <v>79</v>
      </c>
      <c r="H98" s="16">
        <v>744887.58641441562</v>
      </c>
      <c r="I98" s="16">
        <v>600440.37965977308</v>
      </c>
      <c r="J98" s="16">
        <v>113696.3812050019</v>
      </c>
      <c r="K98" s="16">
        <v>5.3571428571428568</v>
      </c>
      <c r="L98" s="16">
        <v>7.8361147480695514</v>
      </c>
      <c r="M98" s="16">
        <v>3.8263218550382767</v>
      </c>
      <c r="N98" s="16">
        <v>873.71723799457936</v>
      </c>
    </row>
    <row r="99" spans="2:14" s="16" customFormat="1" x14ac:dyDescent="0.25">
      <c r="B99" s="16" t="str">
        <f>VLOOKUP(G99,[2]NUTS_Europa!$A$2:$C$81,2,FALSE)</f>
        <v>PT17</v>
      </c>
      <c r="C99" s="16">
        <f>VLOOKUP(G99,[2]NUTS_Europa!$A$2:$C$81,3,FALSE)</f>
        <v>297</v>
      </c>
      <c r="D99" s="16" t="str">
        <f>VLOOKUP(F99,[2]NUTS_Europa!$A$2:$C$81,2,FALSE)</f>
        <v>DE60</v>
      </c>
      <c r="E99" s="16">
        <f>VLOOKUP(F99,[2]NUTS_Europa!$A$2:$C$81,3,FALSE)</f>
        <v>245</v>
      </c>
      <c r="F99" s="16">
        <v>45</v>
      </c>
      <c r="G99" s="16">
        <v>79</v>
      </c>
      <c r="H99" s="16">
        <v>3259299.9701342201</v>
      </c>
      <c r="I99" s="16">
        <v>6136843.1085317954</v>
      </c>
      <c r="J99" s="16">
        <v>117061.71481038857</v>
      </c>
      <c r="K99" s="16">
        <v>111.61642857142859</v>
      </c>
      <c r="L99" s="16">
        <v>6.7629023750309489</v>
      </c>
      <c r="M99" s="16">
        <v>4.8584013162739996</v>
      </c>
      <c r="N99" s="16">
        <v>873.71723799457936</v>
      </c>
    </row>
    <row r="100" spans="2:14" s="16" customFormat="1" x14ac:dyDescent="0.25"/>
    <row r="101" spans="2:14" s="16" customFormat="1" x14ac:dyDescent="0.25">
      <c r="B101" s="16" t="s">
        <v>141</v>
      </c>
    </row>
    <row r="102" spans="2:14" s="16" customFormat="1" x14ac:dyDescent="0.25">
      <c r="B102" s="16" t="str">
        <f>B87</f>
        <v>nodo inicial</v>
      </c>
      <c r="C102" s="16" t="str">
        <f t="shared" ref="C102:N102" si="1">C87</f>
        <v>puerto O</v>
      </c>
      <c r="D102" s="16" t="str">
        <f t="shared" si="1"/>
        <v>nodo final</v>
      </c>
      <c r="E102" s="16" t="str">
        <f t="shared" si="1"/>
        <v>puerto D</v>
      </c>
      <c r="F102" s="16" t="str">
        <f t="shared" si="1"/>
        <v>Var1</v>
      </c>
      <c r="G102" s="16" t="str">
        <f t="shared" si="1"/>
        <v>Var2</v>
      </c>
      <c r="H102" s="16" t="str">
        <f t="shared" si="1"/>
        <v>Coste variable</v>
      </c>
      <c r="I102" s="16" t="str">
        <f t="shared" si="1"/>
        <v>Coste fijo</v>
      </c>
      <c r="J102" s="16" t="str">
        <f t="shared" si="1"/>
        <v>flow</v>
      </c>
      <c r="K102" s="16" t="str">
        <f t="shared" si="1"/>
        <v>TiempoNav</v>
      </c>
      <c r="L102" s="16" t="str">
        <f t="shared" si="1"/>
        <v>TiempoPort</v>
      </c>
      <c r="M102" s="16" t="str">
        <f t="shared" si="1"/>
        <v>TiempoCD</v>
      </c>
      <c r="N102" s="16" t="str">
        <f t="shared" si="1"/>
        <v>offer</v>
      </c>
    </row>
    <row r="103" spans="2:14" s="16" customFormat="1" x14ac:dyDescent="0.25">
      <c r="B103" s="16" t="str">
        <f>VLOOKUP(F103,[2]NUTS_Europa!$A$2:$C$81,2,FALSE)</f>
        <v>ES52</v>
      </c>
      <c r="C103" s="16">
        <f>VLOOKUP(F103,[2]NUTS_Europa!$A$2:$C$81,3,FALSE)</f>
        <v>1064</v>
      </c>
      <c r="D103" s="16" t="str">
        <f>VLOOKUP(G103,[2]NUTS_Europa!$A$2:$C$81,2,FALSE)</f>
        <v>PT18</v>
      </c>
      <c r="E103" s="16">
        <f>VLOOKUP(G103,[2]NUTS_Europa!$A$2:$C$81,3,FALSE)</f>
        <v>61</v>
      </c>
      <c r="F103" s="16">
        <v>16</v>
      </c>
      <c r="G103" s="16">
        <v>80</v>
      </c>
      <c r="H103" s="16">
        <v>12655317.870897034</v>
      </c>
      <c r="I103" s="16">
        <v>1067587.6962281321</v>
      </c>
      <c r="J103" s="16">
        <v>145277.79316174539</v>
      </c>
      <c r="K103" s="16">
        <v>27.927857142857142</v>
      </c>
      <c r="L103" s="16">
        <v>10.591421434288989</v>
      </c>
      <c r="M103" s="16">
        <v>78.644423698372606</v>
      </c>
      <c r="N103" s="16">
        <v>17957.974070304699</v>
      </c>
    </row>
    <row r="104" spans="2:14" s="16" customFormat="1" x14ac:dyDescent="0.25">
      <c r="B104" s="16" t="str">
        <f>VLOOKUP(G104,[2]NUTS_Europa!$A$2:$C$81,2,FALSE)</f>
        <v>PT18</v>
      </c>
      <c r="C104" s="16">
        <f>VLOOKUP(G104,[2]NUTS_Europa!$A$2:$C$81,3,FALSE)</f>
        <v>61</v>
      </c>
      <c r="D104" s="16" t="str">
        <f>VLOOKUP(F104,[2]NUTS_Europa!$A$2:$C$81,2,FALSE)</f>
        <v>BE25</v>
      </c>
      <c r="E104" s="16">
        <f>VLOOKUP(F104,[2]NUTS_Europa!$A$2:$C$81,3,FALSE)</f>
        <v>220</v>
      </c>
      <c r="F104" s="16">
        <v>43</v>
      </c>
      <c r="G104" s="16">
        <v>80</v>
      </c>
      <c r="H104" s="16">
        <v>12082111.223044278</v>
      </c>
      <c r="I104" s="16">
        <v>2261317.5117420414</v>
      </c>
      <c r="J104" s="16">
        <v>117768.50934211678</v>
      </c>
      <c r="K104" s="16">
        <v>96.690714285714293</v>
      </c>
      <c r="L104" s="16">
        <v>11.871638040470579</v>
      </c>
      <c r="M104" s="16">
        <v>83.84116339977821</v>
      </c>
      <c r="N104" s="16">
        <v>17957.974070304699</v>
      </c>
    </row>
    <row r="105" spans="2:14" s="16" customFormat="1" x14ac:dyDescent="0.25">
      <c r="B105" s="16" t="str">
        <f>VLOOKUP(F105,[2]NUTS_Europa!$A$2:$C$81,2,FALSE)</f>
        <v>BE25</v>
      </c>
      <c r="C105" s="16">
        <f>VLOOKUP(F105,[2]NUTS_Europa!$A$2:$C$81,3,FALSE)</f>
        <v>220</v>
      </c>
      <c r="D105" s="16" t="str">
        <f>VLOOKUP(G105,[2]NUTS_Europa!$A$2:$C$81,2,FALSE)</f>
        <v>FRD1</v>
      </c>
      <c r="E105" s="16">
        <f>VLOOKUP(G105,[2]NUTS_Europa!$A$2:$C$81,3,FALSE)</f>
        <v>269</v>
      </c>
      <c r="F105" s="16">
        <v>43</v>
      </c>
      <c r="G105" s="16">
        <v>59</v>
      </c>
      <c r="H105" s="16">
        <v>3809553.730948302</v>
      </c>
      <c r="I105" s="16">
        <v>945523.8803485136</v>
      </c>
      <c r="J105" s="16">
        <v>199058.85825050285</v>
      </c>
      <c r="K105" s="16">
        <v>12.927857142857144</v>
      </c>
      <c r="L105" s="16">
        <v>13.263237011134036</v>
      </c>
      <c r="M105" s="16">
        <v>86.745259638928005</v>
      </c>
      <c r="N105" s="16">
        <v>14828.264758497318</v>
      </c>
    </row>
    <row r="106" spans="2:14" s="16" customFormat="1" x14ac:dyDescent="0.25">
      <c r="B106" s="16" t="str">
        <f>VLOOKUP(G106,[2]NUTS_Europa!$A$2:$C$81,2,FALSE)</f>
        <v>FRD1</v>
      </c>
      <c r="C106" s="16">
        <f>VLOOKUP(G106,[2]NUTS_Europa!$A$2:$C$81,3,FALSE)</f>
        <v>269</v>
      </c>
      <c r="D106" s="16" t="str">
        <f>VLOOKUP(F106,[2]NUTS_Europa!$A$2:$C$81,2,FALSE)</f>
        <v>BE23</v>
      </c>
      <c r="E106" s="16">
        <f>VLOOKUP(F106,[2]NUTS_Europa!$A$2:$C$81,3,FALSE)</f>
        <v>220</v>
      </c>
      <c r="F106" s="16">
        <v>42</v>
      </c>
      <c r="G106" s="16">
        <v>59</v>
      </c>
      <c r="H106" s="16">
        <v>4370275.6658320231</v>
      </c>
      <c r="I106" s="16">
        <v>945523.8803485136</v>
      </c>
      <c r="J106" s="16">
        <v>115262.59218235347</v>
      </c>
      <c r="K106" s="16">
        <v>12.927857142857144</v>
      </c>
      <c r="L106" s="16">
        <v>13.263237011134036</v>
      </c>
      <c r="M106" s="16">
        <v>86.745259638928005</v>
      </c>
      <c r="N106" s="16">
        <v>14828.264758497318</v>
      </c>
    </row>
    <row r="107" spans="2:14" s="16" customFormat="1" x14ac:dyDescent="0.25">
      <c r="B107" s="16" t="str">
        <f>VLOOKUP(F107,[2]NUTS_Europa!$A$2:$C$81,2,FALSE)</f>
        <v>BE23</v>
      </c>
      <c r="C107" s="16">
        <f>VLOOKUP(F107,[2]NUTS_Europa!$A$2:$C$81,3,FALSE)</f>
        <v>220</v>
      </c>
      <c r="D107" s="16" t="str">
        <f>VLOOKUP(G107,[2]NUTS_Europa!$A$2:$C$81,2,FALSE)</f>
        <v>ES12</v>
      </c>
      <c r="E107" s="16">
        <f>VLOOKUP(G107,[2]NUTS_Europa!$A$2:$C$81,3,FALSE)</f>
        <v>163</v>
      </c>
      <c r="F107" s="16">
        <v>42</v>
      </c>
      <c r="G107" s="16">
        <v>52</v>
      </c>
      <c r="H107" s="16">
        <v>1504808.0291065609</v>
      </c>
      <c r="I107" s="16">
        <v>1538441.9811206816</v>
      </c>
      <c r="J107" s="16">
        <v>137713.62258431225</v>
      </c>
      <c r="K107" s="16">
        <v>52.142857142857146</v>
      </c>
      <c r="L107" s="16">
        <v>12.469966749630423</v>
      </c>
      <c r="M107" s="16">
        <v>17.483484580249076</v>
      </c>
      <c r="N107" s="16">
        <v>2988.6329159212883</v>
      </c>
    </row>
    <row r="108" spans="2:14" s="16" customFormat="1" x14ac:dyDescent="0.25">
      <c r="B108" s="16" t="str">
        <f>VLOOKUP(G108,[2]NUTS_Europa!$A$2:$C$81,2,FALSE)</f>
        <v>ES12</v>
      </c>
      <c r="C108" s="16">
        <f>VLOOKUP(G108,[2]NUTS_Europa!$A$2:$C$81,3,FALSE)</f>
        <v>163</v>
      </c>
      <c r="D108" s="16" t="str">
        <f>VLOOKUP(F108,[2]NUTS_Europa!$A$2:$C$81,2,FALSE)</f>
        <v>DE50</v>
      </c>
      <c r="E108" s="16">
        <f>VLOOKUP(F108,[2]NUTS_Europa!$A$2:$C$81,3,FALSE)</f>
        <v>1069</v>
      </c>
      <c r="F108" s="16">
        <v>44</v>
      </c>
      <c r="G108" s="16">
        <v>52</v>
      </c>
      <c r="H108" s="16">
        <v>1646990.8957159796</v>
      </c>
      <c r="I108" s="16">
        <v>1938286.3170271008</v>
      </c>
      <c r="J108" s="16">
        <v>120125.80522925351</v>
      </c>
      <c r="K108" s="16">
        <v>74.86071428571428</v>
      </c>
      <c r="L108" s="16">
        <v>10.569579525401632</v>
      </c>
      <c r="M108" s="16">
        <v>16.618623807742559</v>
      </c>
      <c r="N108" s="16">
        <v>2988.6329159212883</v>
      </c>
    </row>
    <row r="109" spans="2:14" s="16" customFormat="1" x14ac:dyDescent="0.25">
      <c r="B109" s="16" t="str">
        <f>VLOOKUP(F109,[2]NUTS_Europa!$A$2:$C$81,2,FALSE)</f>
        <v>DE50</v>
      </c>
      <c r="C109" s="16">
        <f>VLOOKUP(F109,[2]NUTS_Europa!$A$2:$C$81,3,FALSE)</f>
        <v>1069</v>
      </c>
      <c r="D109" s="16" t="str">
        <f>VLOOKUP(G109,[2]NUTS_Europa!$A$2:$C$81,2,FALSE)</f>
        <v>NL11</v>
      </c>
      <c r="E109" s="16">
        <f>VLOOKUP(G109,[2]NUTS_Europa!$A$2:$C$81,3,FALSE)</f>
        <v>218</v>
      </c>
      <c r="F109" s="16">
        <v>44</v>
      </c>
      <c r="G109" s="16">
        <v>70</v>
      </c>
      <c r="H109" s="16">
        <v>2006645.9071620239</v>
      </c>
      <c r="I109" s="16">
        <v>1061464.0474201208</v>
      </c>
      <c r="J109" s="16">
        <v>120437.35243536306</v>
      </c>
      <c r="K109" s="16">
        <v>19.283571428571431</v>
      </c>
      <c r="L109" s="16">
        <v>9.9722736380080335</v>
      </c>
      <c r="M109" s="16">
        <v>21.854386986606851</v>
      </c>
      <c r="N109" s="16">
        <v>4963.1764433597036</v>
      </c>
    </row>
    <row r="110" spans="2:14" s="16" customFormat="1" x14ac:dyDescent="0.25">
      <c r="B110" s="16" t="s">
        <v>104</v>
      </c>
      <c r="C110" s="16">
        <v>218</v>
      </c>
      <c r="D110" s="16" t="s">
        <v>110</v>
      </c>
      <c r="E110" s="16">
        <v>250</v>
      </c>
      <c r="F110" s="16">
        <v>33</v>
      </c>
      <c r="G110" s="16">
        <v>70</v>
      </c>
      <c r="H110" s="16">
        <v>1779869.6319379453</v>
      </c>
      <c r="I110" s="16">
        <v>1003692.1683903469</v>
      </c>
      <c r="J110" s="16">
        <v>135416.16142478216</v>
      </c>
      <c r="K110" s="16">
        <v>4.8571428571428568</v>
      </c>
      <c r="L110" s="16">
        <v>13.544013881376724</v>
      </c>
      <c r="M110" s="16">
        <v>26.101770317372409</v>
      </c>
      <c r="N110" s="16">
        <v>4963.1764433597036</v>
      </c>
    </row>
    <row r="111" spans="2:14" s="16" customFormat="1" x14ac:dyDescent="0.25">
      <c r="B111" s="16" t="s">
        <v>110</v>
      </c>
      <c r="C111" s="16">
        <v>250</v>
      </c>
      <c r="D111" s="16" t="s">
        <v>124</v>
      </c>
      <c r="E111" s="16">
        <v>1065</v>
      </c>
      <c r="F111" s="16">
        <v>33</v>
      </c>
      <c r="G111" s="16">
        <v>40</v>
      </c>
      <c r="H111" s="16">
        <v>2391921.6797739128</v>
      </c>
      <c r="I111" s="16">
        <v>2298917.7848263248</v>
      </c>
      <c r="J111" s="16">
        <v>137713.62258431225</v>
      </c>
      <c r="K111" s="16">
        <v>83.268571428571434</v>
      </c>
      <c r="L111" s="16">
        <v>13.81521376024978</v>
      </c>
      <c r="M111" s="16">
        <v>42.013269157909114</v>
      </c>
      <c r="N111" s="16">
        <v>7555.5136552455588</v>
      </c>
    </row>
    <row r="112" spans="2:14" s="16" customFormat="1" x14ac:dyDescent="0.25">
      <c r="B112" s="16" t="s">
        <v>124</v>
      </c>
      <c r="C112" s="16">
        <v>1065</v>
      </c>
      <c r="D112" s="16" t="s">
        <v>114</v>
      </c>
      <c r="E112" s="16">
        <v>253</v>
      </c>
      <c r="F112" s="16">
        <v>35</v>
      </c>
      <c r="G112" s="16">
        <v>40</v>
      </c>
      <c r="H112" s="16">
        <v>2484666.1135778977</v>
      </c>
      <c r="I112" s="16">
        <v>2134398.0523314425</v>
      </c>
      <c r="J112" s="16">
        <v>120437.35243536306</v>
      </c>
      <c r="K112" s="16">
        <v>83.269071428571436</v>
      </c>
      <c r="L112" s="16">
        <v>11.727976095626101</v>
      </c>
      <c r="M112" s="16">
        <v>42.013269157909114</v>
      </c>
      <c r="N112" s="16">
        <v>7555.5136552455588</v>
      </c>
    </row>
    <row r="113" spans="2:25" s="16" customFormat="1" x14ac:dyDescent="0.25">
      <c r="B113" s="16" t="s">
        <v>114</v>
      </c>
      <c r="C113" s="16">
        <v>253</v>
      </c>
      <c r="D113" s="16" t="s">
        <v>100</v>
      </c>
      <c r="E113" s="16">
        <v>163</v>
      </c>
      <c r="F113" s="16">
        <v>35</v>
      </c>
      <c r="G113" s="16">
        <v>68</v>
      </c>
      <c r="H113" s="16">
        <v>2547080.3333035498</v>
      </c>
      <c r="I113" s="16">
        <v>1637346.7370888435</v>
      </c>
      <c r="J113" s="16">
        <v>145277.79316174539</v>
      </c>
      <c r="K113" s="16">
        <v>55.422142857142852</v>
      </c>
      <c r="L113" s="16">
        <v>12.054082104146643</v>
      </c>
      <c r="M113" s="16">
        <v>19.176233792744124</v>
      </c>
      <c r="N113" s="16">
        <v>2988.6329159212883</v>
      </c>
    </row>
    <row r="114" spans="2:25" s="16" customFormat="1" x14ac:dyDescent="0.25">
      <c r="B114" s="16" t="str">
        <f>VLOOKUP(G114,[2]NUTS_Europa!$A$2:$C$81,2,FALSE)</f>
        <v>FRJ2</v>
      </c>
      <c r="C114" s="16">
        <f>VLOOKUP(G114,[2]NUTS_Europa!$A$2:$C$81,3,FALSE)</f>
        <v>163</v>
      </c>
      <c r="D114" s="16" t="str">
        <f>VLOOKUP(F114,[2]NUTS_Europa!$A$2:$C$81,2,FALSE)</f>
        <v>FRJ1</v>
      </c>
      <c r="E114" s="16">
        <f>VLOOKUP(F114,[2]NUTS_Europa!$A$2:$C$81,3,FALSE)</f>
        <v>1064</v>
      </c>
      <c r="F114" s="16">
        <v>66</v>
      </c>
      <c r="G114" s="16">
        <v>68</v>
      </c>
      <c r="H114" s="16">
        <v>3587651.5270560728</v>
      </c>
      <c r="I114" s="16">
        <v>2169665.0964786233</v>
      </c>
      <c r="J114" s="16">
        <v>163171.48832599766</v>
      </c>
      <c r="K114" s="16">
        <v>89</v>
      </c>
      <c r="L114" s="16">
        <v>11.189750143448832</v>
      </c>
      <c r="M114" s="16">
        <v>16.618623807742559</v>
      </c>
      <c r="N114" s="16">
        <v>2988.6329159212883</v>
      </c>
    </row>
    <row r="115" spans="2:25" s="16" customFormat="1" x14ac:dyDescent="0.25">
      <c r="B115" s="16" t="str">
        <f>VLOOKUP(G115,[2]NUTS_Europa!$A$2:$C$81,2,FALSE)</f>
        <v>FRJ1</v>
      </c>
      <c r="C115" s="16">
        <f>VLOOKUP(G115,[2]NUTS_Europa!$A$2:$C$81,3,FALSE)</f>
        <v>1064</v>
      </c>
      <c r="D115" s="16" t="str">
        <f>VLOOKUP(F115,[2]NUTS_Europa!$A$2:$C$81,2,FALSE)</f>
        <v>ES51</v>
      </c>
      <c r="E115" s="16">
        <f>VLOOKUP(F115,[2]NUTS_Europa!$A$2:$C$81,3,FALSE)</f>
        <v>1063</v>
      </c>
      <c r="F115" s="16">
        <v>15</v>
      </c>
      <c r="G115" s="16">
        <v>66</v>
      </c>
      <c r="H115" s="16">
        <v>6955032.6771640182</v>
      </c>
      <c r="I115" s="16">
        <v>4737285.7265069103</v>
      </c>
      <c r="J115" s="16">
        <v>145277.79316174539</v>
      </c>
      <c r="K115" s="16">
        <v>11.571428571428571</v>
      </c>
      <c r="L115" s="16">
        <v>10.830087276283955</v>
      </c>
      <c r="M115" s="16">
        <v>51.972365240481885</v>
      </c>
      <c r="N115" s="16">
        <v>11046.594750143626</v>
      </c>
    </row>
    <row r="116" spans="2:25" s="16" customFormat="1" x14ac:dyDescent="0.25">
      <c r="B116" s="16" t="str">
        <f>VLOOKUP(F116,[2]NUTS_Europa!$A$2:$C$81,2,FALSE)</f>
        <v>ES51</v>
      </c>
      <c r="C116" s="16">
        <f>VLOOKUP(F116,[2]NUTS_Europa!$A$2:$C$81,3,FALSE)</f>
        <v>1063</v>
      </c>
      <c r="D116" s="16" t="str">
        <f>VLOOKUP(G116,[2]NUTS_Europa!$A$2:$C$81,2,FALSE)</f>
        <v>ES52</v>
      </c>
      <c r="E116" s="16">
        <f>VLOOKUP(G116,[2]NUTS_Europa!$A$2:$C$81,3,FALSE)</f>
        <v>1064</v>
      </c>
      <c r="F116" s="16">
        <v>15</v>
      </c>
      <c r="G116" s="16">
        <v>16</v>
      </c>
      <c r="H116" s="16">
        <v>2854701.3001724817</v>
      </c>
      <c r="I116" s="16">
        <v>4737285.7265069103</v>
      </c>
      <c r="J116" s="16">
        <v>135416.16142478216</v>
      </c>
      <c r="K116" s="16">
        <v>11.571428571428571</v>
      </c>
      <c r="L116" s="16">
        <v>10.830087276283955</v>
      </c>
      <c r="M116" s="16">
        <v>51.972365240481885</v>
      </c>
      <c r="N116" s="16">
        <v>11046.594750143626</v>
      </c>
    </row>
    <row r="117" spans="2:25" s="16" customFormat="1" x14ac:dyDescent="0.25"/>
    <row r="118" spans="2:25" s="16" customFormat="1" x14ac:dyDescent="0.25">
      <c r="B118" s="16" t="s">
        <v>142</v>
      </c>
    </row>
    <row r="119" spans="2:25" s="16" customFormat="1" x14ac:dyDescent="0.25">
      <c r="B119" s="16" t="str">
        <f>B3</f>
        <v>nodo inicial</v>
      </c>
      <c r="C119" s="16" t="str">
        <f t="shared" ref="C119:I119" si="2">C3</f>
        <v>puerto O</v>
      </c>
      <c r="D119" s="16" t="str">
        <f t="shared" si="2"/>
        <v>nodo final</v>
      </c>
      <c r="E119" s="16" t="str">
        <f t="shared" si="2"/>
        <v>puerto D</v>
      </c>
      <c r="F119" s="16" t="str">
        <f t="shared" si="2"/>
        <v>Var1</v>
      </c>
      <c r="G119" s="16" t="str">
        <f t="shared" si="2"/>
        <v>Var2</v>
      </c>
      <c r="H119" s="16" t="str">
        <f t="shared" si="2"/>
        <v>Coste variable</v>
      </c>
      <c r="I119" s="16" t="str">
        <f t="shared" si="2"/>
        <v>Coste fijo</v>
      </c>
      <c r="J119" s="16" t="s">
        <v>154</v>
      </c>
      <c r="K119" s="16" t="str">
        <f>J3</f>
        <v>flow</v>
      </c>
      <c r="L119" s="16" t="str">
        <f>K3</f>
        <v>TiempoNav</v>
      </c>
      <c r="M119" s="16" t="str">
        <f>L3</f>
        <v>TiempoPort</v>
      </c>
      <c r="N119" s="16" t="str">
        <f>M3</f>
        <v>TiempoCD</v>
      </c>
      <c r="O119" s="16" t="str">
        <f>N3</f>
        <v>offer</v>
      </c>
      <c r="P119" s="16" t="s">
        <v>146</v>
      </c>
      <c r="Q119" s="16" t="s">
        <v>147</v>
      </c>
      <c r="R119" s="16" t="s">
        <v>148</v>
      </c>
      <c r="S119" s="16" t="s">
        <v>131</v>
      </c>
      <c r="T119" s="16" t="s">
        <v>127</v>
      </c>
      <c r="U119" s="16" t="s">
        <v>149</v>
      </c>
      <c r="V119" s="16" t="s">
        <v>150</v>
      </c>
      <c r="W119" s="16" t="s">
        <v>151</v>
      </c>
      <c r="X119" s="16" t="s">
        <v>152</v>
      </c>
      <c r="Y119" s="16" t="s">
        <v>153</v>
      </c>
    </row>
    <row r="120" spans="2:25" s="16" customFormat="1" x14ac:dyDescent="0.25">
      <c r="B120" s="16" t="str">
        <f>VLOOKUP(F120,[2]NUTS_Europa!$A$2:$C$81,2,FALSE)</f>
        <v>DE80</v>
      </c>
      <c r="C120" s="16">
        <f>VLOOKUP(F120,[2]NUTS_Europa!$A$2:$C$81,3,FALSE)</f>
        <v>1069</v>
      </c>
      <c r="D120" s="16" t="str">
        <f>VLOOKUP(G120,[2]NUTS_Europa!$A$2:$C$81,2,FALSE)</f>
        <v>FRI3</v>
      </c>
      <c r="E120" s="16">
        <f>VLOOKUP(G120,[2]NUTS_Europa!$A$2:$C$81,3,FALSE)</f>
        <v>283</v>
      </c>
      <c r="F120" s="16">
        <v>6</v>
      </c>
      <c r="G120" s="16">
        <v>25</v>
      </c>
      <c r="H120" s="19">
        <v>947804.72486073233</v>
      </c>
      <c r="I120" s="19">
        <v>1824584.3192452509</v>
      </c>
      <c r="J120" s="19">
        <f>I120/14</f>
        <v>130327.45137466078</v>
      </c>
      <c r="K120" s="18">
        <v>176841.96373917855</v>
      </c>
      <c r="L120" s="20">
        <v>68.42</v>
      </c>
      <c r="M120" s="20">
        <v>12.524999009398083</v>
      </c>
      <c r="N120" s="20">
        <v>10.319074207981963</v>
      </c>
      <c r="O120" s="18">
        <v>2110.3462423469391</v>
      </c>
      <c r="P120" s="16" t="e">
        <f>N120*(R120/O120)</f>
        <v>#REF!</v>
      </c>
      <c r="Q120" s="20" t="e">
        <f>P120+M120+L120</f>
        <v>#REF!</v>
      </c>
      <c r="R120" s="16" t="e">
        <f>#REF!</f>
        <v>#REF!</v>
      </c>
      <c r="S120" s="19" t="e">
        <f>H120*(R120/O120)</f>
        <v>#REF!</v>
      </c>
      <c r="T120" s="19">
        <f>J120*2</f>
        <v>260654.90274932157</v>
      </c>
      <c r="U120" s="19" t="e">
        <f>T120+S120</f>
        <v>#REF!</v>
      </c>
      <c r="V120" s="16" t="str">
        <f>VLOOKUP(B120,NUTS_Europa!$B$2:$F$41,5,FALSE)</f>
        <v>Mecklenburg-Vorpommern</v>
      </c>
      <c r="W120" s="16" t="str">
        <f>VLOOKUP(C120,Puertos!$C$3:$D$28,2,FALSE)</f>
        <v>Hamburgo</v>
      </c>
      <c r="X120" s="16" t="str">
        <f>VLOOKUP(D120,NUTS_Europa!$B$2:$F$41,5,FALSE)</f>
        <v>Poitou-Charentes</v>
      </c>
      <c r="Y120" s="16" t="str">
        <f>VLOOKUP(E120,Puertos!$C$3:$D$28,2,FALSE)</f>
        <v>La Rochelle</v>
      </c>
    </row>
    <row r="121" spans="2:25" s="16" customFormat="1" x14ac:dyDescent="0.25">
      <c r="B121" s="16" t="str">
        <f>VLOOKUP(G121,[2]NUTS_Europa!$A$2:$C$81,2,FALSE)</f>
        <v>FRI3</v>
      </c>
      <c r="C121" s="16">
        <f>VLOOKUP(G121,[2]NUTS_Europa!$A$2:$C$81,3,FALSE)</f>
        <v>283</v>
      </c>
      <c r="D121" s="16" t="str">
        <f>VLOOKUP(F121,[2]NUTS_Europa!$A$2:$C$81,2,FALSE)</f>
        <v>DEF0</v>
      </c>
      <c r="E121" s="16">
        <f>VLOOKUP(F121,[2]NUTS_Europa!$A$2:$C$81,3,FALSE)</f>
        <v>1069</v>
      </c>
      <c r="F121" s="16">
        <v>10</v>
      </c>
      <c r="G121" s="16">
        <v>25</v>
      </c>
      <c r="H121" s="19">
        <v>559603.79013089777</v>
      </c>
      <c r="I121" s="19">
        <v>1824584.3192452509</v>
      </c>
      <c r="J121" s="19">
        <f t="shared" ref="J121:J128" si="3">I121/14</f>
        <v>130327.45137466078</v>
      </c>
      <c r="K121" s="18">
        <v>156784.57749147405</v>
      </c>
      <c r="L121" s="20">
        <v>68.42</v>
      </c>
      <c r="M121" s="20">
        <v>12.524999009398083</v>
      </c>
      <c r="N121" s="20">
        <v>10.319074207981963</v>
      </c>
      <c r="O121" s="18">
        <v>2110.3462423469391</v>
      </c>
      <c r="P121" s="20" t="e">
        <f t="shared" ref="P121:P128" si="4">N121*(R121/O121)</f>
        <v>#REF!</v>
      </c>
      <c r="Q121" s="20" t="e">
        <f t="shared" ref="Q121:Q128" si="5">P121+M121+L121</f>
        <v>#REF!</v>
      </c>
      <c r="R121" s="16" t="e">
        <f>#REF!</f>
        <v>#REF!</v>
      </c>
      <c r="S121" s="19" t="e">
        <f t="shared" ref="S121:S128" si="6">H121*(R121/O121)</f>
        <v>#REF!</v>
      </c>
      <c r="T121" s="19">
        <f t="shared" ref="T121:T128" si="7">J121*2</f>
        <v>260654.90274932157</v>
      </c>
      <c r="U121" s="19" t="e">
        <f t="shared" ref="U121:U128" si="8">T121+S121</f>
        <v>#REF!</v>
      </c>
      <c r="V121" s="16" t="str">
        <f>VLOOKUP(B121,NUTS_Europa!$B$2:$F$41,5,FALSE)</f>
        <v>Poitou-Charentes</v>
      </c>
      <c r="W121" s="16" t="str">
        <f>VLOOKUP(C121,Puertos!$C$3:$D$28,2,FALSE)</f>
        <v>La Rochelle</v>
      </c>
      <c r="X121" s="16" t="str">
        <f>VLOOKUP(D121,NUTS_Europa!$B$2:$F$41,5,FALSE)</f>
        <v>Schleswig-Holstein</v>
      </c>
      <c r="Y121" s="16" t="str">
        <f>VLOOKUP(E121,Puertos!$C$3:$D$28,2,FALSE)</f>
        <v>Hamburgo</v>
      </c>
    </row>
    <row r="122" spans="2:25" s="16" customFormat="1" x14ac:dyDescent="0.25">
      <c r="B122" s="16" t="str">
        <f>VLOOKUP(F122,[2]NUTS_Europa!$A$2:$C$81,2,FALSE)</f>
        <v>DEF0</v>
      </c>
      <c r="C122" s="16">
        <f>VLOOKUP(F122,[2]NUTS_Europa!$A$2:$C$81,3,FALSE)</f>
        <v>1069</v>
      </c>
      <c r="D122" s="16" t="str">
        <f>VLOOKUP(G122,[2]NUTS_Europa!$A$2:$C$81,2,FALSE)</f>
        <v>ES21</v>
      </c>
      <c r="E122" s="16">
        <f>VLOOKUP(G122,[2]NUTS_Europa!$A$2:$C$81,3,FALSE)</f>
        <v>163</v>
      </c>
      <c r="F122" s="16">
        <v>10</v>
      </c>
      <c r="G122" s="16">
        <v>14</v>
      </c>
      <c r="H122" s="19">
        <v>870416.44953411922</v>
      </c>
      <c r="I122" s="19">
        <v>1938286.3170271008</v>
      </c>
      <c r="J122" s="19">
        <f t="shared" si="3"/>
        <v>138449.02264479292</v>
      </c>
      <c r="K122" s="18">
        <v>199058.85825050285</v>
      </c>
      <c r="L122" s="20">
        <v>74.86071428571428</v>
      </c>
      <c r="M122" s="20">
        <v>10.569579525401632</v>
      </c>
      <c r="N122" s="20">
        <v>16.618623807742559</v>
      </c>
      <c r="O122" s="18">
        <v>2988.6329159212883</v>
      </c>
      <c r="P122" s="16" t="e">
        <f t="shared" si="4"/>
        <v>#REF!</v>
      </c>
      <c r="Q122" s="20" t="e">
        <f t="shared" si="5"/>
        <v>#REF!</v>
      </c>
      <c r="R122" s="16" t="e">
        <f>#REF!</f>
        <v>#REF!</v>
      </c>
      <c r="S122" s="19" t="e">
        <f t="shared" si="6"/>
        <v>#REF!</v>
      </c>
      <c r="T122" s="19">
        <f t="shared" si="7"/>
        <v>276898.04528958583</v>
      </c>
      <c r="U122" s="19" t="e">
        <f t="shared" si="8"/>
        <v>#REF!</v>
      </c>
      <c r="V122" s="16" t="str">
        <f>VLOOKUP(B122,NUTS_Europa!$B$2:$F$41,5,FALSE)</f>
        <v>Schleswig-Holstein</v>
      </c>
      <c r="W122" s="16" t="str">
        <f>VLOOKUP(C122,Puertos!$C$3:$D$28,2,FALSE)</f>
        <v>Hamburgo</v>
      </c>
      <c r="X122" s="16" t="str">
        <f>VLOOKUP(D122,NUTS_Europa!$B$2:$F$41,5,FALSE)</f>
        <v>País Vasco</v>
      </c>
      <c r="Y122" s="16" t="str">
        <f>VLOOKUP(E122,Puertos!$C$3:$D$28,2,FALSE)</f>
        <v>Bilbao</v>
      </c>
    </row>
    <row r="123" spans="2:25" s="16" customFormat="1" x14ac:dyDescent="0.25">
      <c r="B123" s="16" t="str">
        <f>VLOOKUP(G123,[2]NUTS_Europa!$A$2:$C$81,2,FALSE)</f>
        <v>ES21</v>
      </c>
      <c r="C123" s="16">
        <f>VLOOKUP(G123,[2]NUTS_Europa!$A$2:$C$81,3,FALSE)</f>
        <v>163</v>
      </c>
      <c r="D123" s="16" t="str">
        <f>VLOOKUP(F123,[2]NUTS_Europa!$A$2:$C$81,2,FALSE)</f>
        <v>DE93</v>
      </c>
      <c r="E123" s="16">
        <f>VLOOKUP(F123,[2]NUTS_Europa!$A$2:$C$81,3,FALSE)</f>
        <v>1069</v>
      </c>
      <c r="F123" s="16">
        <v>7</v>
      </c>
      <c r="G123" s="16">
        <v>14</v>
      </c>
      <c r="H123" s="19">
        <v>676567.14361504931</v>
      </c>
      <c r="I123" s="19">
        <v>1938286.3170271008</v>
      </c>
      <c r="J123" s="19">
        <f t="shared" si="3"/>
        <v>138449.02264479292</v>
      </c>
      <c r="K123" s="18">
        <v>117768.50934211678</v>
      </c>
      <c r="L123" s="20">
        <v>74.86071428571428</v>
      </c>
      <c r="M123" s="20">
        <v>10.569579525401632</v>
      </c>
      <c r="N123" s="20">
        <v>16.618623807742559</v>
      </c>
      <c r="O123" s="18">
        <v>2988.6329159212883</v>
      </c>
      <c r="P123" s="16" t="e">
        <f t="shared" si="4"/>
        <v>#REF!</v>
      </c>
      <c r="Q123" s="20" t="e">
        <f t="shared" si="5"/>
        <v>#REF!</v>
      </c>
      <c r="R123" s="16" t="e">
        <f>#REF!</f>
        <v>#REF!</v>
      </c>
      <c r="S123" s="19" t="e">
        <f t="shared" si="6"/>
        <v>#REF!</v>
      </c>
      <c r="T123" s="19">
        <f t="shared" si="7"/>
        <v>276898.04528958583</v>
      </c>
      <c r="U123" s="19" t="e">
        <f t="shared" si="8"/>
        <v>#REF!</v>
      </c>
      <c r="V123" s="16" t="str">
        <f>VLOOKUP(B123,NUTS_Europa!$B$2:$F$41,5,FALSE)</f>
        <v>País Vasco</v>
      </c>
      <c r="W123" s="16" t="str">
        <f>VLOOKUP(C123,Puertos!$C$3:$D$28,2,FALSE)</f>
        <v>Bilbao</v>
      </c>
      <c r="X123" s="16" t="str">
        <f>VLOOKUP(D123,NUTS_Europa!$B$2:$F$41,5,FALSE)</f>
        <v>Lüneburg</v>
      </c>
      <c r="Y123" s="16" t="str">
        <f>VLOOKUP(E123,Puertos!$C$3:$D$28,2,FALSE)</f>
        <v>Hamburgo</v>
      </c>
    </row>
    <row r="124" spans="2:25" s="16" customFormat="1" x14ac:dyDescent="0.25">
      <c r="B124" s="16" t="str">
        <f>VLOOKUP(F124,[2]NUTS_Europa!$A$2:$C$81,2,FALSE)</f>
        <v>DE93</v>
      </c>
      <c r="C124" s="16">
        <f>VLOOKUP(F124,[2]NUTS_Europa!$A$2:$C$81,3,FALSE)</f>
        <v>1069</v>
      </c>
      <c r="D124" s="16" t="str">
        <f>VLOOKUP(G124,[2]NUTS_Europa!$A$2:$C$81,2,FALSE)</f>
        <v>NL32</v>
      </c>
      <c r="E124" s="16">
        <f>VLOOKUP(G124,[2]NUTS_Europa!$A$2:$C$81,3,FALSE)</f>
        <v>218</v>
      </c>
      <c r="F124" s="16">
        <v>7</v>
      </c>
      <c r="G124" s="16">
        <v>32</v>
      </c>
      <c r="H124" s="19">
        <v>558646.12825885101</v>
      </c>
      <c r="I124" s="19">
        <v>1061464.0474201208</v>
      </c>
      <c r="J124" s="19">
        <f t="shared" si="3"/>
        <v>75818.860530008635</v>
      </c>
      <c r="K124" s="18">
        <v>199058.85825050285</v>
      </c>
      <c r="L124" s="20">
        <v>19.283571428571431</v>
      </c>
      <c r="M124" s="20">
        <v>9.9722736380080335</v>
      </c>
      <c r="N124" s="20">
        <v>21.854386986606851</v>
      </c>
      <c r="O124" s="18">
        <v>4963.1764433597036</v>
      </c>
      <c r="P124" s="20" t="e">
        <f t="shared" si="4"/>
        <v>#REF!</v>
      </c>
      <c r="Q124" s="20" t="e">
        <f t="shared" si="5"/>
        <v>#REF!</v>
      </c>
      <c r="R124" s="16" t="e">
        <f>#REF!</f>
        <v>#REF!</v>
      </c>
      <c r="S124" s="19" t="e">
        <f t="shared" si="6"/>
        <v>#REF!</v>
      </c>
      <c r="T124" s="19">
        <f t="shared" si="7"/>
        <v>151637.72106001727</v>
      </c>
      <c r="U124" s="19" t="e">
        <f t="shared" si="8"/>
        <v>#REF!</v>
      </c>
      <c r="V124" s="16" t="str">
        <f>VLOOKUP(B124,NUTS_Europa!$B$2:$F$41,5,FALSE)</f>
        <v>Lüneburg</v>
      </c>
      <c r="W124" s="16" t="str">
        <f>VLOOKUP(C124,Puertos!$C$3:$D$28,2,FALSE)</f>
        <v>Hamburgo</v>
      </c>
      <c r="X124" s="16" t="str">
        <f>VLOOKUP(D124,NUTS_Europa!$B$2:$F$41,5,FALSE)</f>
        <v>Noord-Holland</v>
      </c>
      <c r="Y124" s="16" t="str">
        <f>VLOOKUP(E124,Puertos!$C$3:$D$28,2,FALSE)</f>
        <v>Amsterdam</v>
      </c>
    </row>
    <row r="125" spans="2:25" s="16" customFormat="1" x14ac:dyDescent="0.25">
      <c r="B125" s="16" t="str">
        <f>VLOOKUP(G125,[2]NUTS_Europa!$A$2:$C$81,2,FALSE)</f>
        <v>NL32</v>
      </c>
      <c r="C125" s="16">
        <f>VLOOKUP(G125,[2]NUTS_Europa!$A$2:$C$81,3,FALSE)</f>
        <v>218</v>
      </c>
      <c r="D125" s="16" t="str">
        <f>VLOOKUP(F125,[2]NUTS_Europa!$A$2:$C$81,2,FALSE)</f>
        <v>DE60</v>
      </c>
      <c r="E125" s="16">
        <f>VLOOKUP(F125,[2]NUTS_Europa!$A$2:$C$81,3,FALSE)</f>
        <v>1069</v>
      </c>
      <c r="F125" s="16">
        <v>5</v>
      </c>
      <c r="G125" s="16">
        <v>32</v>
      </c>
      <c r="H125" s="19">
        <v>301238.42678866506</v>
      </c>
      <c r="I125" s="19">
        <v>1061464.0474201208</v>
      </c>
      <c r="J125" s="19">
        <f t="shared" si="3"/>
        <v>75818.860530008635</v>
      </c>
      <c r="K125" s="18">
        <v>119215.96904421839</v>
      </c>
      <c r="L125" s="20">
        <v>19.283571428571431</v>
      </c>
      <c r="M125" s="20">
        <v>9.9722736380080335</v>
      </c>
      <c r="N125" s="20">
        <v>21.854386986606851</v>
      </c>
      <c r="O125" s="18">
        <v>4963.1764433597036</v>
      </c>
      <c r="P125" s="20" t="e">
        <f t="shared" si="4"/>
        <v>#REF!</v>
      </c>
      <c r="Q125" s="20" t="e">
        <f t="shared" si="5"/>
        <v>#REF!</v>
      </c>
      <c r="R125" s="16" t="e">
        <f>#REF!</f>
        <v>#REF!</v>
      </c>
      <c r="S125" s="19" t="e">
        <f t="shared" si="6"/>
        <v>#REF!</v>
      </c>
      <c r="T125" s="19">
        <f t="shared" si="7"/>
        <v>151637.72106001727</v>
      </c>
      <c r="U125" s="19" t="e">
        <f t="shared" si="8"/>
        <v>#REF!</v>
      </c>
      <c r="V125" s="16" t="str">
        <f>VLOOKUP(B125,NUTS_Europa!$B$2:$F$41,5,FALSE)</f>
        <v>Noord-Holland</v>
      </c>
      <c r="W125" s="16" t="str">
        <f>VLOOKUP(C125,Puertos!$C$3:$D$28,2,FALSE)</f>
        <v>Amsterdam</v>
      </c>
      <c r="X125" s="16" t="str">
        <f>VLOOKUP(D125,NUTS_Europa!$B$2:$F$41,5,FALSE)</f>
        <v>Hamburg</v>
      </c>
      <c r="Y125" s="16" t="str">
        <f>VLOOKUP(E125,Puertos!$C$3:$D$28,2,FALSE)</f>
        <v>Hamburgo</v>
      </c>
    </row>
    <row r="126" spans="2:25" s="16" customFormat="1" x14ac:dyDescent="0.25">
      <c r="B126" s="16" t="str">
        <f>VLOOKUP(F126,[2]NUTS_Europa!$A$2:$C$81,2,FALSE)</f>
        <v>DE60</v>
      </c>
      <c r="C126" s="16">
        <f>VLOOKUP(F126,[2]NUTS_Europa!$A$2:$C$81,3,FALSE)</f>
        <v>1069</v>
      </c>
      <c r="D126" s="16" t="str">
        <f>VLOOKUP(G126,[2]NUTS_Europa!$A$2:$C$81,2,FALSE)</f>
        <v>NL12</v>
      </c>
      <c r="E126" s="16">
        <f>VLOOKUP(G126,[2]NUTS_Europa!$A$2:$C$81,3,FALSE)</f>
        <v>218</v>
      </c>
      <c r="F126" s="16">
        <v>5</v>
      </c>
      <c r="G126" s="16">
        <v>31</v>
      </c>
      <c r="H126" s="19">
        <v>1068248.2106631179</v>
      </c>
      <c r="I126" s="19">
        <v>1061464.0474201208</v>
      </c>
      <c r="J126" s="19">
        <f t="shared" si="3"/>
        <v>75818.860530008635</v>
      </c>
      <c r="K126" s="18">
        <v>120437.35243536306</v>
      </c>
      <c r="L126" s="20">
        <v>19.283571428571431</v>
      </c>
      <c r="M126" s="20">
        <v>9.9722736380080335</v>
      </c>
      <c r="N126" s="20">
        <v>21.854386986606851</v>
      </c>
      <c r="O126" s="18">
        <v>4963.1764433597036</v>
      </c>
      <c r="P126" s="20" t="e">
        <f t="shared" si="4"/>
        <v>#REF!</v>
      </c>
      <c r="Q126" s="20" t="e">
        <f t="shared" si="5"/>
        <v>#REF!</v>
      </c>
      <c r="R126" s="16" t="e">
        <f>#REF!</f>
        <v>#REF!</v>
      </c>
      <c r="S126" s="19" t="e">
        <f t="shared" si="6"/>
        <v>#REF!</v>
      </c>
      <c r="T126" s="19">
        <f t="shared" si="7"/>
        <v>151637.72106001727</v>
      </c>
      <c r="U126" s="19" t="e">
        <f t="shared" si="8"/>
        <v>#REF!</v>
      </c>
      <c r="V126" s="16" t="str">
        <f>VLOOKUP(B126,NUTS_Europa!$B$2:$F$41,5,FALSE)</f>
        <v>Hamburg</v>
      </c>
      <c r="W126" s="16" t="str">
        <f>VLOOKUP(C126,Puertos!$C$3:$D$28,2,FALSE)</f>
        <v>Hamburgo</v>
      </c>
      <c r="X126" s="16" t="str">
        <f>VLOOKUP(D126,NUTS_Europa!$B$2:$F$41,5,FALSE)</f>
        <v>Friesland (NL)</v>
      </c>
      <c r="Y126" s="16" t="str">
        <f>VLOOKUP(E126,Puertos!$C$3:$D$28,2,FALSE)</f>
        <v>Amsterdam</v>
      </c>
    </row>
    <row r="127" spans="2:25" s="16" customFormat="1" x14ac:dyDescent="0.25">
      <c r="B127" s="16" t="str">
        <f>VLOOKUP(G127,[2]NUTS_Europa!$A$2:$C$81,2,FALSE)</f>
        <v>NL12</v>
      </c>
      <c r="C127" s="16">
        <f>VLOOKUP(G127,[2]NUTS_Europa!$A$2:$C$81,3,FALSE)</f>
        <v>218</v>
      </c>
      <c r="D127" s="16" t="str">
        <f>VLOOKUP(F127,[2]NUTS_Europa!$A$2:$C$81,2,FALSE)</f>
        <v>FRI2</v>
      </c>
      <c r="E127" s="16">
        <f>VLOOKUP(F127,[2]NUTS_Europa!$A$2:$C$81,3,FALSE)</f>
        <v>269</v>
      </c>
      <c r="F127" s="16">
        <v>29</v>
      </c>
      <c r="G127" s="16">
        <v>31</v>
      </c>
      <c r="H127" s="19">
        <v>2392088.1361974189</v>
      </c>
      <c r="I127" s="19">
        <v>1139518.708356976</v>
      </c>
      <c r="J127" s="19">
        <f t="shared" si="3"/>
        <v>81394.193454069711</v>
      </c>
      <c r="K127" s="18">
        <v>154854.30087154222</v>
      </c>
      <c r="L127" s="20">
        <v>19.642857142857142</v>
      </c>
      <c r="M127" s="20">
        <v>10.381933161217553</v>
      </c>
      <c r="N127" s="20">
        <v>26.101770317372409</v>
      </c>
      <c r="O127" s="18">
        <v>4963.1764433597036</v>
      </c>
      <c r="P127" s="20" t="e">
        <f t="shared" si="4"/>
        <v>#REF!</v>
      </c>
      <c r="Q127" s="20" t="e">
        <f t="shared" si="5"/>
        <v>#REF!</v>
      </c>
      <c r="R127" s="16" t="e">
        <f>#REF!</f>
        <v>#REF!</v>
      </c>
      <c r="S127" s="19" t="e">
        <f t="shared" si="6"/>
        <v>#REF!</v>
      </c>
      <c r="T127" s="19">
        <f t="shared" si="7"/>
        <v>162788.38690813942</v>
      </c>
      <c r="U127" s="19" t="e">
        <f t="shared" si="8"/>
        <v>#REF!</v>
      </c>
      <c r="V127" s="16" t="str">
        <f>VLOOKUP(B127,NUTS_Europa!$B$2:$F$41,5,FALSE)</f>
        <v>Friesland (NL)</v>
      </c>
      <c r="W127" s="16" t="str">
        <f>VLOOKUP(C127,Puertos!$C$3:$D$28,2,FALSE)</f>
        <v>Amsterdam</v>
      </c>
      <c r="X127" s="16" t="str">
        <f>VLOOKUP(D127,NUTS_Europa!$B$2:$F$41,5,FALSE)</f>
        <v>Limousin</v>
      </c>
      <c r="Y127" s="16" t="str">
        <f>VLOOKUP(E127,Puertos!$C$3:$D$28,2,FALSE)</f>
        <v>Le Havre</v>
      </c>
    </row>
    <row r="128" spans="2:25" s="16" customFormat="1" x14ac:dyDescent="0.25">
      <c r="B128" s="16" t="str">
        <f>VLOOKUP(F128,[2]NUTS_Europa!$A$2:$C$81,2,FALSE)</f>
        <v>FRI2</v>
      </c>
      <c r="C128" s="16">
        <f>VLOOKUP(F128,[2]NUTS_Europa!$A$2:$C$81,3,FALSE)</f>
        <v>269</v>
      </c>
      <c r="D128" s="16" t="str">
        <f>VLOOKUP(G128,[2]NUTS_Europa!$A$2:$C$81,2,FALSE)</f>
        <v>FRG0</v>
      </c>
      <c r="E128" s="16">
        <f>VLOOKUP(G128,[2]NUTS_Europa!$A$2:$C$81,3,FALSE)</f>
        <v>283</v>
      </c>
      <c r="F128" s="16">
        <v>29</v>
      </c>
      <c r="G128" s="16">
        <v>62</v>
      </c>
      <c r="H128" s="19">
        <v>1270898.7104253613</v>
      </c>
      <c r="I128" s="19">
        <v>1285177.3400372239</v>
      </c>
      <c r="J128" s="19">
        <f t="shared" si="3"/>
        <v>91798.381431230271</v>
      </c>
      <c r="K128" s="18">
        <v>118487.95435333898</v>
      </c>
      <c r="L128" s="20">
        <v>33.071428571428569</v>
      </c>
      <c r="M128" s="20">
        <v>12.934658532607601</v>
      </c>
      <c r="N128" s="20">
        <v>12.125064696972222</v>
      </c>
      <c r="O128" s="18">
        <v>2110.3462423469391</v>
      </c>
      <c r="P128" s="20" t="e">
        <f t="shared" si="4"/>
        <v>#REF!</v>
      </c>
      <c r="Q128" s="20" t="e">
        <f t="shared" si="5"/>
        <v>#REF!</v>
      </c>
      <c r="R128" s="16" t="e">
        <f>#REF!</f>
        <v>#REF!</v>
      </c>
      <c r="S128" s="19" t="e">
        <f t="shared" si="6"/>
        <v>#REF!</v>
      </c>
      <c r="T128" s="19">
        <f t="shared" si="7"/>
        <v>183596.76286246054</v>
      </c>
      <c r="U128" s="19" t="e">
        <f t="shared" si="8"/>
        <v>#REF!</v>
      </c>
      <c r="V128" s="16" t="str">
        <f>VLOOKUP(B128,NUTS_Europa!$B$2:$F$41,5,FALSE)</f>
        <v>Limousin</v>
      </c>
      <c r="W128" s="16" t="str">
        <f>VLOOKUP(C128,Puertos!$C$3:$D$28,2,FALSE)</f>
        <v>Le Havre</v>
      </c>
      <c r="X128" s="16" t="str">
        <f>VLOOKUP(D128,NUTS_Europa!$B$2:$F$41,5,FALSE)</f>
        <v>Pays de la Loire</v>
      </c>
      <c r="Y128" s="16" t="str">
        <f>VLOOKUP(E128,Puertos!$C$3:$D$28,2,FALSE)</f>
        <v>La Rochelle</v>
      </c>
    </row>
    <row r="129" spans="2:17" s="16" customFormat="1" x14ac:dyDescent="0.25">
      <c r="B129" s="16" t="str">
        <f>VLOOKUP(G129,[2]NUTS_Europa!$A$2:$C$81,2,FALSE)</f>
        <v>FRG0</v>
      </c>
      <c r="C129" s="16">
        <f>VLOOKUP(G129,[2]NUTS_Europa!$A$2:$C$81,3,FALSE)</f>
        <v>283</v>
      </c>
      <c r="D129" s="16" t="str">
        <f>VLOOKUP(F129,[2]NUTS_Europa!$A$2:$C$81,2,FALSE)</f>
        <v>FRF2</v>
      </c>
      <c r="E129" s="16">
        <f>VLOOKUP(F129,[2]NUTS_Europa!$A$2:$C$81,3,FALSE)</f>
        <v>269</v>
      </c>
      <c r="F129" s="16">
        <v>27</v>
      </c>
      <c r="G129" s="16">
        <v>62</v>
      </c>
      <c r="H129" s="16">
        <v>1259815.1719605552</v>
      </c>
      <c r="I129" s="16">
        <v>1285177.3400372239</v>
      </c>
      <c r="J129" s="16">
        <v>141512.315270936</v>
      </c>
      <c r="K129" s="16">
        <v>33.071428571428569</v>
      </c>
      <c r="L129" s="16">
        <v>12.934658532607601</v>
      </c>
      <c r="M129" s="16">
        <v>12.125064696972222</v>
      </c>
      <c r="N129" s="16">
        <v>2110.3462423469391</v>
      </c>
    </row>
    <row r="130" spans="2:17" s="16" customFormat="1" x14ac:dyDescent="0.25">
      <c r="B130" s="16" t="str">
        <f>VLOOKUP(F130,[2]NUTS_Europa!$A$2:$C$81,2,FALSE)</f>
        <v>FRF2</v>
      </c>
      <c r="C130" s="16">
        <f>VLOOKUP(F130,[2]NUTS_Europa!$A$2:$C$81,3,FALSE)</f>
        <v>269</v>
      </c>
      <c r="D130" s="16" t="str">
        <f>VLOOKUP(G130,[2]NUTS_Europa!$A$2:$C$81,2,FALSE)</f>
        <v>FRJ2</v>
      </c>
      <c r="E130" s="16">
        <f>VLOOKUP(G130,[2]NUTS_Europa!$A$2:$C$81,3,FALSE)</f>
        <v>283</v>
      </c>
      <c r="F130" s="16">
        <v>27</v>
      </c>
      <c r="G130" s="16">
        <v>28</v>
      </c>
      <c r="H130" s="16">
        <v>1753032.6336444276</v>
      </c>
      <c r="I130" s="16">
        <v>1285177.3400372239</v>
      </c>
      <c r="J130" s="16">
        <v>176841.96373917855</v>
      </c>
      <c r="K130" s="16">
        <v>33.071428571428569</v>
      </c>
      <c r="L130" s="16">
        <v>12.934658532607601</v>
      </c>
      <c r="M130" s="16">
        <v>12.125064696972222</v>
      </c>
      <c r="N130" s="16">
        <v>2110.3462423469391</v>
      </c>
    </row>
    <row r="131" spans="2:17" s="16" customFormat="1" x14ac:dyDescent="0.25">
      <c r="B131" s="16" t="str">
        <f>VLOOKUP(G131,[2]NUTS_Europa!$A$2:$C$81,2,FALSE)</f>
        <v>FRJ2</v>
      </c>
      <c r="C131" s="16">
        <f>VLOOKUP(G131,[2]NUTS_Europa!$A$2:$C$81,3,FALSE)</f>
        <v>283</v>
      </c>
      <c r="D131" s="16" t="str">
        <f>VLOOKUP(F131,[2]NUTS_Europa!$A$2:$C$81,2,FALSE)</f>
        <v>FRJ1</v>
      </c>
      <c r="E131" s="16">
        <f>VLOOKUP(F131,[2]NUTS_Europa!$A$2:$C$81,3,FALSE)</f>
        <v>1063</v>
      </c>
      <c r="F131" s="16">
        <v>26</v>
      </c>
      <c r="G131" s="16">
        <v>28</v>
      </c>
      <c r="H131" s="19">
        <v>2153678.672634393</v>
      </c>
      <c r="I131" s="19">
        <v>6443163.6558877928</v>
      </c>
      <c r="J131" s="16">
        <v>142841.86171918266</v>
      </c>
      <c r="K131" s="16">
        <v>110.26692857142858</v>
      </c>
      <c r="L131" s="16">
        <v>11.781725403939109</v>
      </c>
      <c r="M131" s="16">
        <v>10.319074207981963</v>
      </c>
      <c r="N131" s="16">
        <v>2110.3462423469391</v>
      </c>
    </row>
    <row r="132" spans="2:17" s="16" customFormat="1" x14ac:dyDescent="0.25">
      <c r="B132" s="16" t="str">
        <f>VLOOKUP(F132,[2]NUTS_Europa!$A$2:$C$81,2,FALSE)</f>
        <v>FRJ1</v>
      </c>
      <c r="C132" s="16">
        <f>VLOOKUP(F132,[2]NUTS_Europa!$A$2:$C$81,3,FALSE)</f>
        <v>1063</v>
      </c>
      <c r="D132" s="16" t="str">
        <f>VLOOKUP(G132,[2]NUTS_Europa!$A$2:$C$81,2,FALSE)</f>
        <v>PT17</v>
      </c>
      <c r="E132" s="16">
        <f>VLOOKUP(G132,[2]NUTS_Europa!$A$2:$C$81,3,FALSE)</f>
        <v>294</v>
      </c>
      <c r="F132" s="16">
        <v>26</v>
      </c>
      <c r="G132" s="16">
        <v>39</v>
      </c>
      <c r="H132" s="16">
        <v>1739625.6061240919</v>
      </c>
      <c r="I132" s="16">
        <v>5495542.6888595624</v>
      </c>
      <c r="J132" s="16">
        <v>137713.62258431225</v>
      </c>
      <c r="K132" s="16">
        <v>58.142857142857146</v>
      </c>
      <c r="L132" s="16">
        <v>8.1477897534069008</v>
      </c>
      <c r="M132" s="16">
        <v>15.507801559478011</v>
      </c>
      <c r="N132" s="16">
        <v>3296.1439892245817</v>
      </c>
    </row>
    <row r="133" spans="2:17" s="16" customFormat="1" x14ac:dyDescent="0.25">
      <c r="B133" s="16" t="str">
        <f>VLOOKUP(G133,[2]NUTS_Europa!$A$2:$C$81,2,FALSE)</f>
        <v>PT17</v>
      </c>
      <c r="C133" s="16">
        <f>VLOOKUP(G133,[2]NUTS_Europa!$A$2:$C$81,3,FALSE)</f>
        <v>294</v>
      </c>
      <c r="D133" s="16" t="str">
        <f>VLOOKUP(F133,[2]NUTS_Europa!$A$2:$C$81,2,FALSE)</f>
        <v>PT15</v>
      </c>
      <c r="E133" s="16">
        <f>VLOOKUP(F133,[2]NUTS_Europa!$A$2:$C$81,3,FALSE)</f>
        <v>1065</v>
      </c>
      <c r="F133" s="16">
        <v>37</v>
      </c>
      <c r="G133" s="16">
        <v>39</v>
      </c>
      <c r="H133" s="16">
        <v>1071151.8549930626</v>
      </c>
      <c r="I133" s="16">
        <v>653521.97485010559</v>
      </c>
      <c r="J133" s="16">
        <v>507158.32774652442</v>
      </c>
      <c r="K133" s="16">
        <v>3.2142857142857144</v>
      </c>
      <c r="L133" s="16">
        <v>8.1813466120512359</v>
      </c>
      <c r="M133" s="16">
        <v>15.507801559478011</v>
      </c>
      <c r="N133" s="16">
        <v>3296.1439892245817</v>
      </c>
    </row>
    <row r="134" spans="2:17" s="16" customFormat="1" x14ac:dyDescent="0.25">
      <c r="B134" s="16" t="str">
        <f>VLOOKUP(F134,[2]NUTS_Europa!$A$2:$C$81,2,FALSE)</f>
        <v>PT15</v>
      </c>
      <c r="C134" s="16">
        <f>VLOOKUP(F134,[2]NUTS_Europa!$A$2:$C$81,3,FALSE)</f>
        <v>1065</v>
      </c>
      <c r="D134" s="16" t="str">
        <f>VLOOKUP(G134,[2]NUTS_Europa!$A$2:$C$81,2,FALSE)</f>
        <v>PT16</v>
      </c>
      <c r="E134" s="16">
        <f>VLOOKUP(G134,[2]NUTS_Europa!$A$2:$C$81,3,FALSE)</f>
        <v>111</v>
      </c>
      <c r="F134" s="16">
        <v>37</v>
      </c>
      <c r="G134" s="16">
        <v>38</v>
      </c>
      <c r="H134" s="16">
        <v>1364027.0734835782</v>
      </c>
      <c r="I134" s="16">
        <v>851367.77782586624</v>
      </c>
      <c r="J134" s="16">
        <v>198656.28734660565</v>
      </c>
      <c r="K134" s="16">
        <v>14.785714285714286</v>
      </c>
      <c r="L134" s="16">
        <v>8.005555018117203</v>
      </c>
      <c r="M134" s="16">
        <v>14.178561425808466</v>
      </c>
      <c r="N134" s="16">
        <v>3013.6173615767602</v>
      </c>
    </row>
    <row r="135" spans="2:17" s="16" customFormat="1" x14ac:dyDescent="0.25">
      <c r="B135" s="16" t="str">
        <f>VLOOKUP(G135,[2]NUTS_Europa!$A$2:$C$81,2,FALSE)</f>
        <v>PT16</v>
      </c>
      <c r="C135" s="16">
        <f>VLOOKUP(G135,[2]NUTS_Europa!$A$2:$C$81,3,FALSE)</f>
        <v>111</v>
      </c>
      <c r="D135" s="16" t="str">
        <f>VLOOKUP(F135,[2]NUTS_Europa!$A$2:$C$81,2,FALSE)</f>
        <v>ES61</v>
      </c>
      <c r="E135" s="16">
        <f>VLOOKUP(F135,[2]NUTS_Europa!$A$2:$C$81,3,FALSE)</f>
        <v>61</v>
      </c>
      <c r="F135" s="16">
        <v>17</v>
      </c>
      <c r="G135" s="16">
        <v>38</v>
      </c>
      <c r="H135" s="16">
        <v>1666600.3934884649</v>
      </c>
      <c r="I135" s="16">
        <v>939337.022175477</v>
      </c>
      <c r="J135" s="16">
        <v>118487.95435333898</v>
      </c>
      <c r="K135" s="16">
        <v>22.870714285714286</v>
      </c>
      <c r="L135" s="16">
        <v>7.7333323174779007</v>
      </c>
      <c r="M135" s="16">
        <v>13.197713713181296</v>
      </c>
      <c r="N135" s="16">
        <v>3013.6173615767602</v>
      </c>
    </row>
    <row r="136" spans="2:17" s="16" customFormat="1" x14ac:dyDescent="0.25">
      <c r="B136" s="16" t="str">
        <f>VLOOKUP(F136,[2]NUTS_Europa!$A$2:$C$81,2,FALSE)</f>
        <v>ES61</v>
      </c>
      <c r="C136" s="16">
        <f>VLOOKUP(F136,[2]NUTS_Europa!$A$2:$C$81,3,FALSE)</f>
        <v>61</v>
      </c>
      <c r="D136" s="16" t="str">
        <f>VLOOKUP(G136,[2]NUTS_Europa!$A$2:$C$81,2,FALSE)</f>
        <v>PT11</v>
      </c>
      <c r="E136" s="16">
        <f>VLOOKUP(G136,[2]NUTS_Europa!$A$2:$C$81,3,FALSE)</f>
        <v>111</v>
      </c>
      <c r="F136" s="16">
        <v>17</v>
      </c>
      <c r="G136" s="16">
        <v>36</v>
      </c>
      <c r="H136" s="16">
        <v>1765522.3833822217</v>
      </c>
      <c r="I136" s="16">
        <v>939337.022175477</v>
      </c>
      <c r="J136" s="16">
        <v>507158.32774652442</v>
      </c>
      <c r="K136" s="16">
        <v>22.870714285714286</v>
      </c>
      <c r="L136" s="16">
        <v>7.7333323174779007</v>
      </c>
      <c r="M136" s="16">
        <v>13.197713713181296</v>
      </c>
      <c r="N136" s="16">
        <v>3013.6173615767602</v>
      </c>
    </row>
    <row r="137" spans="2:17" s="16" customFormat="1" x14ac:dyDescent="0.25">
      <c r="B137" s="16" t="str">
        <f>VLOOKUP(G137,[2]NUTS_Europa!$A$2:$C$81,2,FALSE)</f>
        <v>PT11</v>
      </c>
      <c r="C137" s="16">
        <f>VLOOKUP(G137,[2]NUTS_Europa!$A$2:$C$81,3,FALSE)</f>
        <v>111</v>
      </c>
      <c r="D137" s="16" t="str">
        <f>VLOOKUP(F137,[2]NUTS_Europa!$A$2:$C$81,2,FALSE)</f>
        <v>ES62</v>
      </c>
      <c r="E137" s="16">
        <f>VLOOKUP(F137,[2]NUTS_Europa!$A$2:$C$81,3,FALSE)</f>
        <v>1064</v>
      </c>
      <c r="F137" s="16">
        <v>18</v>
      </c>
      <c r="G137" s="16">
        <v>36</v>
      </c>
      <c r="H137" s="16">
        <v>1683335.3468427565</v>
      </c>
      <c r="I137" s="16">
        <v>1501316.643936614</v>
      </c>
      <c r="J137" s="16">
        <v>199058.85825050285</v>
      </c>
      <c r="K137" s="16">
        <v>52.722928571428568</v>
      </c>
      <c r="L137" s="16">
        <v>9.3354423829790392</v>
      </c>
      <c r="M137" s="16">
        <v>14.178561425808466</v>
      </c>
      <c r="N137" s="16">
        <v>3013.6173615767602</v>
      </c>
    </row>
    <row r="138" spans="2:17" s="16" customFormat="1" x14ac:dyDescent="0.25">
      <c r="B138" s="16" t="str">
        <f>VLOOKUP(F138,[2]NUTS_Europa!$A$2:$C$81,2,FALSE)</f>
        <v>ES62</v>
      </c>
      <c r="C138" s="16">
        <f>VLOOKUP(F138,[2]NUTS_Europa!$A$2:$C$81,3,FALSE)</f>
        <v>1064</v>
      </c>
      <c r="D138" s="16" t="str">
        <f>VLOOKUP(G138,[2]NUTS_Europa!$A$2:$C$81,2,FALSE)</f>
        <v>FRG0</v>
      </c>
      <c r="E138" s="16">
        <f>VLOOKUP(G138,[2]NUTS_Europa!$A$2:$C$81,3,FALSE)</f>
        <v>282</v>
      </c>
      <c r="F138" s="16">
        <v>18</v>
      </c>
      <c r="G138" s="16">
        <v>22</v>
      </c>
      <c r="H138" s="16">
        <v>478205.13874160807</v>
      </c>
      <c r="I138" s="16">
        <v>2244109.5073411358</v>
      </c>
      <c r="J138" s="16">
        <v>135416.16142478216</v>
      </c>
      <c r="K138" s="16">
        <v>89.787071428571423</v>
      </c>
      <c r="L138" s="16">
        <v>15.861371796561027</v>
      </c>
      <c r="M138" s="16">
        <v>4.2272149567885098</v>
      </c>
      <c r="N138" s="16">
        <v>760.20697674418614</v>
      </c>
    </row>
    <row r="139" spans="2:17" s="16" customFormat="1" x14ac:dyDescent="0.25">
      <c r="B139" s="16" t="str">
        <f>VLOOKUP(G139,[2]NUTS_Europa!$A$2:$C$81,2,FALSE)</f>
        <v>FRG0</v>
      </c>
      <c r="C139" s="16">
        <f>VLOOKUP(G139,[2]NUTS_Europa!$A$2:$C$81,3,FALSE)</f>
        <v>282</v>
      </c>
      <c r="D139" s="16" t="str">
        <f>VLOOKUP(F139,[2]NUTS_Europa!$A$2:$C$81,2,FALSE)</f>
        <v>DEA1</v>
      </c>
      <c r="E139" s="16">
        <f>VLOOKUP(F139,[2]NUTS_Europa!$A$2:$C$81,3,FALSE)</f>
        <v>253</v>
      </c>
      <c r="F139" s="16">
        <v>9</v>
      </c>
      <c r="G139" s="16">
        <v>22</v>
      </c>
      <c r="H139" s="16">
        <v>477924.88981045055</v>
      </c>
      <c r="I139" s="16">
        <v>1566706.8815531183</v>
      </c>
      <c r="J139" s="16">
        <v>507158.32774652442</v>
      </c>
      <c r="K139" s="16">
        <v>47.708571428571425</v>
      </c>
      <c r="L139" s="16">
        <v>16.725703757258838</v>
      </c>
      <c r="M139" s="16">
        <v>4.877784300394036</v>
      </c>
      <c r="N139" s="16">
        <v>760.20697674418614</v>
      </c>
    </row>
    <row r="140" spans="2:17" s="16" customFormat="1" x14ac:dyDescent="0.25">
      <c r="B140" s="16" t="str">
        <f>VLOOKUP(F140,[2]NUTS_Europa!$A$2:$C$81,2,FALSE)</f>
        <v>DEA1</v>
      </c>
      <c r="C140" s="16">
        <f>VLOOKUP(F140,[2]NUTS_Europa!$A$2:$C$81,3,FALSE)</f>
        <v>253</v>
      </c>
      <c r="D140" s="16" t="str">
        <f>VLOOKUP(G140,[2]NUTS_Europa!$A$2:$C$81,2,FALSE)</f>
        <v>ES11</v>
      </c>
      <c r="E140" s="16">
        <f>VLOOKUP(G140,[2]NUTS_Europa!$A$2:$C$81,3,FALSE)</f>
        <v>288</v>
      </c>
      <c r="F140" s="16">
        <v>9</v>
      </c>
      <c r="G140" s="16">
        <v>11</v>
      </c>
      <c r="H140" s="16">
        <v>521732.34332207637</v>
      </c>
      <c r="I140" s="16">
        <v>1808659.352983596</v>
      </c>
      <c r="J140" s="16">
        <v>142392.8717171422</v>
      </c>
      <c r="K140" s="16">
        <v>63.36785714285714</v>
      </c>
      <c r="L140" s="16">
        <v>11.644713508705212</v>
      </c>
      <c r="M140" s="16">
        <v>5.1739647314719361</v>
      </c>
      <c r="N140" s="16">
        <v>930.46701587219775</v>
      </c>
    </row>
    <row r="141" spans="2:17" s="16" customFormat="1" x14ac:dyDescent="0.25">
      <c r="B141" s="16" t="str">
        <f>VLOOKUP(G141,[2]NUTS_Europa!$A$2:$C$81,2,FALSE)</f>
        <v>ES11</v>
      </c>
      <c r="C141" s="16">
        <f>VLOOKUP(G141,[2]NUTS_Europa!$A$2:$C$81,3,FALSE)</f>
        <v>288</v>
      </c>
      <c r="D141" s="16" t="str">
        <f>VLOOKUP(F141,[2]NUTS_Europa!$A$2:$C$81,2,FALSE)</f>
        <v>DE80</v>
      </c>
      <c r="E141" s="16">
        <f>VLOOKUP(F141,[2]NUTS_Europa!$A$2:$C$81,3,FALSE)</f>
        <v>1069</v>
      </c>
      <c r="F141" s="16">
        <v>6</v>
      </c>
      <c r="G141" s="16">
        <v>11</v>
      </c>
      <c r="H141" s="16">
        <v>501050.34643502434</v>
      </c>
      <c r="I141" s="16">
        <v>2104386.8312781057</v>
      </c>
      <c r="J141" s="16">
        <v>142841.86171918266</v>
      </c>
      <c r="K141" s="16">
        <v>82.767857142857139</v>
      </c>
      <c r="L141" s="16">
        <v>10.160210929960202</v>
      </c>
      <c r="M141" s="16">
        <v>4.3776903821426387</v>
      </c>
      <c r="N141" s="16">
        <v>930.46701587219775</v>
      </c>
    </row>
    <row r="142" spans="2:17" s="16" customFormat="1" x14ac:dyDescent="0.25">
      <c r="Q142" s="20" t="e">
        <f>Q128+Q127+Q124+Q121+Q120</f>
        <v>#REF!</v>
      </c>
    </row>
    <row r="143" spans="2:17" s="16" customFormat="1" x14ac:dyDescent="0.25">
      <c r="Q143" s="16" t="e">
        <f>Q142/24</f>
        <v>#REF!</v>
      </c>
    </row>
    <row r="144" spans="2:17" s="16" customFormat="1" x14ac:dyDescent="0.25">
      <c r="Q144" s="16" t="e">
        <f>Q143/7</f>
        <v>#REF!</v>
      </c>
    </row>
    <row r="145" s="16" customFormat="1" x14ac:dyDescent="0.25"/>
  </sheetData>
  <autoFilter ref="B3:I83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04A25-856C-4877-929D-A94FD2E2B9E9}">
  <dimension ref="B1:Z182"/>
  <sheetViews>
    <sheetView topLeftCell="A76" workbookViewId="0">
      <selection activeCell="G18" sqref="G18"/>
    </sheetView>
  </sheetViews>
  <sheetFormatPr baseColWidth="10" defaultColWidth="9.140625" defaultRowHeight="15" x14ac:dyDescent="0.25"/>
  <cols>
    <col min="3" max="3" width="9.28515625" bestFit="1" customWidth="1"/>
    <col min="5" max="5" width="9.28515625" bestFit="1" customWidth="1"/>
    <col min="6" max="7" width="7.42578125" bestFit="1" customWidth="1"/>
    <col min="8" max="9" width="13.85546875" bestFit="1" customWidth="1"/>
    <col min="10" max="10" width="12.28515625" bestFit="1" customWidth="1"/>
    <col min="11" max="14" width="12.140625" bestFit="1" customWidth="1"/>
    <col min="15" max="17" width="9.28515625" bestFit="1" customWidth="1"/>
    <col min="18" max="18" width="11.5703125" customWidth="1"/>
    <col min="19" max="21" width="13.85546875" bestFit="1" customWidth="1"/>
    <col min="26" max="26" width="9.28515625" bestFit="1" customWidth="1"/>
  </cols>
  <sheetData>
    <row r="1" spans="2:14" x14ac:dyDescent="0.25">
      <c r="K1" t="s">
        <v>135</v>
      </c>
    </row>
    <row r="3" spans="2:14" x14ac:dyDescent="0.25">
      <c r="B3" t="s">
        <v>128</v>
      </c>
      <c r="C3" t="s">
        <v>129</v>
      </c>
      <c r="D3" t="s">
        <v>126</v>
      </c>
      <c r="E3" t="s">
        <v>130</v>
      </c>
      <c r="F3" t="s">
        <v>34</v>
      </c>
      <c r="G3" t="s">
        <v>35</v>
      </c>
      <c r="H3" t="s">
        <v>131</v>
      </c>
      <c r="I3" t="s">
        <v>127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</row>
    <row r="4" spans="2:14" s="16" customFormat="1" x14ac:dyDescent="0.25">
      <c r="B4" s="16" t="str">
        <f>VLOOKUP(F4,NUTS_Europa!$A$2:$C$81,2,FALSE)</f>
        <v>BE21</v>
      </c>
      <c r="C4" s="16">
        <f>VLOOKUP(F4,NUTS_Europa!$A$2:$C$81,3,FALSE)</f>
        <v>253</v>
      </c>
      <c r="D4" s="16" t="str">
        <f>VLOOKUP(G4,NUTS_Europa!$A$2:$C$81,2,FALSE)</f>
        <v>BE25</v>
      </c>
      <c r="E4" s="16">
        <f>VLOOKUP(G4,NUTS_Europa!$A$2:$C$81,3,FALSE)</f>
        <v>235</v>
      </c>
      <c r="F4" s="16">
        <v>1</v>
      </c>
      <c r="G4" s="16">
        <v>3</v>
      </c>
      <c r="H4" s="17">
        <v>309590.01586097479</v>
      </c>
      <c r="I4" s="17">
        <v>810486.46168955124</v>
      </c>
      <c r="J4" s="16">
        <v>135416.16140000001</v>
      </c>
      <c r="K4" s="16">
        <v>6.4512820512820515</v>
      </c>
      <c r="L4" s="16">
        <v>13.454052439968123</v>
      </c>
      <c r="M4" s="16">
        <v>9.8623551930227435</v>
      </c>
      <c r="N4" s="16">
        <v>1644.4693422969513</v>
      </c>
    </row>
    <row r="5" spans="2:14" s="16" customFormat="1" x14ac:dyDescent="0.25">
      <c r="B5" s="16" t="str">
        <f>VLOOKUP(F5,NUTS_Europa!$A$2:$C$81,2,FALSE)</f>
        <v>BE21</v>
      </c>
      <c r="C5" s="16">
        <f>VLOOKUP(F5,NUTS_Europa!$A$2:$C$81,3,FALSE)</f>
        <v>253</v>
      </c>
      <c r="D5" s="16" t="str">
        <f>VLOOKUP(G5,NUTS_Europa!$A$2:$C$81,2,FALSE)</f>
        <v>ES13</v>
      </c>
      <c r="E5" s="16">
        <f>VLOOKUP(G5,NUTS_Europa!$A$2:$C$81,3,FALSE)</f>
        <v>163</v>
      </c>
      <c r="F5" s="16">
        <v>1</v>
      </c>
      <c r="G5" s="16">
        <v>13</v>
      </c>
      <c r="H5" s="16">
        <v>785955.46681493218</v>
      </c>
      <c r="I5" s="16">
        <v>1824239.1163499842</v>
      </c>
      <c r="J5" s="16">
        <v>117923.68180000001</v>
      </c>
      <c r="K5" s="16">
        <v>39.790256410256411</v>
      </c>
      <c r="L5" s="16">
        <v>13.544960268950387</v>
      </c>
      <c r="M5" s="16">
        <v>20.651328784955858</v>
      </c>
      <c r="N5" s="16">
        <v>2988.6329222563354</v>
      </c>
    </row>
    <row r="6" spans="2:14" s="16" customFormat="1" x14ac:dyDescent="0.25">
      <c r="B6" s="16" t="str">
        <f>VLOOKUP(F6,NUTS_Europa!$A$2:$C$81,2,FALSE)</f>
        <v>BE23</v>
      </c>
      <c r="C6" s="16">
        <f>VLOOKUP(F6,NUTS_Europa!$A$2:$C$81,3,FALSE)</f>
        <v>253</v>
      </c>
      <c r="D6" s="16" t="str">
        <f>VLOOKUP(G6,NUTS_Europa!$A$2:$C$81,2,FALSE)</f>
        <v>BE25</v>
      </c>
      <c r="E6" s="16">
        <f>VLOOKUP(G6,NUTS_Europa!$A$2:$C$81,3,FALSE)</f>
        <v>235</v>
      </c>
      <c r="F6" s="16">
        <v>2</v>
      </c>
      <c r="G6" s="16">
        <v>3</v>
      </c>
      <c r="H6" s="16">
        <v>383002.41623979528</v>
      </c>
      <c r="I6" s="16">
        <v>810486.46168955124</v>
      </c>
      <c r="J6" s="16">
        <v>135416.16140000001</v>
      </c>
      <c r="K6" s="16">
        <v>6.4512820512820515</v>
      </c>
      <c r="L6" s="16">
        <v>13.454052439968123</v>
      </c>
      <c r="M6" s="16">
        <v>9.8623551930227435</v>
      </c>
      <c r="N6" s="16">
        <v>1644.4693422969513</v>
      </c>
    </row>
    <row r="7" spans="2:14" s="16" customFormat="1" x14ac:dyDescent="0.25">
      <c r="B7" s="16" t="str">
        <f>VLOOKUP(F7,NUTS_Europa!$A$2:$C$81,2,FALSE)</f>
        <v>BE23</v>
      </c>
      <c r="C7" s="16">
        <f>VLOOKUP(F7,NUTS_Europa!$A$2:$C$81,3,FALSE)</f>
        <v>253</v>
      </c>
      <c r="D7" s="16" t="str">
        <f>VLOOKUP(G7,NUTS_Europa!$A$2:$C$81,2,FALSE)</f>
        <v>ES13</v>
      </c>
      <c r="E7" s="16">
        <f>VLOOKUP(G7,NUTS_Europa!$A$2:$C$81,3,FALSE)</f>
        <v>163</v>
      </c>
      <c r="F7" s="16">
        <v>2</v>
      </c>
      <c r="G7" s="16">
        <v>13</v>
      </c>
      <c r="H7" s="16">
        <v>919374.0177302995</v>
      </c>
      <c r="I7" s="16">
        <v>1824239.1163499842</v>
      </c>
      <c r="J7" s="16">
        <v>117923.68180000001</v>
      </c>
      <c r="K7" s="16">
        <v>39.790256410256411</v>
      </c>
      <c r="L7" s="16">
        <v>13.544960268950387</v>
      </c>
      <c r="M7" s="16">
        <v>20.651328784955858</v>
      </c>
      <c r="N7" s="16">
        <v>2988.6329222563354</v>
      </c>
    </row>
    <row r="8" spans="2:14" s="16" customFormat="1" x14ac:dyDescent="0.25">
      <c r="B8" s="16" t="str">
        <f>VLOOKUP(F8,NUTS_Europa!$A$2:$C$81,2,FALSE)</f>
        <v>DE50</v>
      </c>
      <c r="C8" s="16">
        <f>VLOOKUP(F8,NUTS_Europa!$A$2:$C$81,3,FALSE)</f>
        <v>245</v>
      </c>
      <c r="D8" s="16" t="str">
        <f>VLOOKUP(G8,NUTS_Europa!$A$2:$C$81,2,FALSE)</f>
        <v>ES12</v>
      </c>
      <c r="E8" s="16">
        <f>VLOOKUP(G8,NUTS_Europa!$A$2:$C$81,3,FALSE)</f>
        <v>285</v>
      </c>
      <c r="F8" s="16">
        <v>4</v>
      </c>
      <c r="G8" s="16">
        <v>12</v>
      </c>
      <c r="H8" s="16">
        <v>55467.590309330815</v>
      </c>
      <c r="I8" s="16">
        <v>6367939.5017116489</v>
      </c>
      <c r="J8" s="16">
        <v>114346.8514</v>
      </c>
      <c r="K8" s="16">
        <v>51.586666666666666</v>
      </c>
      <c r="L8" s="16">
        <v>8.5323829249666474</v>
      </c>
      <c r="M8" s="16">
        <v>9.3475034828960524E-2</v>
      </c>
      <c r="N8" s="16">
        <v>15.609481269928793</v>
      </c>
    </row>
    <row r="9" spans="2:14" s="16" customFormat="1" x14ac:dyDescent="0.25">
      <c r="B9" s="16" t="str">
        <f>VLOOKUP(F9,NUTS_Europa!$A$2:$C$81,2,FALSE)</f>
        <v>DE50</v>
      </c>
      <c r="C9" s="16">
        <f>VLOOKUP(F9,NUTS_Europa!$A$2:$C$81,3,FALSE)</f>
        <v>245</v>
      </c>
      <c r="D9" s="16" t="str">
        <f>VLOOKUP(G9,NUTS_Europa!$A$2:$C$81,2,FALSE)</f>
        <v>FRD1</v>
      </c>
      <c r="E9" s="16">
        <f>VLOOKUP(G9,NUTS_Europa!$A$2:$C$81,3,FALSE)</f>
        <v>268</v>
      </c>
      <c r="F9" s="16">
        <v>4</v>
      </c>
      <c r="G9" s="16">
        <v>19</v>
      </c>
      <c r="H9" s="16">
        <v>383907.15019374026</v>
      </c>
      <c r="I9" s="16">
        <v>7428000.046848814</v>
      </c>
      <c r="J9" s="16">
        <v>163171.4883</v>
      </c>
      <c r="K9" s="16">
        <v>29.894358974358976</v>
      </c>
      <c r="L9" s="16">
        <v>11.620572051148121</v>
      </c>
      <c r="M9" s="16">
        <v>0.66750938694394868</v>
      </c>
      <c r="N9" s="16">
        <v>96.601073495527729</v>
      </c>
    </row>
    <row r="10" spans="2:14" s="16" customFormat="1" x14ac:dyDescent="0.25">
      <c r="B10" s="16" t="str">
        <f>VLOOKUP(F10,NUTS_Europa!$A$2:$C$81,2,FALSE)</f>
        <v>DE60</v>
      </c>
      <c r="C10" s="16">
        <f>VLOOKUP(F10,NUTS_Europa!$A$2:$C$81,3,FALSE)</f>
        <v>1069</v>
      </c>
      <c r="D10" s="16" t="str">
        <f>VLOOKUP(G10,NUTS_Europa!$A$2:$C$81,2,FALSE)</f>
        <v>NL12</v>
      </c>
      <c r="E10" s="16">
        <f>VLOOKUP(G10,NUTS_Europa!$A$2:$C$81,3,FALSE)</f>
        <v>218</v>
      </c>
      <c r="F10" s="16">
        <v>5</v>
      </c>
      <c r="G10" s="16">
        <v>31</v>
      </c>
      <c r="H10" s="16">
        <v>1206086.6854330704</v>
      </c>
      <c r="I10" s="16">
        <v>1074191.1885149437</v>
      </c>
      <c r="J10" s="16">
        <v>120437.3524</v>
      </c>
      <c r="K10" s="16">
        <v>13.844615384615386</v>
      </c>
      <c r="L10" s="16">
        <v>9.4294521662905098</v>
      </c>
      <c r="M10" s="16">
        <v>26.57233138505028</v>
      </c>
      <c r="N10" s="16">
        <v>5603.586288415795</v>
      </c>
    </row>
    <row r="11" spans="2:14" s="16" customFormat="1" x14ac:dyDescent="0.25">
      <c r="B11" s="16" t="str">
        <f>VLOOKUP(F11,NUTS_Europa!$A$2:$C$81,2,FALSE)</f>
        <v>DE60</v>
      </c>
      <c r="C11" s="16">
        <f>VLOOKUP(F11,NUTS_Europa!$A$2:$C$81,3,FALSE)</f>
        <v>1069</v>
      </c>
      <c r="D11" s="16" t="str">
        <f>VLOOKUP(G11,NUTS_Europa!$A$2:$C$81,2,FALSE)</f>
        <v>NL32</v>
      </c>
      <c r="E11" s="16">
        <f>VLOOKUP(G11,NUTS_Europa!$A$2:$C$81,3,FALSE)</f>
        <v>218</v>
      </c>
      <c r="F11" s="16">
        <v>5</v>
      </c>
      <c r="G11" s="16">
        <v>32</v>
      </c>
      <c r="H11" s="16">
        <v>340107.90006266453</v>
      </c>
      <c r="I11" s="16">
        <v>1074191.1885149437</v>
      </c>
      <c r="J11" s="16">
        <v>119215.969</v>
      </c>
      <c r="K11" s="16">
        <v>13.844615384615386</v>
      </c>
      <c r="L11" s="16">
        <v>9.4294521662905098</v>
      </c>
      <c r="M11" s="16">
        <v>26.57233138505028</v>
      </c>
      <c r="N11" s="16">
        <v>5603.586288415795</v>
      </c>
    </row>
    <row r="12" spans="2:14" s="16" customFormat="1" x14ac:dyDescent="0.25">
      <c r="B12" s="16" t="str">
        <f>VLOOKUP(F12,NUTS_Europa!$A$2:$C$81,2,FALSE)</f>
        <v>DE80</v>
      </c>
      <c r="C12" s="16">
        <f>VLOOKUP(F12,NUTS_Europa!$A$2:$C$81,3,FALSE)</f>
        <v>1069</v>
      </c>
      <c r="D12" s="16" t="str">
        <f>VLOOKUP(G12,NUTS_Europa!$A$2:$C$81,2,FALSE)</f>
        <v>ES11</v>
      </c>
      <c r="E12" s="16">
        <f>VLOOKUP(G12,NUTS_Europa!$A$2:$C$81,3,FALSE)</f>
        <v>288</v>
      </c>
      <c r="F12" s="16">
        <v>6</v>
      </c>
      <c r="G12" s="16">
        <v>11</v>
      </c>
      <c r="H12" s="16">
        <v>501050.34440102906</v>
      </c>
      <c r="I12" s="16">
        <v>2367912.6255527064</v>
      </c>
      <c r="J12" s="16">
        <v>142841.86170000001</v>
      </c>
      <c r="K12" s="16">
        <v>59.42307692307692</v>
      </c>
      <c r="L12" s="16">
        <v>9.6931947581025213</v>
      </c>
      <c r="M12" s="16">
        <v>4.7144357584605041</v>
      </c>
      <c r="N12" s="16">
        <v>930.46701220500688</v>
      </c>
    </row>
    <row r="13" spans="2:14" s="16" customFormat="1" x14ac:dyDescent="0.25">
      <c r="B13" s="16" t="str">
        <f>VLOOKUP(F13,NUTS_Europa!$A$2:$C$81,2,FALSE)</f>
        <v>DE80</v>
      </c>
      <c r="C13" s="16">
        <f>VLOOKUP(F13,NUTS_Europa!$A$2:$C$81,3,FALSE)</f>
        <v>1069</v>
      </c>
      <c r="D13" s="16" t="str">
        <f>VLOOKUP(G13,NUTS_Europa!$A$2:$C$81,2,FALSE)</f>
        <v>FRI3</v>
      </c>
      <c r="E13" s="16">
        <f>VLOOKUP(G13,NUTS_Europa!$A$2:$C$81,3,FALSE)</f>
        <v>283</v>
      </c>
      <c r="F13" s="16">
        <v>6</v>
      </c>
      <c r="G13" s="16">
        <v>25</v>
      </c>
      <c r="H13" s="16">
        <v>947804.73047911818</v>
      </c>
      <c r="I13" s="16">
        <v>2025011.502853866</v>
      </c>
      <c r="J13" s="16">
        <v>176841.96369999999</v>
      </c>
      <c r="K13" s="16">
        <v>49.122051282051281</v>
      </c>
      <c r="L13" s="16">
        <v>11.56180267245243</v>
      </c>
      <c r="M13" s="16">
        <v>11.11284922481712</v>
      </c>
      <c r="N13" s="16">
        <v>2110.3462548504222</v>
      </c>
    </row>
    <row r="14" spans="2:14" s="16" customFormat="1" x14ac:dyDescent="0.25">
      <c r="B14" s="16" t="str">
        <f>VLOOKUP(F14,NUTS_Europa!$A$2:$C$81,2,FALSE)</f>
        <v>DE93</v>
      </c>
      <c r="C14" s="16">
        <f>VLOOKUP(F14,NUTS_Europa!$A$2:$C$81,3,FALSE)</f>
        <v>1069</v>
      </c>
      <c r="D14" s="16" t="str">
        <f>VLOOKUP(G14,NUTS_Europa!$A$2:$C$81,2,FALSE)</f>
        <v>ES21</v>
      </c>
      <c r="E14" s="16">
        <f>VLOOKUP(G14,NUTS_Europa!$A$2:$C$81,3,FALSE)</f>
        <v>163</v>
      </c>
      <c r="F14" s="16">
        <v>7</v>
      </c>
      <c r="G14" s="16">
        <v>14</v>
      </c>
      <c r="H14" s="16">
        <v>676567.14522353443</v>
      </c>
      <c r="I14" s="16">
        <v>2164299.199029706</v>
      </c>
      <c r="J14" s="16">
        <v>117768.50930000001</v>
      </c>
      <c r="K14" s="16">
        <v>53.746153846153845</v>
      </c>
      <c r="L14" s="16">
        <v>9.5060995508988242</v>
      </c>
      <c r="M14" s="16">
        <v>17.89697951315479</v>
      </c>
      <c r="N14" s="16">
        <v>2988.6329222563354</v>
      </c>
    </row>
    <row r="15" spans="2:14" s="16" customFormat="1" x14ac:dyDescent="0.25">
      <c r="B15" s="16" t="str">
        <f>VLOOKUP(F15,NUTS_Europa!$A$2:$C$81,2,FALSE)</f>
        <v>DE93</v>
      </c>
      <c r="C15" s="16">
        <f>VLOOKUP(F15,NUTS_Europa!$A$2:$C$81,3,FALSE)</f>
        <v>1069</v>
      </c>
      <c r="D15" s="16" t="str">
        <f>VLOOKUP(G15,NUTS_Europa!$A$2:$C$81,2,FALSE)</f>
        <v>NL32</v>
      </c>
      <c r="E15" s="16">
        <f>VLOOKUP(G15,NUTS_Europa!$A$2:$C$81,3,FALSE)</f>
        <v>218</v>
      </c>
      <c r="F15" s="16">
        <v>7</v>
      </c>
      <c r="G15" s="16">
        <v>32</v>
      </c>
      <c r="H15" s="16">
        <v>630729.49753191718</v>
      </c>
      <c r="I15" s="16">
        <v>1074191.1885149437</v>
      </c>
      <c r="J15" s="16">
        <v>199058.85829999999</v>
      </c>
      <c r="K15" s="16">
        <v>13.844615384615386</v>
      </c>
      <c r="L15" s="16">
        <v>9.4294521662905098</v>
      </c>
      <c r="M15" s="16">
        <v>26.57233138505028</v>
      </c>
      <c r="N15" s="16">
        <v>5603.586288415795</v>
      </c>
    </row>
    <row r="16" spans="2:14" s="16" customFormat="1" x14ac:dyDescent="0.25">
      <c r="B16" s="16" t="str">
        <f>VLOOKUP(F16,NUTS_Europa!$A$2:$C$81,2,FALSE)</f>
        <v>DE94</v>
      </c>
      <c r="C16" s="16">
        <f>VLOOKUP(F16,NUTS_Europa!$A$2:$C$81,3,FALSE)</f>
        <v>245</v>
      </c>
      <c r="D16" s="16" t="str">
        <f>VLOOKUP(G16,NUTS_Europa!$A$2:$C$81,2,FALSE)</f>
        <v>ES12</v>
      </c>
      <c r="E16" s="16">
        <f>VLOOKUP(G16,NUTS_Europa!$A$2:$C$81,3,FALSE)</f>
        <v>285</v>
      </c>
      <c r="F16" s="16">
        <v>8</v>
      </c>
      <c r="G16" s="16">
        <v>12</v>
      </c>
      <c r="H16" s="16">
        <v>55750.424744253163</v>
      </c>
      <c r="I16" s="16">
        <v>6367939.5017116489</v>
      </c>
      <c r="J16" s="16">
        <v>117061.7148</v>
      </c>
      <c r="K16" s="16">
        <v>51.586666666666666</v>
      </c>
      <c r="L16" s="16">
        <v>8.5323829249666474</v>
      </c>
      <c r="M16" s="16">
        <v>9.3475034828960524E-2</v>
      </c>
      <c r="N16" s="16">
        <v>15.609481269928793</v>
      </c>
    </row>
    <row r="17" spans="2:14" s="16" customFormat="1" x14ac:dyDescent="0.25">
      <c r="B17" s="16" t="str">
        <f>VLOOKUP(F17,NUTS_Europa!$A$2:$C$81,2,FALSE)</f>
        <v>DE94</v>
      </c>
      <c r="C17" s="16">
        <f>VLOOKUP(F17,NUTS_Europa!$A$2:$C$81,3,FALSE)</f>
        <v>245</v>
      </c>
      <c r="D17" s="16" t="str">
        <f>VLOOKUP(G17,NUTS_Europa!$A$2:$C$81,2,FALSE)</f>
        <v>FRD1</v>
      </c>
      <c r="E17" s="16">
        <f>VLOOKUP(G17,NUTS_Europa!$A$2:$C$81,3,FALSE)</f>
        <v>268</v>
      </c>
      <c r="F17" s="16">
        <v>8</v>
      </c>
      <c r="G17" s="16">
        <v>19</v>
      </c>
      <c r="H17" s="16">
        <v>385657.50368483516</v>
      </c>
      <c r="I17" s="16">
        <v>7428000.046848814</v>
      </c>
      <c r="J17" s="16">
        <v>113696.3812</v>
      </c>
      <c r="K17" s="16">
        <v>29.894358974358976</v>
      </c>
      <c r="L17" s="16">
        <v>11.620572051148121</v>
      </c>
      <c r="M17" s="16">
        <v>0.66750938694394868</v>
      </c>
      <c r="N17" s="16">
        <v>96.601073495527729</v>
      </c>
    </row>
    <row r="18" spans="2:14" s="16" customFormat="1" x14ac:dyDescent="0.25">
      <c r="B18" s="16" t="str">
        <f>VLOOKUP(F18,NUTS_Europa!$A$2:$C$81,2,FALSE)</f>
        <v>DEA1</v>
      </c>
      <c r="C18" s="16">
        <f>VLOOKUP(F18,NUTS_Europa!$A$2:$C$81,3,FALSE)</f>
        <v>253</v>
      </c>
      <c r="D18" s="16" t="str">
        <f>VLOOKUP(G18,NUTS_Europa!$A$2:$C$81,2,FALSE)</f>
        <v>ES11</v>
      </c>
      <c r="E18" s="16">
        <f>VLOOKUP(G18,NUTS_Europa!$A$2:$C$81,3,FALSE)</f>
        <v>288</v>
      </c>
      <c r="F18" s="16">
        <v>9</v>
      </c>
      <c r="G18" s="16">
        <v>11</v>
      </c>
      <c r="H18" s="16">
        <v>521732.34125523444</v>
      </c>
      <c r="I18" s="16">
        <v>2040517.7258619331</v>
      </c>
      <c r="J18" s="16">
        <v>142392.87169999999</v>
      </c>
      <c r="K18" s="16">
        <v>45.494871794871791</v>
      </c>
      <c r="L18" s="16">
        <v>13.732055476154082</v>
      </c>
      <c r="M18" s="16">
        <v>5.5719619934211062</v>
      </c>
      <c r="N18" s="16">
        <v>930.46701220500688</v>
      </c>
    </row>
    <row r="19" spans="2:14" s="16" customFormat="1" x14ac:dyDescent="0.25">
      <c r="B19" s="16" t="str">
        <f>VLOOKUP(F19,NUTS_Europa!$A$2:$C$81,2,FALSE)</f>
        <v>DEA1</v>
      </c>
      <c r="C19" s="16">
        <f>VLOOKUP(F19,NUTS_Europa!$A$2:$C$81,3,FALSE)</f>
        <v>253</v>
      </c>
      <c r="D19" s="16" t="str">
        <f>VLOOKUP(G19,NUTS_Europa!$A$2:$C$81,2,FALSE)</f>
        <v>FRG0</v>
      </c>
      <c r="E19" s="16">
        <f>VLOOKUP(G19,NUTS_Europa!$A$2:$C$81,3,FALSE)</f>
        <v>282</v>
      </c>
      <c r="F19" s="16">
        <v>9</v>
      </c>
      <c r="G19" s="16">
        <v>22</v>
      </c>
      <c r="H19" s="16">
        <v>477924.89072925167</v>
      </c>
      <c r="I19" s="16">
        <v>1699403.397969442</v>
      </c>
      <c r="J19" s="16">
        <v>507158.32770000002</v>
      </c>
      <c r="K19" s="16">
        <v>34.252307692307689</v>
      </c>
      <c r="L19" s="16">
        <v>16.937069745502047</v>
      </c>
      <c r="M19" s="16">
        <v>5.2529984983594167</v>
      </c>
      <c r="N19" s="16">
        <v>760.20697826459991</v>
      </c>
    </row>
    <row r="20" spans="2:14" s="16" customFormat="1" x14ac:dyDescent="0.25">
      <c r="B20" s="16" t="str">
        <f>VLOOKUP(F20,NUTS_Europa!$A$2:$C$81,2,FALSE)</f>
        <v>DEF0</v>
      </c>
      <c r="C20" s="16">
        <f>VLOOKUP(F20,NUTS_Europa!$A$2:$C$81,3,FALSE)</f>
        <v>1069</v>
      </c>
      <c r="D20" s="16" t="str">
        <f>VLOOKUP(G20,NUTS_Europa!$A$2:$C$81,2,FALSE)</f>
        <v>ES21</v>
      </c>
      <c r="E20" s="16">
        <f>VLOOKUP(G20,NUTS_Europa!$A$2:$C$81,3,FALSE)</f>
        <v>163</v>
      </c>
      <c r="F20" s="16">
        <v>10</v>
      </c>
      <c r="G20" s="16">
        <v>14</v>
      </c>
      <c r="H20" s="16">
        <v>870416.45155350945</v>
      </c>
      <c r="I20" s="16">
        <v>2164299.199029706</v>
      </c>
      <c r="J20" s="16">
        <v>199058.85829999999</v>
      </c>
      <c r="K20" s="16">
        <v>53.746153846153845</v>
      </c>
      <c r="L20" s="16">
        <v>9.5060995508988242</v>
      </c>
      <c r="M20" s="16">
        <v>17.89697951315479</v>
      </c>
      <c r="N20" s="16">
        <v>2988.6329222563354</v>
      </c>
    </row>
    <row r="21" spans="2:14" s="16" customFormat="1" x14ac:dyDescent="0.25">
      <c r="B21" s="16" t="str">
        <f>VLOOKUP(F21,NUTS_Europa!$A$2:$C$81,2,FALSE)</f>
        <v>DEF0</v>
      </c>
      <c r="C21" s="16">
        <f>VLOOKUP(F21,NUTS_Europa!$A$2:$C$81,3,FALSE)</f>
        <v>1069</v>
      </c>
      <c r="D21" s="16" t="str">
        <f>VLOOKUP(G21,NUTS_Europa!$A$2:$C$81,2,FALSE)</f>
        <v>FRH0</v>
      </c>
      <c r="E21" s="16">
        <f>VLOOKUP(G21,NUTS_Europa!$A$2:$C$81,3,FALSE)</f>
        <v>283</v>
      </c>
      <c r="F21" s="16">
        <v>10</v>
      </c>
      <c r="G21" s="16">
        <v>23</v>
      </c>
      <c r="H21" s="16">
        <v>1070832.0081673842</v>
      </c>
      <c r="I21" s="16">
        <v>2025011.502853866</v>
      </c>
      <c r="J21" s="16">
        <v>119215.969</v>
      </c>
      <c r="K21" s="16">
        <v>49.122051282051281</v>
      </c>
      <c r="L21" s="16">
        <v>11.56180267245243</v>
      </c>
      <c r="M21" s="16">
        <v>11.11284922481712</v>
      </c>
      <c r="N21" s="16">
        <v>2110.3462548504222</v>
      </c>
    </row>
    <row r="22" spans="2:14" s="16" customFormat="1" x14ac:dyDescent="0.25">
      <c r="B22" s="16" t="str">
        <f>VLOOKUP(F22,NUTS_Europa!$A$2:$C$81,2,FALSE)</f>
        <v>ES51</v>
      </c>
      <c r="C22" s="16">
        <f>VLOOKUP(F22,NUTS_Europa!$A$2:$C$81,3,FALSE)</f>
        <v>1063</v>
      </c>
      <c r="D22" s="16" t="str">
        <f>VLOOKUP(G22,NUTS_Europa!$A$2:$C$81,2,FALSE)</f>
        <v>ES52</v>
      </c>
      <c r="E22" s="16">
        <f>VLOOKUP(G22,NUTS_Europa!$A$2:$C$81,3,FALSE)</f>
        <v>1064</v>
      </c>
      <c r="F22" s="16">
        <v>15</v>
      </c>
      <c r="G22" s="16">
        <v>16</v>
      </c>
      <c r="H22" s="16">
        <v>2854701.2879935144</v>
      </c>
      <c r="I22" s="16">
        <v>4472597.5364697147</v>
      </c>
      <c r="J22" s="16">
        <v>135416.16140000001</v>
      </c>
      <c r="K22" s="16">
        <v>8.3076923076923084</v>
      </c>
      <c r="L22" s="16">
        <v>11.613709418869387</v>
      </c>
      <c r="M22" s="16">
        <v>55.970239035941205</v>
      </c>
      <c r="N22" s="16">
        <v>11046.594705360551</v>
      </c>
    </row>
    <row r="23" spans="2:14" s="16" customFormat="1" x14ac:dyDescent="0.25">
      <c r="B23" s="16" t="str">
        <f>VLOOKUP(F23,NUTS_Europa!$A$2:$C$81,2,FALSE)</f>
        <v>ES51</v>
      </c>
      <c r="C23" s="16">
        <f>VLOOKUP(F23,NUTS_Europa!$A$2:$C$81,3,FALSE)</f>
        <v>1063</v>
      </c>
      <c r="D23" s="16" t="str">
        <f>VLOOKUP(G23,NUTS_Europa!$A$2:$C$81,2,FALSE)</f>
        <v>PT15</v>
      </c>
      <c r="E23" s="16">
        <f>VLOOKUP(G23,NUTS_Europa!$A$2:$C$81,3,FALSE)</f>
        <v>1065</v>
      </c>
      <c r="F23" s="16">
        <v>15</v>
      </c>
      <c r="G23" s="16">
        <v>37</v>
      </c>
      <c r="H23" s="16">
        <v>3323061.9308102294</v>
      </c>
      <c r="I23" s="16">
        <v>5439160.3483707104</v>
      </c>
      <c r="J23" s="16">
        <v>123614.25509999999</v>
      </c>
      <c r="K23" s="16">
        <v>40.974358974358971</v>
      </c>
      <c r="L23" s="16">
        <v>10.222784780233034</v>
      </c>
      <c r="M23" s="16">
        <v>39.47814119293465</v>
      </c>
      <c r="N23" s="16">
        <v>7791.6234232858615</v>
      </c>
    </row>
    <row r="24" spans="2:14" s="16" customFormat="1" x14ac:dyDescent="0.25">
      <c r="B24" s="16" t="str">
        <f>VLOOKUP(F24,NUTS_Europa!$A$2:$C$81,2,FALSE)</f>
        <v>ES52</v>
      </c>
      <c r="C24" s="16">
        <f>VLOOKUP(F24,NUTS_Europa!$A$2:$C$81,3,FALSE)</f>
        <v>1064</v>
      </c>
      <c r="D24" s="16" t="str">
        <f>VLOOKUP(G24,NUTS_Europa!$A$2:$C$81,2,FALSE)</f>
        <v>PT18</v>
      </c>
      <c r="E24" s="16">
        <f>VLOOKUP(G24,NUTS_Europa!$A$2:$C$81,3,FALSE)</f>
        <v>61</v>
      </c>
      <c r="F24" s="16">
        <v>16</v>
      </c>
      <c r="G24" s="16">
        <v>80</v>
      </c>
      <c r="H24" s="16">
        <v>12655317.820688047</v>
      </c>
      <c r="I24" s="16">
        <v>1142471.409376886</v>
      </c>
      <c r="J24" s="16">
        <v>145277.79319999999</v>
      </c>
      <c r="K24" s="16">
        <v>20.05076923076923</v>
      </c>
      <c r="L24" s="16">
        <v>11.090544878071483</v>
      </c>
      <c r="M24" s="16">
        <v>84.69399407362927</v>
      </c>
      <c r="N24" s="16">
        <v>17957.973999125879</v>
      </c>
    </row>
    <row r="25" spans="2:14" s="16" customFormat="1" x14ac:dyDescent="0.25">
      <c r="B25" s="16" t="str">
        <f>VLOOKUP(F25,NUTS_Europa!$A$2:$C$81,2,FALSE)</f>
        <v>ES61</v>
      </c>
      <c r="C25" s="16">
        <f>VLOOKUP(F25,NUTS_Europa!$A$2:$C$81,3,FALSE)</f>
        <v>61</v>
      </c>
      <c r="D25" s="16" t="str">
        <f>VLOOKUP(G25,NUTS_Europa!$A$2:$C$81,2,FALSE)</f>
        <v>PT11</v>
      </c>
      <c r="E25" s="16">
        <f>VLOOKUP(G25,NUTS_Europa!$A$2:$C$81,3,FALSE)</f>
        <v>111</v>
      </c>
      <c r="F25" s="16">
        <v>17</v>
      </c>
      <c r="G25" s="16">
        <v>36</v>
      </c>
      <c r="H25" s="16">
        <v>1820694.9502899107</v>
      </c>
      <c r="I25" s="16">
        <v>1011760.1080655911</v>
      </c>
      <c r="J25" s="16">
        <v>507158.32770000002</v>
      </c>
      <c r="K25" s="16">
        <v>16.419999999999998</v>
      </c>
      <c r="L25" s="16">
        <v>9.4189018131445987</v>
      </c>
      <c r="M25" s="16">
        <v>14.657076167011022</v>
      </c>
      <c r="N25" s="16">
        <v>3107.7928912121797</v>
      </c>
    </row>
    <row r="26" spans="2:14" s="16" customFormat="1" x14ac:dyDescent="0.25">
      <c r="B26" s="16" t="str">
        <f>VLOOKUP(F26,NUTS_Europa!$A$2:$C$81,2,FALSE)</f>
        <v>ES61</v>
      </c>
      <c r="C26" s="16">
        <f>VLOOKUP(F26,NUTS_Europa!$A$2:$C$81,3,FALSE)</f>
        <v>61</v>
      </c>
      <c r="D26" s="16" t="str">
        <f>VLOOKUP(G26,NUTS_Europa!$A$2:$C$81,2,FALSE)</f>
        <v>PT16</v>
      </c>
      <c r="E26" s="16">
        <f>VLOOKUP(G26,NUTS_Europa!$A$2:$C$81,3,FALSE)</f>
        <v>111</v>
      </c>
      <c r="F26" s="16">
        <v>17</v>
      </c>
      <c r="G26" s="16">
        <v>38</v>
      </c>
      <c r="H26" s="16">
        <v>1718681.648635871</v>
      </c>
      <c r="I26" s="16">
        <v>1011760.1080655911</v>
      </c>
      <c r="J26" s="16">
        <v>118487.9544</v>
      </c>
      <c r="K26" s="16">
        <v>16.419999999999998</v>
      </c>
      <c r="L26" s="16">
        <v>9.4189018131445987</v>
      </c>
      <c r="M26" s="16">
        <v>14.657076167011022</v>
      </c>
      <c r="N26" s="16">
        <v>3107.7928912121797</v>
      </c>
    </row>
    <row r="27" spans="2:14" s="16" customFormat="1" x14ac:dyDescent="0.25">
      <c r="B27" s="16" t="str">
        <f>VLOOKUP(F27,NUTS_Europa!$A$2:$C$81,2,FALSE)</f>
        <v>ES62</v>
      </c>
      <c r="C27" s="16">
        <f>VLOOKUP(F27,NUTS_Europa!$A$2:$C$81,3,FALSE)</f>
        <v>1064</v>
      </c>
      <c r="D27" s="16" t="str">
        <f>VLOOKUP(G27,NUTS_Europa!$A$2:$C$81,2,FALSE)</f>
        <v>FRG0</v>
      </c>
      <c r="E27" s="16">
        <f>VLOOKUP(G27,NUTS_Europa!$A$2:$C$81,3,FALSE)</f>
        <v>282</v>
      </c>
      <c r="F27" s="16">
        <v>18</v>
      </c>
      <c r="G27" s="16">
        <v>22</v>
      </c>
      <c r="H27" s="16">
        <v>478205.13965211698</v>
      </c>
      <c r="I27" s="16">
        <v>2534662.4357592673</v>
      </c>
      <c r="J27" s="16">
        <v>135416.16140000001</v>
      </c>
      <c r="K27" s="16">
        <v>64.462512820512828</v>
      </c>
      <c r="L27" s="16">
        <v>15.411123226093999</v>
      </c>
      <c r="M27" s="16">
        <v>4.5523853446301281</v>
      </c>
      <c r="N27" s="16">
        <v>760.20697826459991</v>
      </c>
    </row>
    <row r="28" spans="2:14" s="16" customFormat="1" x14ac:dyDescent="0.25">
      <c r="B28" s="16" t="str">
        <f>VLOOKUP(F28,NUTS_Europa!$A$2:$C$81,2,FALSE)</f>
        <v>ES62</v>
      </c>
      <c r="C28" s="16">
        <f>VLOOKUP(F28,NUTS_Europa!$A$2:$C$81,3,FALSE)</f>
        <v>1064</v>
      </c>
      <c r="D28" s="16" t="str">
        <f>VLOOKUP(G28,NUTS_Europa!$A$2:$C$81,2,FALSE)</f>
        <v>PT16</v>
      </c>
      <c r="E28" s="16">
        <f>VLOOKUP(G28,NUTS_Europa!$A$2:$C$81,3,FALSE)</f>
        <v>111</v>
      </c>
      <c r="F28" s="16">
        <v>18</v>
      </c>
      <c r="G28" s="16">
        <v>38</v>
      </c>
      <c r="H28" s="16">
        <v>1633926.2675480479</v>
      </c>
      <c r="I28" s="16">
        <v>1708534.9995638593</v>
      </c>
      <c r="J28" s="16">
        <v>115262.5922</v>
      </c>
      <c r="K28" s="16">
        <v>37.852358974358971</v>
      </c>
      <c r="L28" s="16">
        <v>12.524143019124473</v>
      </c>
      <c r="M28" s="16">
        <v>15.74638299266427</v>
      </c>
      <c r="N28" s="16">
        <v>3107.7928912121797</v>
      </c>
    </row>
    <row r="29" spans="2:14" s="16" customFormat="1" x14ac:dyDescent="0.25">
      <c r="B29" s="16" t="str">
        <f>VLOOKUP(F29,NUTS_Europa!$A$2:$C$81,2,FALSE)</f>
        <v>FRD2</v>
      </c>
      <c r="C29" s="16">
        <f>VLOOKUP(F29,NUTS_Europa!$A$2:$C$81,3,FALSE)</f>
        <v>269</v>
      </c>
      <c r="D29" s="16" t="str">
        <f>VLOOKUP(G29,NUTS_Europa!$A$2:$C$81,2,FALSE)</f>
        <v>FRI1</v>
      </c>
      <c r="E29" s="16">
        <f>VLOOKUP(G29,NUTS_Europa!$A$2:$C$81,3,FALSE)</f>
        <v>283</v>
      </c>
      <c r="F29" s="16">
        <v>20</v>
      </c>
      <c r="G29" s="16">
        <v>24</v>
      </c>
      <c r="H29" s="16">
        <v>838086.53834460047</v>
      </c>
      <c r="I29" s="16">
        <v>1381182.3551907595</v>
      </c>
      <c r="J29" s="16">
        <v>114346.8514</v>
      </c>
      <c r="K29" s="16">
        <v>23.743589743589745</v>
      </c>
      <c r="L29" s="16">
        <v>14.53224526743692</v>
      </c>
      <c r="M29" s="16">
        <v>13.057762106893986</v>
      </c>
      <c r="N29" s="16">
        <v>2110.3462548504222</v>
      </c>
    </row>
    <row r="30" spans="2:14" s="16" customFormat="1" x14ac:dyDescent="0.25">
      <c r="B30" s="16" t="str">
        <f>VLOOKUP(F30,NUTS_Europa!$A$2:$C$81,2,FALSE)</f>
        <v>FRD2</v>
      </c>
      <c r="C30" s="16">
        <f>VLOOKUP(F30,NUTS_Europa!$A$2:$C$81,3,FALSE)</f>
        <v>269</v>
      </c>
      <c r="D30" s="16" t="str">
        <f>VLOOKUP(G30,NUTS_Europa!$A$2:$C$81,2,FALSE)</f>
        <v>FRI3</v>
      </c>
      <c r="E30" s="16">
        <f>VLOOKUP(G30,NUTS_Europa!$A$2:$C$81,3,FALSE)</f>
        <v>283</v>
      </c>
      <c r="F30" s="16">
        <v>20</v>
      </c>
      <c r="G30" s="16">
        <v>25</v>
      </c>
      <c r="H30" s="16">
        <v>504194.94011405861</v>
      </c>
      <c r="I30" s="16">
        <v>1381182.3551907595</v>
      </c>
      <c r="J30" s="16">
        <v>141512.31529999999</v>
      </c>
      <c r="K30" s="16">
        <v>23.743589743589745</v>
      </c>
      <c r="L30" s="16">
        <v>14.53224526743692</v>
      </c>
      <c r="M30" s="16">
        <v>13.057762106893986</v>
      </c>
      <c r="N30" s="16">
        <v>2110.3462548504222</v>
      </c>
    </row>
    <row r="31" spans="2:14" s="16" customFormat="1" x14ac:dyDescent="0.25">
      <c r="B31" s="16" t="str">
        <f>VLOOKUP(F31,NUTS_Europa!$A$2:$C$81,2,FALSE)</f>
        <v>FRE1</v>
      </c>
      <c r="C31" s="16">
        <f>VLOOKUP(F31,NUTS_Europa!$A$2:$C$81,3,FALSE)</f>
        <v>220</v>
      </c>
      <c r="D31" s="16" t="str">
        <f>VLOOKUP(G31,NUTS_Europa!$A$2:$C$81,2,FALSE)</f>
        <v>FRH0</v>
      </c>
      <c r="E31" s="16">
        <f>VLOOKUP(G31,NUTS_Europa!$A$2:$C$81,3,FALSE)</f>
        <v>283</v>
      </c>
      <c r="F31" s="16">
        <v>21</v>
      </c>
      <c r="G31" s="16">
        <v>23</v>
      </c>
      <c r="H31" s="16">
        <v>1139981.0294961147</v>
      </c>
      <c r="I31" s="16">
        <v>1473146.9444769516</v>
      </c>
      <c r="J31" s="16">
        <v>156784.57750000001</v>
      </c>
      <c r="K31" s="16">
        <v>30.871282051282051</v>
      </c>
      <c r="L31" s="16">
        <v>12.716748855502912</v>
      </c>
      <c r="M31" s="16">
        <v>11.770525257169341</v>
      </c>
      <c r="N31" s="16">
        <v>2110.3462548504222</v>
      </c>
    </row>
    <row r="32" spans="2:14" s="16" customFormat="1" x14ac:dyDescent="0.25">
      <c r="B32" s="16" t="str">
        <f>VLOOKUP(F32,NUTS_Europa!$A$2:$C$81,2,FALSE)</f>
        <v>FRE1</v>
      </c>
      <c r="C32" s="16">
        <f>VLOOKUP(F32,NUTS_Europa!$A$2:$C$81,3,FALSE)</f>
        <v>220</v>
      </c>
      <c r="D32" s="16" t="str">
        <f>VLOOKUP(G32,NUTS_Europa!$A$2:$C$81,2,FALSE)</f>
        <v>FRI1</v>
      </c>
      <c r="E32" s="16">
        <f>VLOOKUP(G32,NUTS_Europa!$A$2:$C$81,3,FALSE)</f>
        <v>283</v>
      </c>
      <c r="F32" s="16">
        <v>21</v>
      </c>
      <c r="G32" s="16">
        <v>24</v>
      </c>
      <c r="H32" s="16">
        <v>962644.4130085241</v>
      </c>
      <c r="I32" s="16">
        <v>1473146.9444769516</v>
      </c>
      <c r="J32" s="16">
        <v>123840.01519999999</v>
      </c>
      <c r="K32" s="16">
        <v>30.871282051282051</v>
      </c>
      <c r="L32" s="16">
        <v>12.716748855502912</v>
      </c>
      <c r="M32" s="16">
        <v>11.770525257169341</v>
      </c>
      <c r="N32" s="16">
        <v>2110.3462548504222</v>
      </c>
    </row>
    <row r="33" spans="2:14" s="16" customFormat="1" x14ac:dyDescent="0.25">
      <c r="B33" s="16" t="str">
        <f>VLOOKUP(F33,NUTS_Europa!$A$2:$C$81,2,FALSE)</f>
        <v>FRJ1</v>
      </c>
      <c r="C33" s="16">
        <f>VLOOKUP(F33,NUTS_Europa!$A$2:$C$81,3,FALSE)</f>
        <v>1063</v>
      </c>
      <c r="D33" s="16" t="str">
        <f>VLOOKUP(G33,NUTS_Europa!$A$2:$C$81,2,FALSE)</f>
        <v>FRJ2</v>
      </c>
      <c r="E33" s="16">
        <f>VLOOKUP(G33,NUTS_Europa!$A$2:$C$81,3,FALSE)</f>
        <v>283</v>
      </c>
      <c r="F33" s="16">
        <v>26</v>
      </c>
      <c r="G33" s="16">
        <v>28</v>
      </c>
      <c r="H33" s="16">
        <v>2153678.6854257076</v>
      </c>
      <c r="I33" s="16">
        <v>6537534.9972448293</v>
      </c>
      <c r="J33" s="16">
        <v>142841.86170000001</v>
      </c>
      <c r="K33" s="16">
        <v>79.166000000000011</v>
      </c>
      <c r="L33" s="16">
        <v>11.492640205913972</v>
      </c>
      <c r="M33" s="16">
        <v>11.11284922481712</v>
      </c>
      <c r="N33" s="16">
        <v>2110.3462548504222</v>
      </c>
    </row>
    <row r="34" spans="2:14" s="16" customFormat="1" x14ac:dyDescent="0.25">
      <c r="B34" s="16" t="str">
        <f>VLOOKUP(F34,NUTS_Europa!$A$2:$C$81,2,FALSE)</f>
        <v>FRJ1</v>
      </c>
      <c r="C34" s="16">
        <f>VLOOKUP(F34,NUTS_Europa!$A$2:$C$81,3,FALSE)</f>
        <v>1063</v>
      </c>
      <c r="D34" s="16" t="str">
        <f>VLOOKUP(G34,NUTS_Europa!$A$2:$C$81,2,FALSE)</f>
        <v>PT17</v>
      </c>
      <c r="E34" s="16">
        <f>VLOOKUP(G34,NUTS_Europa!$A$2:$C$81,3,FALSE)</f>
        <v>294</v>
      </c>
      <c r="F34" s="16">
        <v>26</v>
      </c>
      <c r="G34" s="16">
        <v>39</v>
      </c>
      <c r="H34" s="16">
        <v>1540811.2452298738</v>
      </c>
      <c r="I34" s="16">
        <v>5436919.3692725757</v>
      </c>
      <c r="J34" s="16">
        <v>137713.6226</v>
      </c>
      <c r="K34" s="16">
        <v>41.743589743589745</v>
      </c>
      <c r="L34" s="16">
        <v>10.5068665827652</v>
      </c>
      <c r="M34" s="16">
        <v>14.792056753512249</v>
      </c>
      <c r="N34" s="16">
        <v>2919.4418074543673</v>
      </c>
    </row>
    <row r="35" spans="2:14" s="16" customFormat="1" x14ac:dyDescent="0.25">
      <c r="B35" s="16" t="str">
        <f>VLOOKUP(F35,NUTS_Europa!$A$2:$C$81,2,FALSE)</f>
        <v>FRF2</v>
      </c>
      <c r="C35" s="16">
        <f>VLOOKUP(F35,NUTS_Europa!$A$2:$C$81,3,FALSE)</f>
        <v>269</v>
      </c>
      <c r="D35" s="16" t="str">
        <f>VLOOKUP(G35,NUTS_Europa!$A$2:$C$81,2,FALSE)</f>
        <v>FRJ2</v>
      </c>
      <c r="E35" s="16">
        <f>VLOOKUP(G35,NUTS_Europa!$A$2:$C$81,3,FALSE)</f>
        <v>283</v>
      </c>
      <c r="F35" s="16">
        <v>27</v>
      </c>
      <c r="G35" s="16">
        <v>28</v>
      </c>
      <c r="H35" s="16">
        <v>1753032.6440352637</v>
      </c>
      <c r="I35" s="16">
        <v>1381182.3551907595</v>
      </c>
      <c r="J35" s="16">
        <v>176841.96369999999</v>
      </c>
      <c r="K35" s="16">
        <v>23.743589743589745</v>
      </c>
      <c r="L35" s="16">
        <v>14.53224526743692</v>
      </c>
      <c r="M35" s="16">
        <v>13.057762106893986</v>
      </c>
      <c r="N35" s="16">
        <v>2110.3462548504222</v>
      </c>
    </row>
    <row r="36" spans="2:14" s="16" customFormat="1" x14ac:dyDescent="0.25">
      <c r="B36" s="16" t="str">
        <f>VLOOKUP(F36,NUTS_Europa!$A$2:$C$81,2,FALSE)</f>
        <v>FRF2</v>
      </c>
      <c r="C36" s="16">
        <f>VLOOKUP(F36,NUTS_Europa!$A$2:$C$81,3,FALSE)</f>
        <v>269</v>
      </c>
      <c r="D36" s="16" t="str">
        <f>VLOOKUP(G36,NUTS_Europa!$A$2:$C$81,2,FALSE)</f>
        <v>FRG0</v>
      </c>
      <c r="E36" s="16">
        <f>VLOOKUP(G36,NUTS_Europa!$A$2:$C$81,3,FALSE)</f>
        <v>283</v>
      </c>
      <c r="F36" s="16">
        <v>27</v>
      </c>
      <c r="G36" s="16">
        <v>62</v>
      </c>
      <c r="H36" s="16">
        <v>1259815.179429152</v>
      </c>
      <c r="I36" s="16">
        <v>1381182.3551907595</v>
      </c>
      <c r="J36" s="16">
        <v>141512.31529999999</v>
      </c>
      <c r="K36" s="16">
        <v>23.743589743589745</v>
      </c>
      <c r="L36" s="16">
        <v>14.53224526743692</v>
      </c>
      <c r="M36" s="16">
        <v>13.057762106893986</v>
      </c>
      <c r="N36" s="16">
        <v>2110.3462548504222</v>
      </c>
    </row>
    <row r="37" spans="2:14" s="16" customFormat="1" x14ac:dyDescent="0.25">
      <c r="B37" s="16" t="str">
        <f>VLOOKUP(F37,NUTS_Europa!$A$2:$C$81,2,FALSE)</f>
        <v>FRI2</v>
      </c>
      <c r="C37" s="16">
        <f>VLOOKUP(F37,NUTS_Europa!$A$2:$C$81,3,FALSE)</f>
        <v>269</v>
      </c>
      <c r="D37" s="16" t="str">
        <f>VLOOKUP(G37,NUTS_Europa!$A$2:$C$81,2,FALSE)</f>
        <v>NL12</v>
      </c>
      <c r="E37" s="16">
        <f>VLOOKUP(G37,NUTS_Europa!$A$2:$C$81,3,FALSE)</f>
        <v>218</v>
      </c>
      <c r="F37" s="16">
        <v>29</v>
      </c>
      <c r="G37" s="16">
        <v>31</v>
      </c>
      <c r="H37" s="16">
        <v>2700744.6609340031</v>
      </c>
      <c r="I37" s="16">
        <v>1185432.1669938553</v>
      </c>
      <c r="J37" s="16">
        <v>154854.3009</v>
      </c>
      <c r="K37" s="16">
        <v>14.102564102564102</v>
      </c>
      <c r="L37" s="16">
        <v>12.399894761275</v>
      </c>
      <c r="M37" s="16">
        <v>31.736643702576409</v>
      </c>
      <c r="N37" s="16">
        <v>5603.586288415795</v>
      </c>
    </row>
    <row r="38" spans="2:14" s="16" customFormat="1" x14ac:dyDescent="0.25">
      <c r="B38" s="16" t="str">
        <f>VLOOKUP(F38,NUTS_Europa!$A$2:$C$81,2,FALSE)</f>
        <v>FRI2</v>
      </c>
      <c r="C38" s="16">
        <f>VLOOKUP(F38,NUTS_Europa!$A$2:$C$81,3,FALSE)</f>
        <v>269</v>
      </c>
      <c r="D38" s="16" t="str">
        <f>VLOOKUP(G38,NUTS_Europa!$A$2:$C$81,2,FALSE)</f>
        <v>FRG0</v>
      </c>
      <c r="E38" s="16">
        <f>VLOOKUP(G38,NUTS_Europa!$A$2:$C$81,3,FALSE)</f>
        <v>283</v>
      </c>
      <c r="F38" s="16">
        <v>29</v>
      </c>
      <c r="G38" s="16">
        <v>62</v>
      </c>
      <c r="H38" s="16">
        <v>1270898.7179596263</v>
      </c>
      <c r="I38" s="16">
        <v>1381182.3551907595</v>
      </c>
      <c r="J38" s="16">
        <v>118487.9544</v>
      </c>
      <c r="K38" s="16">
        <v>23.743589743589745</v>
      </c>
      <c r="L38" s="16">
        <v>14.53224526743692</v>
      </c>
      <c r="M38" s="16">
        <v>13.057762106893986</v>
      </c>
      <c r="N38" s="16">
        <v>2110.3462548504222</v>
      </c>
    </row>
    <row r="39" spans="2:14" s="16" customFormat="1" x14ac:dyDescent="0.25">
      <c r="B39" s="16" t="str">
        <f>VLOOKUP(F39,NUTS_Europa!$A$2:$C$81,2,FALSE)</f>
        <v>NL11</v>
      </c>
      <c r="C39" s="16">
        <f>VLOOKUP(F39,NUTS_Europa!$A$2:$C$81,3,FALSE)</f>
        <v>245</v>
      </c>
      <c r="D39" s="16" t="str">
        <f>VLOOKUP(G39,NUTS_Europa!$A$2:$C$81,2,FALSE)</f>
        <v>FRI1</v>
      </c>
      <c r="E39" s="16">
        <f>VLOOKUP(G39,NUTS_Europa!$A$2:$C$81,3,FALSE)</f>
        <v>275</v>
      </c>
      <c r="F39" s="16">
        <v>30</v>
      </c>
      <c r="G39" s="16">
        <v>64</v>
      </c>
      <c r="H39" s="16">
        <v>819518.11158557422</v>
      </c>
      <c r="I39" s="16">
        <v>8408850.2534948755</v>
      </c>
      <c r="J39" s="16">
        <v>114346.8514</v>
      </c>
      <c r="K39" s="16">
        <v>61.025641025641029</v>
      </c>
      <c r="L39" s="16">
        <v>11.940058237833606</v>
      </c>
      <c r="M39" s="16">
        <v>1.3350187745306841</v>
      </c>
      <c r="N39" s="16">
        <v>193.20214708407869</v>
      </c>
    </row>
    <row r="40" spans="2:14" s="16" customFormat="1" x14ac:dyDescent="0.25">
      <c r="B40" s="16" t="str">
        <f>VLOOKUP(F40,NUTS_Europa!$A$2:$C$81,2,FALSE)</f>
        <v>NL11</v>
      </c>
      <c r="C40" s="16">
        <f>VLOOKUP(F40,NUTS_Europa!$A$2:$C$81,3,FALSE)</f>
        <v>245</v>
      </c>
      <c r="D40" s="16" t="str">
        <f>VLOOKUP(G40,NUTS_Europa!$A$2:$C$81,2,FALSE)</f>
        <v>FRI2</v>
      </c>
      <c r="E40" s="16">
        <f>VLOOKUP(G40,NUTS_Europa!$A$2:$C$81,3,FALSE)</f>
        <v>275</v>
      </c>
      <c r="F40" s="16">
        <v>30</v>
      </c>
      <c r="G40" s="16">
        <v>69</v>
      </c>
      <c r="H40" s="16">
        <v>786033.08826155006</v>
      </c>
      <c r="I40" s="16">
        <v>8408850.2534948755</v>
      </c>
      <c r="J40" s="16">
        <v>145277.79319999999</v>
      </c>
      <c r="K40" s="16">
        <v>61.025641025641029</v>
      </c>
      <c r="L40" s="16">
        <v>11.940058237833606</v>
      </c>
      <c r="M40" s="16">
        <v>1.3350187745306841</v>
      </c>
      <c r="N40" s="16">
        <v>193.20214708407869</v>
      </c>
    </row>
    <row r="41" spans="2:14" s="16" customFormat="1" x14ac:dyDescent="0.25">
      <c r="B41" s="16" t="str">
        <f>VLOOKUP(F41,NUTS_Europa!$A$2:$C$81,2,FALSE)</f>
        <v>NL33</v>
      </c>
      <c r="C41" s="16">
        <f>VLOOKUP(F41,NUTS_Europa!$A$2:$C$81,3,FALSE)</f>
        <v>250</v>
      </c>
      <c r="D41" s="16" t="str">
        <f>VLOOKUP(G41,NUTS_Europa!$A$2:$C$81,2,FALSE)</f>
        <v>PT18</v>
      </c>
      <c r="E41" s="16">
        <f>VLOOKUP(G41,NUTS_Europa!$A$2:$C$81,3,FALSE)</f>
        <v>1065</v>
      </c>
      <c r="F41" s="16">
        <v>33</v>
      </c>
      <c r="G41" s="16">
        <v>40</v>
      </c>
      <c r="H41" s="16">
        <v>2466669.2213519523</v>
      </c>
      <c r="I41" s="16">
        <v>2496322.9927638997</v>
      </c>
      <c r="J41" s="16">
        <v>137713.6226</v>
      </c>
      <c r="K41" s="16">
        <v>59.782564102564102</v>
      </c>
      <c r="L41" s="16">
        <v>11.372263066812939</v>
      </c>
      <c r="M41" s="16">
        <v>46.6589669618863</v>
      </c>
      <c r="N41" s="16">
        <v>7791.6234232858615</v>
      </c>
    </row>
    <row r="42" spans="2:14" s="16" customFormat="1" x14ac:dyDescent="0.25">
      <c r="B42" s="16" t="str">
        <f>VLOOKUP(F42,NUTS_Europa!$A$2:$C$81,2,FALSE)</f>
        <v>NL33</v>
      </c>
      <c r="C42" s="16">
        <f>VLOOKUP(F42,NUTS_Europa!$A$2:$C$81,3,FALSE)</f>
        <v>250</v>
      </c>
      <c r="D42" s="16" t="str">
        <f>VLOOKUP(G42,NUTS_Europa!$A$2:$C$81,2,FALSE)</f>
        <v>NL11</v>
      </c>
      <c r="E42" s="16">
        <f>VLOOKUP(G42,NUTS_Europa!$A$2:$C$81,3,FALSE)</f>
        <v>218</v>
      </c>
      <c r="F42" s="16">
        <v>33</v>
      </c>
      <c r="G42" s="16">
        <v>70</v>
      </c>
      <c r="H42" s="16">
        <v>2009530.2229203046</v>
      </c>
      <c r="I42" s="16">
        <v>888705.96343095461</v>
      </c>
      <c r="J42" s="16">
        <v>135416.16140000001</v>
      </c>
      <c r="K42" s="16">
        <v>3.4871794871794872</v>
      </c>
      <c r="L42" s="16">
        <v>10.509767986331955</v>
      </c>
      <c r="M42" s="16">
        <v>31.736643702576409</v>
      </c>
      <c r="N42" s="16">
        <v>5603.586288415795</v>
      </c>
    </row>
    <row r="43" spans="2:14" s="16" customFormat="1" x14ac:dyDescent="0.25">
      <c r="B43" s="16" t="str">
        <f>VLOOKUP(F43,NUTS_Europa!$A$2:$C$81,2,FALSE)</f>
        <v>NL34</v>
      </c>
      <c r="C43" s="16">
        <f>VLOOKUP(F43,NUTS_Europa!$A$2:$C$81,3,FALSE)</f>
        <v>250</v>
      </c>
      <c r="D43" s="16" t="str">
        <f>VLOOKUP(G43,NUTS_Europa!$A$2:$C$81,2,FALSE)</f>
        <v>FRI3</v>
      </c>
      <c r="E43" s="16">
        <f>VLOOKUP(G43,NUTS_Europa!$A$2:$C$81,3,FALSE)</f>
        <v>282</v>
      </c>
      <c r="F43" s="16">
        <v>34</v>
      </c>
      <c r="G43" s="16">
        <v>65</v>
      </c>
      <c r="H43" s="16">
        <v>490552.68150953349</v>
      </c>
      <c r="I43" s="16">
        <v>1309022.0936106027</v>
      </c>
      <c r="J43" s="16">
        <v>199597.76430000001</v>
      </c>
      <c r="K43" s="16">
        <v>18.615384615384617</v>
      </c>
      <c r="L43" s="16">
        <v>13.978524847491933</v>
      </c>
      <c r="M43" s="16">
        <v>5.2529984983594167</v>
      </c>
      <c r="N43" s="16">
        <v>760.20697826459991</v>
      </c>
    </row>
    <row r="44" spans="2:14" s="16" customFormat="1" x14ac:dyDescent="0.25">
      <c r="B44" s="16" t="str">
        <f>VLOOKUP(F44,NUTS_Europa!$A$2:$C$81,2,FALSE)</f>
        <v>NL34</v>
      </c>
      <c r="C44" s="16">
        <f>VLOOKUP(F44,NUTS_Europa!$A$2:$C$81,3,FALSE)</f>
        <v>250</v>
      </c>
      <c r="D44" s="16" t="str">
        <f>VLOOKUP(G44,NUTS_Europa!$A$2:$C$81,2,FALSE)</f>
        <v>FRF2</v>
      </c>
      <c r="E44" s="16">
        <f>VLOOKUP(G44,NUTS_Europa!$A$2:$C$81,3,FALSE)</f>
        <v>235</v>
      </c>
      <c r="F44" s="16">
        <v>34</v>
      </c>
      <c r="G44" s="16">
        <v>67</v>
      </c>
      <c r="H44" s="16">
        <v>1158787.4604072894</v>
      </c>
      <c r="I44" s="16">
        <v>881007.59874458134</v>
      </c>
      <c r="J44" s="16">
        <v>120125.8052</v>
      </c>
      <c r="K44" s="16">
        <v>7.2307692307692308</v>
      </c>
      <c r="L44" s="16">
        <v>10.495507541958009</v>
      </c>
      <c r="M44" s="16">
        <v>9.8623551930227435</v>
      </c>
      <c r="N44" s="16">
        <v>1644.4693422969513</v>
      </c>
    </row>
    <row r="45" spans="2:14" s="16" customFormat="1" x14ac:dyDescent="0.25">
      <c r="B45" s="16" t="str">
        <f>VLOOKUP(F45,NUTS_Europa!$A$2:$C$81,2,FALSE)</f>
        <v>NL41</v>
      </c>
      <c r="C45" s="16">
        <f>VLOOKUP(F45,NUTS_Europa!$A$2:$C$81,3,FALSE)</f>
        <v>253</v>
      </c>
      <c r="D45" s="16" t="str">
        <f>VLOOKUP(G45,NUTS_Europa!$A$2:$C$81,2,FALSE)</f>
        <v>PT11</v>
      </c>
      <c r="E45" s="16">
        <f>VLOOKUP(G45,NUTS_Europa!$A$2:$C$81,3,FALSE)</f>
        <v>111</v>
      </c>
      <c r="F45" s="16">
        <v>35</v>
      </c>
      <c r="G45" s="16">
        <v>36</v>
      </c>
      <c r="H45" s="16">
        <v>1057258.5780181817</v>
      </c>
      <c r="I45" s="16">
        <v>2104017.1565851788</v>
      </c>
      <c r="J45" s="16">
        <v>163029.68049999999</v>
      </c>
      <c r="K45" s="16">
        <v>49.48205128205128</v>
      </c>
      <c r="L45" s="16">
        <v>14.05008953853252</v>
      </c>
      <c r="M45" s="16">
        <v>18.610551095435579</v>
      </c>
      <c r="N45" s="16">
        <v>3107.7928912121797</v>
      </c>
    </row>
    <row r="46" spans="2:14" s="16" customFormat="1" x14ac:dyDescent="0.25">
      <c r="B46" s="16" t="str">
        <f>VLOOKUP(F46,NUTS_Europa!$A$2:$C$81,2,FALSE)</f>
        <v>NL41</v>
      </c>
      <c r="C46" s="16">
        <f>VLOOKUP(F46,NUTS_Europa!$A$2:$C$81,3,FALSE)</f>
        <v>253</v>
      </c>
      <c r="D46" s="16" t="str">
        <f>VLOOKUP(G46,NUTS_Europa!$A$2:$C$81,2,FALSE)</f>
        <v>PT18</v>
      </c>
      <c r="E46" s="16">
        <f>VLOOKUP(G46,NUTS_Europa!$A$2:$C$81,3,FALSE)</f>
        <v>1065</v>
      </c>
      <c r="F46" s="16">
        <v>35</v>
      </c>
      <c r="G46" s="16">
        <v>40</v>
      </c>
      <c r="H46" s="16">
        <v>2562311.9184666732</v>
      </c>
      <c r="I46" s="16">
        <v>2450181.2063662251</v>
      </c>
      <c r="J46" s="16">
        <v>120437.3524</v>
      </c>
      <c r="K46" s="16">
        <v>59.782923076923076</v>
      </c>
      <c r="L46" s="16">
        <v>14.330807964823054</v>
      </c>
      <c r="M46" s="16">
        <v>46.6589669618863</v>
      </c>
      <c r="N46" s="16">
        <v>7791.6234232858615</v>
      </c>
    </row>
    <row r="47" spans="2:14" s="16" customFormat="1" x14ac:dyDescent="0.25">
      <c r="B47" s="16" t="str">
        <f>VLOOKUP(F47,NUTS_Europa!$A$2:$C$81,2,FALSE)</f>
        <v>PT15</v>
      </c>
      <c r="C47" s="16">
        <f>VLOOKUP(F47,NUTS_Europa!$A$2:$C$81,3,FALSE)</f>
        <v>1065</v>
      </c>
      <c r="D47" s="16" t="str">
        <f>VLOOKUP(G47,NUTS_Europa!$A$2:$C$81,2,FALSE)</f>
        <v>PT17</v>
      </c>
      <c r="E47" s="16">
        <f>VLOOKUP(G47,NUTS_Europa!$A$2:$C$81,3,FALSE)</f>
        <v>294</v>
      </c>
      <c r="F47" s="16">
        <v>37</v>
      </c>
      <c r="G47" s="16">
        <v>39</v>
      </c>
      <c r="H47" s="16">
        <v>948734.49656451249</v>
      </c>
      <c r="I47" s="16">
        <v>680327.75820294651</v>
      </c>
      <c r="J47" s="16">
        <v>507158.32770000002</v>
      </c>
      <c r="K47" s="16">
        <v>2.3076923076923075</v>
      </c>
      <c r="L47" s="16">
        <v>11.69801860931082</v>
      </c>
      <c r="M47" s="16">
        <v>14.792056753512249</v>
      </c>
      <c r="N47" s="16">
        <v>2919.4418074543673</v>
      </c>
    </row>
    <row r="48" spans="2:14" s="16" customFormat="1" x14ac:dyDescent="0.25">
      <c r="B48" s="16" t="str">
        <f>VLOOKUP(F48,NUTS_Europa!$A$2:$C$81,2,FALSE)</f>
        <v>BE21</v>
      </c>
      <c r="C48" s="16">
        <f>VLOOKUP(F48,NUTS_Europa!$A$2:$C$81,3,FALSE)</f>
        <v>250</v>
      </c>
      <c r="D48" s="16" t="str">
        <f>VLOOKUP(G48,NUTS_Europa!$A$2:$C$81,2,FALSE)</f>
        <v>FRE1</v>
      </c>
      <c r="E48" s="16">
        <f>VLOOKUP(G48,NUTS_Europa!$A$2:$C$81,3,FALSE)</f>
        <v>235</v>
      </c>
      <c r="F48" s="16">
        <v>41</v>
      </c>
      <c r="G48" s="16">
        <v>61</v>
      </c>
      <c r="H48" s="16">
        <v>592216.4645425101</v>
      </c>
      <c r="I48" s="16">
        <v>881007.59874458134</v>
      </c>
      <c r="J48" s="16">
        <v>142392.87169999999</v>
      </c>
      <c r="K48" s="16">
        <v>7.2307692307692308</v>
      </c>
      <c r="L48" s="16">
        <v>10.495507541958009</v>
      </c>
      <c r="M48" s="16">
        <v>9.8623551930227435</v>
      </c>
      <c r="N48" s="16">
        <v>1644.4693422969513</v>
      </c>
    </row>
    <row r="49" spans="2:14" s="16" customFormat="1" x14ac:dyDescent="0.25">
      <c r="B49" s="16" t="str">
        <f>VLOOKUP(F49,NUTS_Europa!$A$2:$C$81,2,FALSE)</f>
        <v>BE21</v>
      </c>
      <c r="C49" s="16">
        <f>VLOOKUP(F49,NUTS_Europa!$A$2:$C$81,3,FALSE)</f>
        <v>250</v>
      </c>
      <c r="D49" s="16" t="str">
        <f>VLOOKUP(G49,NUTS_Europa!$A$2:$C$81,2,FALSE)</f>
        <v>FRF2</v>
      </c>
      <c r="E49" s="16">
        <f>VLOOKUP(G49,NUTS_Europa!$A$2:$C$81,3,FALSE)</f>
        <v>235</v>
      </c>
      <c r="F49" s="16">
        <v>41</v>
      </c>
      <c r="G49" s="16">
        <v>67</v>
      </c>
      <c r="H49" s="16">
        <v>1128558.8249571868</v>
      </c>
      <c r="I49" s="16">
        <v>881007.59874458134</v>
      </c>
      <c r="J49" s="16">
        <v>156784.57750000001</v>
      </c>
      <c r="K49" s="16">
        <v>7.2307692307692308</v>
      </c>
      <c r="L49" s="16">
        <v>10.495507541958009</v>
      </c>
      <c r="M49" s="16">
        <v>9.8623551930227435</v>
      </c>
      <c r="N49" s="16">
        <v>1644.4693422969513</v>
      </c>
    </row>
    <row r="50" spans="2:14" s="16" customFormat="1" x14ac:dyDescent="0.25">
      <c r="B50" s="16" t="str">
        <f>VLOOKUP(F50,NUTS_Europa!$A$2:$C$81,2,FALSE)</f>
        <v>BE23</v>
      </c>
      <c r="C50" s="16">
        <f>VLOOKUP(F50,NUTS_Europa!$A$2:$C$81,3,FALSE)</f>
        <v>220</v>
      </c>
      <c r="D50" s="16" t="str">
        <f>VLOOKUP(G50,NUTS_Europa!$A$2:$C$81,2,FALSE)</f>
        <v>ES12</v>
      </c>
      <c r="E50" s="16">
        <f>VLOOKUP(G50,NUTS_Europa!$A$2:$C$81,3,FALSE)</f>
        <v>163</v>
      </c>
      <c r="F50" s="16">
        <v>42</v>
      </c>
      <c r="G50" s="16">
        <v>52</v>
      </c>
      <c r="H50" s="16">
        <v>1504808.0322777752</v>
      </c>
      <c r="I50" s="16">
        <v>1668668.7384793647</v>
      </c>
      <c r="J50" s="16">
        <v>137713.6226</v>
      </c>
      <c r="K50" s="16">
        <v>37.435897435897438</v>
      </c>
      <c r="L50" s="16">
        <v>10.661045733949308</v>
      </c>
      <c r="M50" s="16">
        <v>18.828368017742196</v>
      </c>
      <c r="N50" s="16">
        <v>2988.6329222563354</v>
      </c>
    </row>
    <row r="51" spans="2:14" s="16" customFormat="1" x14ac:dyDescent="0.25">
      <c r="B51" s="16" t="str">
        <f>VLOOKUP(F51,NUTS_Europa!$A$2:$C$81,2,FALSE)</f>
        <v>BE23</v>
      </c>
      <c r="C51" s="16">
        <f>VLOOKUP(F51,NUTS_Europa!$A$2:$C$81,3,FALSE)</f>
        <v>220</v>
      </c>
      <c r="D51" s="16" t="str">
        <f>VLOOKUP(G51,NUTS_Europa!$A$2:$C$81,2,FALSE)</f>
        <v>FRD1</v>
      </c>
      <c r="E51" s="16">
        <f>VLOOKUP(G51,NUTS_Europa!$A$2:$C$81,3,FALSE)</f>
        <v>269</v>
      </c>
      <c r="F51" s="16">
        <v>42</v>
      </c>
      <c r="G51" s="16">
        <v>59</v>
      </c>
      <c r="H51" s="16">
        <v>4370275.6748715863</v>
      </c>
      <c r="I51" s="16">
        <v>944264.89444841573</v>
      </c>
      <c r="J51" s="16">
        <v>115262.5922</v>
      </c>
      <c r="K51" s="16">
        <v>9.281538461538462</v>
      </c>
      <c r="L51" s="16">
        <v>13.295346464799305</v>
      </c>
      <c r="M51" s="16">
        <v>93.417971975609419</v>
      </c>
      <c r="N51" s="16">
        <v>14828.264792447228</v>
      </c>
    </row>
    <row r="52" spans="2:14" s="16" customFormat="1" x14ac:dyDescent="0.25">
      <c r="B52" s="16" t="str">
        <f>VLOOKUP(F52,NUTS_Europa!$A$2:$C$81,2,FALSE)</f>
        <v>BE25</v>
      </c>
      <c r="C52" s="16">
        <f>VLOOKUP(F52,NUTS_Europa!$A$2:$C$81,3,FALSE)</f>
        <v>220</v>
      </c>
      <c r="D52" s="16" t="str">
        <f>VLOOKUP(G52,NUTS_Europa!$A$2:$C$81,2,FALSE)</f>
        <v>FRD1</v>
      </c>
      <c r="E52" s="16">
        <f>VLOOKUP(G52,NUTS_Europa!$A$2:$C$81,3,FALSE)</f>
        <v>269</v>
      </c>
      <c r="F52" s="16">
        <v>43</v>
      </c>
      <c r="G52" s="16">
        <v>59</v>
      </c>
      <c r="H52" s="16">
        <v>3809553.7387040695</v>
      </c>
      <c r="I52" s="16">
        <v>944264.89444841573</v>
      </c>
      <c r="J52" s="16">
        <v>199058.85829999999</v>
      </c>
      <c r="K52" s="16">
        <v>9.281538461538462</v>
      </c>
      <c r="L52" s="16">
        <v>13.295346464799305</v>
      </c>
      <c r="M52" s="16">
        <v>93.417971975609419</v>
      </c>
      <c r="N52" s="16">
        <v>14828.264792447228</v>
      </c>
    </row>
    <row r="53" spans="2:14" s="16" customFormat="1" x14ac:dyDescent="0.25">
      <c r="B53" s="16" t="str">
        <f>VLOOKUP(F53,NUTS_Europa!$A$2:$C$81,2,FALSE)</f>
        <v>BE25</v>
      </c>
      <c r="C53" s="16">
        <f>VLOOKUP(F53,NUTS_Europa!$A$2:$C$81,3,FALSE)</f>
        <v>220</v>
      </c>
      <c r="D53" s="16" t="str">
        <f>VLOOKUP(G53,NUTS_Europa!$A$2:$C$81,2,FALSE)</f>
        <v>PT18</v>
      </c>
      <c r="E53" s="16">
        <f>VLOOKUP(G53,NUTS_Europa!$A$2:$C$81,3,FALSE)</f>
        <v>61</v>
      </c>
      <c r="F53" s="16">
        <v>43</v>
      </c>
      <c r="G53" s="16">
        <v>80</v>
      </c>
      <c r="H53" s="16">
        <v>12082111.173824798</v>
      </c>
      <c r="I53" s="16">
        <v>2562145.8680368806</v>
      </c>
      <c r="J53" s="16">
        <v>117768.50930000001</v>
      </c>
      <c r="K53" s="16">
        <v>69.418974358974367</v>
      </c>
      <c r="L53" s="16">
        <v>9.732576862478453</v>
      </c>
      <c r="M53" s="16">
        <v>90.290482830715533</v>
      </c>
      <c r="N53" s="16">
        <v>17957.973999125879</v>
      </c>
    </row>
    <row r="54" spans="2:14" s="16" customFormat="1" x14ac:dyDescent="0.25">
      <c r="B54" s="16" t="str">
        <f>VLOOKUP(F54,NUTS_Europa!$A$2:$C$81,2,FALSE)</f>
        <v>DE50</v>
      </c>
      <c r="C54" s="16">
        <f>VLOOKUP(F54,NUTS_Europa!$A$2:$C$81,3,FALSE)</f>
        <v>1069</v>
      </c>
      <c r="D54" s="16" t="str">
        <f>VLOOKUP(G54,NUTS_Europa!$A$2:$C$81,2,FALSE)</f>
        <v>ES12</v>
      </c>
      <c r="E54" s="16">
        <f>VLOOKUP(G54,NUTS_Europa!$A$2:$C$81,3,FALSE)</f>
        <v>163</v>
      </c>
      <c r="F54" s="16">
        <v>44</v>
      </c>
      <c r="G54" s="16">
        <v>52</v>
      </c>
      <c r="H54" s="16">
        <v>1646990.8993814855</v>
      </c>
      <c r="I54" s="16">
        <v>2164299.199029706</v>
      </c>
      <c r="J54" s="16">
        <v>120125.8052</v>
      </c>
      <c r="K54" s="16">
        <v>53.746153846153845</v>
      </c>
      <c r="L54" s="16">
        <v>9.5060995508988242</v>
      </c>
      <c r="M54" s="16">
        <v>17.89697951315479</v>
      </c>
      <c r="N54" s="16">
        <v>2988.6329222563354</v>
      </c>
    </row>
    <row r="55" spans="2:14" s="16" customFormat="1" x14ac:dyDescent="0.25">
      <c r="B55" s="16" t="str">
        <f>VLOOKUP(F55,NUTS_Europa!$A$2:$C$81,2,FALSE)</f>
        <v>DE50</v>
      </c>
      <c r="C55" s="16">
        <f>VLOOKUP(F55,NUTS_Europa!$A$2:$C$81,3,FALSE)</f>
        <v>1069</v>
      </c>
      <c r="D55" s="16" t="str">
        <f>VLOOKUP(G55,NUTS_Europa!$A$2:$C$81,2,FALSE)</f>
        <v>NL11</v>
      </c>
      <c r="E55" s="16">
        <f>VLOOKUP(G55,NUTS_Europa!$A$2:$C$81,3,FALSE)</f>
        <v>218</v>
      </c>
      <c r="F55" s="16">
        <v>44</v>
      </c>
      <c r="G55" s="16">
        <v>70</v>
      </c>
      <c r="H55" s="16">
        <v>2265567.9521564217</v>
      </c>
      <c r="I55" s="16">
        <v>1074191.1885149437</v>
      </c>
      <c r="J55" s="16">
        <v>120437.3524</v>
      </c>
      <c r="K55" s="16">
        <v>13.844615384615386</v>
      </c>
      <c r="L55" s="16">
        <v>9.4294521662905098</v>
      </c>
      <c r="M55" s="16">
        <v>26.57233138505028</v>
      </c>
      <c r="N55" s="16">
        <v>5603.586288415795</v>
      </c>
    </row>
    <row r="56" spans="2:14" s="16" customFormat="1" x14ac:dyDescent="0.25">
      <c r="B56" s="16" t="str">
        <f>VLOOKUP(F56,NUTS_Europa!$A$2:$C$81,2,FALSE)</f>
        <v>DE60</v>
      </c>
      <c r="C56" s="16">
        <f>VLOOKUP(F56,NUTS_Europa!$A$2:$C$81,3,FALSE)</f>
        <v>245</v>
      </c>
      <c r="D56" s="16" t="str">
        <f>VLOOKUP(G56,NUTS_Europa!$A$2:$C$81,2,FALSE)</f>
        <v>FRH0</v>
      </c>
      <c r="E56" s="16">
        <f>VLOOKUP(G56,NUTS_Europa!$A$2:$C$81,3,FALSE)</f>
        <v>282</v>
      </c>
      <c r="F56" s="16">
        <v>45</v>
      </c>
      <c r="G56" s="16">
        <v>63</v>
      </c>
      <c r="H56" s="16">
        <v>3018213.4537396897</v>
      </c>
      <c r="I56" s="16">
        <v>8355827.0587872127</v>
      </c>
      <c r="J56" s="16">
        <v>145277.79319999999</v>
      </c>
      <c r="K56" s="16">
        <v>45.43948717948718</v>
      </c>
      <c r="L56" s="16">
        <v>12.678571764892027</v>
      </c>
      <c r="M56" s="16">
        <v>5.2529984983594167</v>
      </c>
      <c r="N56" s="16">
        <v>760.20697826459991</v>
      </c>
    </row>
    <row r="57" spans="2:14" s="16" customFormat="1" x14ac:dyDescent="0.25">
      <c r="B57" s="16" t="str">
        <f>VLOOKUP(F57,NUTS_Europa!$A$2:$C$81,2,FALSE)</f>
        <v>DE60</v>
      </c>
      <c r="C57" s="16">
        <f>VLOOKUP(F57,NUTS_Europa!$A$2:$C$81,3,FALSE)</f>
        <v>245</v>
      </c>
      <c r="D57" s="16" t="str">
        <f>VLOOKUP(G57,NUTS_Europa!$A$2:$C$81,2,FALSE)</f>
        <v>FRI3</v>
      </c>
      <c r="E57" s="16">
        <f>VLOOKUP(G57,NUTS_Europa!$A$2:$C$81,3,FALSE)</f>
        <v>282</v>
      </c>
      <c r="F57" s="16">
        <v>45</v>
      </c>
      <c r="G57" s="16">
        <v>65</v>
      </c>
      <c r="H57" s="16">
        <v>3158952.8522467501</v>
      </c>
      <c r="I57" s="16">
        <v>8355827.0587872127</v>
      </c>
      <c r="J57" s="16">
        <v>163171.4883</v>
      </c>
      <c r="K57" s="16">
        <v>45.43948717948718</v>
      </c>
      <c r="L57" s="16">
        <v>12.678571764892027</v>
      </c>
      <c r="M57" s="16">
        <v>5.2529984983594167</v>
      </c>
      <c r="N57" s="16">
        <v>760.20697826459991</v>
      </c>
    </row>
    <row r="58" spans="2:14" s="16" customFormat="1" x14ac:dyDescent="0.25">
      <c r="B58" s="16" t="str">
        <f>VLOOKUP(F58,NUTS_Europa!$A$2:$C$81,2,FALSE)</f>
        <v>DE80</v>
      </c>
      <c r="C58" s="16">
        <f>VLOOKUP(F58,NUTS_Europa!$A$2:$C$81,3,FALSE)</f>
        <v>245</v>
      </c>
      <c r="D58" s="16" t="str">
        <f>VLOOKUP(G58,NUTS_Europa!$A$2:$C$81,2,FALSE)</f>
        <v>ES11</v>
      </c>
      <c r="E58" s="16">
        <f>VLOOKUP(G58,NUTS_Europa!$A$2:$C$81,3,FALSE)</f>
        <v>285</v>
      </c>
      <c r="F58" s="16">
        <v>46</v>
      </c>
      <c r="G58" s="16">
        <v>51</v>
      </c>
      <c r="H58" s="16">
        <v>59259.211357202868</v>
      </c>
      <c r="I58" s="16">
        <v>6367939.5017116489</v>
      </c>
      <c r="J58" s="16">
        <v>127001.217</v>
      </c>
      <c r="K58" s="16">
        <v>51.586666666666666</v>
      </c>
      <c r="L58" s="16">
        <v>8.5323829249666474</v>
      </c>
      <c r="M58" s="16">
        <v>9.3475034828960524E-2</v>
      </c>
      <c r="N58" s="16">
        <v>15.609481269928793</v>
      </c>
    </row>
    <row r="59" spans="2:14" s="16" customFormat="1" x14ac:dyDescent="0.25">
      <c r="B59" s="16" t="str">
        <f>VLOOKUP(F59,NUTS_Europa!$A$2:$C$81,2,FALSE)</f>
        <v>DE80</v>
      </c>
      <c r="C59" s="16">
        <f>VLOOKUP(F59,NUTS_Europa!$A$2:$C$81,3,FALSE)</f>
        <v>245</v>
      </c>
      <c r="D59" s="16" t="str">
        <f>VLOOKUP(G59,NUTS_Europa!$A$2:$C$81,2,FALSE)</f>
        <v>ES13</v>
      </c>
      <c r="E59" s="16">
        <f>VLOOKUP(G59,NUTS_Europa!$A$2:$C$81,3,FALSE)</f>
        <v>285</v>
      </c>
      <c r="F59" s="16">
        <v>46</v>
      </c>
      <c r="G59" s="16">
        <v>53</v>
      </c>
      <c r="H59" s="16">
        <v>66002.148247742894</v>
      </c>
      <c r="I59" s="16">
        <v>6367939.5017116489</v>
      </c>
      <c r="J59" s="16">
        <v>117768.50930000001</v>
      </c>
      <c r="K59" s="16">
        <v>51.586666666666666</v>
      </c>
      <c r="L59" s="16">
        <v>8.5323829249666474</v>
      </c>
      <c r="M59" s="16">
        <v>9.3475034828960524E-2</v>
      </c>
      <c r="N59" s="16">
        <v>15.609481269928793</v>
      </c>
    </row>
    <row r="60" spans="2:14" s="16" customFormat="1" x14ac:dyDescent="0.25">
      <c r="B60" s="16" t="str">
        <f>VLOOKUP(F60,NUTS_Europa!$A$2:$C$81,2,FALSE)</f>
        <v>DE93</v>
      </c>
      <c r="C60" s="16">
        <f>VLOOKUP(F60,NUTS_Europa!$A$2:$C$81,3,FALSE)</f>
        <v>245</v>
      </c>
      <c r="D60" s="16" t="str">
        <f>VLOOKUP(G60,NUTS_Europa!$A$2:$C$81,2,FALSE)</f>
        <v>FRI1</v>
      </c>
      <c r="E60" s="16">
        <f>VLOOKUP(G60,NUTS_Europa!$A$2:$C$81,3,FALSE)</f>
        <v>275</v>
      </c>
      <c r="F60" s="16">
        <v>47</v>
      </c>
      <c r="G60" s="16">
        <v>64</v>
      </c>
      <c r="H60" s="16">
        <v>821547.5069385455</v>
      </c>
      <c r="I60" s="16">
        <v>8408850.2534948755</v>
      </c>
      <c r="J60" s="16">
        <v>154854.3009</v>
      </c>
      <c r="K60" s="16">
        <v>61.025641025641029</v>
      </c>
      <c r="L60" s="16">
        <v>11.940058237833606</v>
      </c>
      <c r="M60" s="16">
        <v>1.3350187745306841</v>
      </c>
      <c r="N60" s="16">
        <v>193.20214708407869</v>
      </c>
    </row>
    <row r="61" spans="2:14" s="16" customFormat="1" x14ac:dyDescent="0.25">
      <c r="B61" s="16" t="str">
        <f>VLOOKUP(F61,NUTS_Europa!$A$2:$C$81,2,FALSE)</f>
        <v>DE93</v>
      </c>
      <c r="C61" s="16">
        <f>VLOOKUP(F61,NUTS_Europa!$A$2:$C$81,3,FALSE)</f>
        <v>245</v>
      </c>
      <c r="D61" s="16" t="str">
        <f>VLOOKUP(G61,NUTS_Europa!$A$2:$C$81,2,FALSE)</f>
        <v>FRI2</v>
      </c>
      <c r="E61" s="16">
        <f>VLOOKUP(G61,NUTS_Europa!$A$2:$C$81,3,FALSE)</f>
        <v>275</v>
      </c>
      <c r="F61" s="16">
        <v>47</v>
      </c>
      <c r="G61" s="16">
        <v>69</v>
      </c>
      <c r="H61" s="16">
        <v>788062.48361452133</v>
      </c>
      <c r="I61" s="16">
        <v>8408850.2534948755</v>
      </c>
      <c r="J61" s="16">
        <v>114346.8514</v>
      </c>
      <c r="K61" s="16">
        <v>61.025641025641029</v>
      </c>
      <c r="L61" s="16">
        <v>11.940058237833606</v>
      </c>
      <c r="M61" s="16">
        <v>1.3350187745306841</v>
      </c>
      <c r="N61" s="16">
        <v>193.20214708407869</v>
      </c>
    </row>
    <row r="62" spans="2:14" s="16" customFormat="1" x14ac:dyDescent="0.25">
      <c r="B62" s="16" t="str">
        <f>VLOOKUP(F62,NUTS_Europa!$A$2:$C$81,2,FALSE)</f>
        <v>DE94</v>
      </c>
      <c r="C62" s="16">
        <f>VLOOKUP(F62,NUTS_Europa!$A$2:$C$81,3,FALSE)</f>
        <v>1069</v>
      </c>
      <c r="D62" s="16" t="str">
        <f>VLOOKUP(G62,NUTS_Europa!$A$2:$C$81,2,FALSE)</f>
        <v>FRE1</v>
      </c>
      <c r="E62" s="16">
        <f>VLOOKUP(G62,NUTS_Europa!$A$2:$C$81,3,FALSE)</f>
        <v>235</v>
      </c>
      <c r="F62" s="16">
        <v>48</v>
      </c>
      <c r="G62" s="16">
        <v>61</v>
      </c>
      <c r="H62" s="16">
        <v>617480.52042012266</v>
      </c>
      <c r="I62" s="16">
        <v>1163959.6174713785</v>
      </c>
      <c r="J62" s="16">
        <v>507158.32770000002</v>
      </c>
      <c r="K62" s="16">
        <v>20.905641025641028</v>
      </c>
      <c r="L62" s="16">
        <v>9.4151917219165622</v>
      </c>
      <c r="M62" s="16">
        <v>8.3467983972302413</v>
      </c>
      <c r="N62" s="16">
        <v>1644.4693422969513</v>
      </c>
    </row>
    <row r="63" spans="2:14" s="16" customFormat="1" x14ac:dyDescent="0.25">
      <c r="B63" s="16" t="str">
        <f>VLOOKUP(F63,NUTS_Europa!$A$2:$C$81,2,FALSE)</f>
        <v>DE94</v>
      </c>
      <c r="C63" s="16">
        <f>VLOOKUP(F63,NUTS_Europa!$A$2:$C$81,3,FALSE)</f>
        <v>1069</v>
      </c>
      <c r="D63" s="16" t="str">
        <f>VLOOKUP(G63,NUTS_Europa!$A$2:$C$81,2,FALSE)</f>
        <v>FRJ2</v>
      </c>
      <c r="E63" s="16">
        <f>VLOOKUP(G63,NUTS_Europa!$A$2:$C$81,3,FALSE)</f>
        <v>163</v>
      </c>
      <c r="F63" s="16">
        <v>48</v>
      </c>
      <c r="G63" s="16">
        <v>68</v>
      </c>
      <c r="H63" s="16">
        <v>2828137.4824851784</v>
      </c>
      <c r="I63" s="16">
        <v>2164299.199029706</v>
      </c>
      <c r="J63" s="16">
        <v>142841.86170000001</v>
      </c>
      <c r="K63" s="16">
        <v>53.746153846153845</v>
      </c>
      <c r="L63" s="16">
        <v>9.5060995508988242</v>
      </c>
      <c r="M63" s="16">
        <v>17.89697951315479</v>
      </c>
      <c r="N63" s="16">
        <v>2988.6329222563354</v>
      </c>
    </row>
    <row r="64" spans="2:14" s="16" customFormat="1" x14ac:dyDescent="0.25">
      <c r="B64" s="16" t="str">
        <f>VLOOKUP(F64,NUTS_Europa!$A$2:$C$81,2,FALSE)</f>
        <v>DEA1</v>
      </c>
      <c r="C64" s="16">
        <f>VLOOKUP(F64,NUTS_Europa!$A$2:$C$81,3,FALSE)</f>
        <v>245</v>
      </c>
      <c r="D64" s="16" t="str">
        <f>VLOOKUP(G64,NUTS_Europa!$A$2:$C$81,2,FALSE)</f>
        <v>ES11</v>
      </c>
      <c r="E64" s="16">
        <f>VLOOKUP(G64,NUTS_Europa!$A$2:$C$81,3,FALSE)</f>
        <v>285</v>
      </c>
      <c r="F64" s="16">
        <v>49</v>
      </c>
      <c r="G64" s="16">
        <v>51</v>
      </c>
      <c r="H64" s="16">
        <v>58049.991671665302</v>
      </c>
      <c r="I64" s="16">
        <v>6367939.5017116489</v>
      </c>
      <c r="J64" s="16">
        <v>176841.96369999999</v>
      </c>
      <c r="K64" s="16">
        <v>51.586666666666666</v>
      </c>
      <c r="L64" s="16">
        <v>8.5323829249666474</v>
      </c>
      <c r="M64" s="16">
        <v>9.3475034828960524E-2</v>
      </c>
      <c r="N64" s="16">
        <v>15.609481269928793</v>
      </c>
    </row>
    <row r="65" spans="2:14" s="16" customFormat="1" x14ac:dyDescent="0.25">
      <c r="B65" s="16" t="str">
        <f>VLOOKUP(F65,NUTS_Europa!$A$2:$C$81,2,FALSE)</f>
        <v>DEA1</v>
      </c>
      <c r="C65" s="16">
        <f>VLOOKUP(F65,NUTS_Europa!$A$2:$C$81,3,FALSE)</f>
        <v>245</v>
      </c>
      <c r="D65" s="16" t="str">
        <f>VLOOKUP(G65,NUTS_Europa!$A$2:$C$81,2,FALSE)</f>
        <v>ES13</v>
      </c>
      <c r="E65" s="16">
        <f>VLOOKUP(G65,NUTS_Europa!$A$2:$C$81,3,FALSE)</f>
        <v>285</v>
      </c>
      <c r="F65" s="16">
        <v>49</v>
      </c>
      <c r="G65" s="16">
        <v>53</v>
      </c>
      <c r="H65" s="16">
        <v>64792.928562205328</v>
      </c>
      <c r="I65" s="16">
        <v>6367939.5017116489</v>
      </c>
      <c r="J65" s="16">
        <v>199058.85829999999</v>
      </c>
      <c r="K65" s="16">
        <v>51.586666666666666</v>
      </c>
      <c r="L65" s="16">
        <v>8.5323829249666474</v>
      </c>
      <c r="M65" s="16">
        <v>9.3475034828960524E-2</v>
      </c>
      <c r="N65" s="16">
        <v>15.609481269928793</v>
      </c>
    </row>
    <row r="66" spans="2:14" s="16" customFormat="1" x14ac:dyDescent="0.25">
      <c r="B66" s="16" t="str">
        <f>VLOOKUP(F66,NUTS_Europa!$A$2:$C$81,2,FALSE)</f>
        <v>DEF0</v>
      </c>
      <c r="C66" s="16">
        <f>VLOOKUP(F66,NUTS_Europa!$A$2:$C$81,3,FALSE)</f>
        <v>245</v>
      </c>
      <c r="D66" s="16" t="str">
        <f>VLOOKUP(G66,NUTS_Europa!$A$2:$C$81,2,FALSE)</f>
        <v>FRH0</v>
      </c>
      <c r="E66" s="16">
        <f>VLOOKUP(G66,NUTS_Europa!$A$2:$C$81,3,FALSE)</f>
        <v>282</v>
      </c>
      <c r="F66" s="16">
        <v>50</v>
      </c>
      <c r="G66" s="16">
        <v>63</v>
      </c>
      <c r="H66" s="16">
        <v>2979285.5350036942</v>
      </c>
      <c r="I66" s="16">
        <v>8355827.0587872127</v>
      </c>
      <c r="J66" s="16">
        <v>145035.59770000001</v>
      </c>
      <c r="K66" s="16">
        <v>45.43948717948718</v>
      </c>
      <c r="L66" s="16">
        <v>12.678571764892027</v>
      </c>
      <c r="M66" s="16">
        <v>5.2529984983594167</v>
      </c>
      <c r="N66" s="16">
        <v>760.20697826459991</v>
      </c>
    </row>
    <row r="67" spans="2:14" s="16" customFormat="1" x14ac:dyDescent="0.25">
      <c r="B67" s="16" t="str">
        <f>VLOOKUP(F67,NUTS_Europa!$A$2:$C$81,2,FALSE)</f>
        <v>DEF0</v>
      </c>
      <c r="C67" s="16">
        <f>VLOOKUP(F67,NUTS_Europa!$A$2:$C$81,3,FALSE)</f>
        <v>245</v>
      </c>
      <c r="D67" s="16" t="str">
        <f>VLOOKUP(G67,NUTS_Europa!$A$2:$C$81,2,FALSE)</f>
        <v>PT11</v>
      </c>
      <c r="E67" s="16">
        <f>VLOOKUP(G67,NUTS_Europa!$A$2:$C$81,3,FALSE)</f>
        <v>288</v>
      </c>
      <c r="F67" s="16">
        <v>50</v>
      </c>
      <c r="G67" s="16">
        <v>76</v>
      </c>
      <c r="H67" s="16">
        <v>3341776.868413826</v>
      </c>
      <c r="I67" s="16">
        <v>7074222.2078297436</v>
      </c>
      <c r="J67" s="16">
        <v>114203.5226</v>
      </c>
      <c r="K67" s="16">
        <v>56.958974358974359</v>
      </c>
      <c r="L67" s="16">
        <v>9.473557495544064</v>
      </c>
      <c r="M67" s="16">
        <v>5.5719619934211062</v>
      </c>
      <c r="N67" s="16">
        <v>930.46701220500688</v>
      </c>
    </row>
    <row r="68" spans="2:14" s="16" customFormat="1" x14ac:dyDescent="0.25">
      <c r="B68" s="16" t="str">
        <f>VLOOKUP(F68,NUTS_Europa!$A$2:$C$81,2,FALSE)</f>
        <v>ES21</v>
      </c>
      <c r="C68" s="16">
        <f>VLOOKUP(F68,NUTS_Europa!$A$2:$C$81,3,FALSE)</f>
        <v>1063</v>
      </c>
      <c r="D68" s="16" t="str">
        <f>VLOOKUP(G68,NUTS_Europa!$A$2:$C$81,2,FALSE)</f>
        <v>ES61</v>
      </c>
      <c r="E68" s="16">
        <f>VLOOKUP(G68,NUTS_Europa!$A$2:$C$81,3,FALSE)</f>
        <v>297</v>
      </c>
      <c r="F68" s="16">
        <v>54</v>
      </c>
      <c r="G68" s="16">
        <v>57</v>
      </c>
      <c r="H68" s="16">
        <v>1030497.4885718162</v>
      </c>
      <c r="I68" s="16">
        <v>5076270.6563886814</v>
      </c>
      <c r="J68" s="16">
        <v>199597.76430000001</v>
      </c>
      <c r="K68" s="16">
        <v>30.051282051282051</v>
      </c>
      <c r="L68" s="16">
        <v>10.874518096108133</v>
      </c>
      <c r="M68" s="16">
        <v>4.4268993082059458</v>
      </c>
      <c r="N68" s="16">
        <v>873.71723440004666</v>
      </c>
    </row>
    <row r="69" spans="2:14" s="16" customFormat="1" x14ac:dyDescent="0.25">
      <c r="B69" s="16" t="str">
        <f>VLOOKUP(F69,NUTS_Europa!$A$2:$C$81,2,FALSE)</f>
        <v>ES21</v>
      </c>
      <c r="C69" s="16">
        <f>VLOOKUP(F69,NUTS_Europa!$A$2:$C$81,3,FALSE)</f>
        <v>1063</v>
      </c>
      <c r="D69" s="16" t="str">
        <f>VLOOKUP(G69,NUTS_Europa!$A$2:$C$81,2,FALSE)</f>
        <v>FRD2</v>
      </c>
      <c r="E69" s="16">
        <f>VLOOKUP(G69,NUTS_Europa!$A$2:$C$81,3,FALSE)</f>
        <v>271</v>
      </c>
      <c r="F69" s="16">
        <v>54</v>
      </c>
      <c r="G69" s="16">
        <v>60</v>
      </c>
      <c r="H69" s="16">
        <v>282554.70114494336</v>
      </c>
      <c r="I69" s="16">
        <v>6759291.9486499429</v>
      </c>
      <c r="J69" s="16">
        <v>159445.52859999999</v>
      </c>
      <c r="K69" s="16">
        <v>85.589743589743591</v>
      </c>
      <c r="L69" s="16">
        <v>12.035331278394366</v>
      </c>
      <c r="M69" s="16">
        <v>1.9375932667778186</v>
      </c>
      <c r="N69" s="16">
        <v>323.56046576339998</v>
      </c>
    </row>
    <row r="70" spans="2:14" s="16" customFormat="1" x14ac:dyDescent="0.25">
      <c r="B70" s="16" t="str">
        <f>VLOOKUP(F70,NUTS_Europa!$A$2:$C$81,2,FALSE)</f>
        <v>ES51</v>
      </c>
      <c r="C70" s="16">
        <f>VLOOKUP(F70,NUTS_Europa!$A$2:$C$81,3,FALSE)</f>
        <v>1064</v>
      </c>
      <c r="D70" s="16" t="str">
        <f>VLOOKUP(G70,NUTS_Europa!$A$2:$C$81,2,FALSE)</f>
        <v>ES62</v>
      </c>
      <c r="E70" s="16">
        <f>VLOOKUP(G70,NUTS_Europa!$A$2:$C$81,3,FALSE)</f>
        <v>462</v>
      </c>
      <c r="F70" s="16">
        <v>55</v>
      </c>
      <c r="G70" s="16">
        <v>58</v>
      </c>
      <c r="H70" s="16">
        <v>1020089.5622519846</v>
      </c>
      <c r="I70" s="16">
        <v>1093317.0934997443</v>
      </c>
      <c r="J70" s="16">
        <v>114203.5226</v>
      </c>
      <c r="K70" s="16">
        <v>17.076923076923077</v>
      </c>
      <c r="L70" s="16">
        <v>12.214984601717138</v>
      </c>
      <c r="M70" s="16">
        <v>4.7863816789723508</v>
      </c>
      <c r="N70" s="16">
        <v>944.66665541339307</v>
      </c>
    </row>
    <row r="71" spans="2:14" s="16" customFormat="1" x14ac:dyDescent="0.25">
      <c r="B71" s="16" t="str">
        <f>VLOOKUP(F71,NUTS_Europa!$A$2:$C$81,2,FALSE)</f>
        <v>ES51</v>
      </c>
      <c r="C71" s="16">
        <f>VLOOKUP(F71,NUTS_Europa!$A$2:$C$81,3,FALSE)</f>
        <v>1064</v>
      </c>
      <c r="D71" s="16" t="str">
        <f>VLOOKUP(G71,NUTS_Europa!$A$2:$C$81,2,FALSE)</f>
        <v>FRD2</v>
      </c>
      <c r="E71" s="16">
        <f>VLOOKUP(G71,NUTS_Europa!$A$2:$C$81,3,FALSE)</f>
        <v>271</v>
      </c>
      <c r="F71" s="16">
        <v>55</v>
      </c>
      <c r="G71" s="16">
        <v>60</v>
      </c>
      <c r="H71" s="16">
        <v>172331.65311754035</v>
      </c>
      <c r="I71" s="16">
        <v>2955739.1262962818</v>
      </c>
      <c r="J71" s="16">
        <v>507158.32770000002</v>
      </c>
      <c r="K71" s="16">
        <v>79.025641025641022</v>
      </c>
      <c r="L71" s="16">
        <v>14.617407943576337</v>
      </c>
      <c r="M71" s="16">
        <v>1.9375932667778186</v>
      </c>
      <c r="N71" s="16">
        <v>323.56046576339998</v>
      </c>
    </row>
    <row r="72" spans="2:14" s="16" customFormat="1" x14ac:dyDescent="0.25">
      <c r="B72" s="16" t="str">
        <f>VLOOKUP(F72,NUTS_Europa!$A$2:$C$81,2,FALSE)</f>
        <v>ES52</v>
      </c>
      <c r="C72" s="16">
        <f>VLOOKUP(F72,NUTS_Europa!$A$2:$C$81,3,FALSE)</f>
        <v>1063</v>
      </c>
      <c r="D72" s="16" t="str">
        <f>VLOOKUP(G72,NUTS_Europa!$A$2:$C$81,2,FALSE)</f>
        <v>ES61</v>
      </c>
      <c r="E72" s="16">
        <f>VLOOKUP(G72,NUTS_Europa!$A$2:$C$81,3,FALSE)</f>
        <v>297</v>
      </c>
      <c r="F72" s="16">
        <v>56</v>
      </c>
      <c r="G72" s="16">
        <v>57</v>
      </c>
      <c r="H72" s="16">
        <v>750582.95075260452</v>
      </c>
      <c r="I72" s="16">
        <v>5076270.6563886814</v>
      </c>
      <c r="J72" s="16">
        <v>176841.96369999999</v>
      </c>
      <c r="K72" s="16">
        <v>30.051282051282051</v>
      </c>
      <c r="L72" s="16">
        <v>10.874518096108133</v>
      </c>
      <c r="M72" s="16">
        <v>4.4268993082059458</v>
      </c>
      <c r="N72" s="16">
        <v>873.71723440004666</v>
      </c>
    </row>
    <row r="73" spans="2:14" s="16" customFormat="1" x14ac:dyDescent="0.25">
      <c r="B73" s="16" t="str">
        <f>VLOOKUP(F73,NUTS_Europa!$A$2:$C$81,2,FALSE)</f>
        <v>ES52</v>
      </c>
      <c r="C73" s="16">
        <f>VLOOKUP(F73,NUTS_Europa!$A$2:$C$81,3,FALSE)</f>
        <v>1063</v>
      </c>
      <c r="D73" s="16" t="str">
        <f>VLOOKUP(G73,NUTS_Europa!$A$2:$C$81,2,FALSE)</f>
        <v>ES62</v>
      </c>
      <c r="E73" s="16">
        <f>VLOOKUP(G73,NUTS_Europa!$A$2:$C$81,3,FALSE)</f>
        <v>462</v>
      </c>
      <c r="F73" s="16">
        <v>56</v>
      </c>
      <c r="G73" s="16">
        <v>58</v>
      </c>
      <c r="H73" s="16">
        <v>1037159.3395321504</v>
      </c>
      <c r="I73" s="16">
        <v>4885893.6264708778</v>
      </c>
      <c r="J73" s="16">
        <v>163171.4883</v>
      </c>
      <c r="K73" s="16">
        <v>23.589743589743591</v>
      </c>
      <c r="L73" s="16">
        <v>9.6329079365351671</v>
      </c>
      <c r="M73" s="16">
        <v>4.7863816789723508</v>
      </c>
      <c r="N73" s="16">
        <v>944.66665541339307</v>
      </c>
    </row>
    <row r="74" spans="2:14" s="16" customFormat="1" x14ac:dyDescent="0.25">
      <c r="B74" s="16" t="str">
        <f>VLOOKUP(F74,NUTS_Europa!$A$2:$C$81,2,FALSE)</f>
        <v>FRJ1</v>
      </c>
      <c r="C74" s="16">
        <f>VLOOKUP(F74,NUTS_Europa!$A$2:$C$81,3,FALSE)</f>
        <v>1064</v>
      </c>
      <c r="D74" s="16" t="str">
        <f>VLOOKUP(G74,NUTS_Europa!$A$2:$C$81,2,FALSE)</f>
        <v>FRJ2</v>
      </c>
      <c r="E74" s="16">
        <f>VLOOKUP(G74,NUTS_Europa!$A$2:$C$81,3,FALSE)</f>
        <v>163</v>
      </c>
      <c r="F74" s="16">
        <v>66</v>
      </c>
      <c r="G74" s="16">
        <v>68</v>
      </c>
      <c r="H74" s="16">
        <v>3587651.5348355081</v>
      </c>
      <c r="I74" s="16">
        <v>2481280.6634074566</v>
      </c>
      <c r="J74" s="16">
        <v>163171.4883</v>
      </c>
      <c r="K74" s="16">
        <v>63.897435897435898</v>
      </c>
      <c r="L74" s="16">
        <v>12.019013749542339</v>
      </c>
      <c r="M74" s="16">
        <v>17.89697951315479</v>
      </c>
      <c r="N74" s="16">
        <v>2988.6329222563354</v>
      </c>
    </row>
    <row r="75" spans="2:14" s="16" customFormat="1" x14ac:dyDescent="0.25">
      <c r="B75" s="16" t="str">
        <f>VLOOKUP(F75,NUTS_Europa!$A$2:$C$81,2,FALSE)</f>
        <v>FRJ1</v>
      </c>
      <c r="C75" s="16">
        <f>VLOOKUP(F75,NUTS_Europa!$A$2:$C$81,3,FALSE)</f>
        <v>1064</v>
      </c>
      <c r="D75" s="16" t="str">
        <f>VLOOKUP(G75,NUTS_Europa!$A$2:$C$81,2,FALSE)</f>
        <v>PT17</v>
      </c>
      <c r="E75" s="16">
        <f>VLOOKUP(G75,NUTS_Europa!$A$2:$C$81,3,FALSE)</f>
        <v>297</v>
      </c>
      <c r="F75" s="16">
        <v>66</v>
      </c>
      <c r="G75" s="16">
        <v>79</v>
      </c>
      <c r="H75" s="16">
        <v>813951.36356960447</v>
      </c>
      <c r="I75" s="16">
        <v>1282143.9340927033</v>
      </c>
      <c r="J75" s="16">
        <v>192445.7181</v>
      </c>
      <c r="K75" s="16">
        <v>23.743589743589745</v>
      </c>
      <c r="L75" s="16">
        <v>13.456594761290104</v>
      </c>
      <c r="M75" s="16">
        <v>4.4268993082059458</v>
      </c>
      <c r="N75" s="16">
        <v>873.71723440004666</v>
      </c>
    </row>
    <row r="76" spans="2:14" s="16" customFormat="1" x14ac:dyDescent="0.25">
      <c r="B76" s="16" t="str">
        <f>VLOOKUP(F76,NUTS_Europa!$A$2:$C$81,2,FALSE)</f>
        <v>NL12</v>
      </c>
      <c r="C76" s="16">
        <f>VLOOKUP(F76,NUTS_Europa!$A$2:$C$81,3,FALSE)</f>
        <v>250</v>
      </c>
      <c r="D76" s="16" t="str">
        <f>VLOOKUP(G76,NUTS_Europa!$A$2:$C$81,2,FALSE)</f>
        <v>PT11</v>
      </c>
      <c r="E76" s="16">
        <f>VLOOKUP(G76,NUTS_Europa!$A$2:$C$81,3,FALSE)</f>
        <v>288</v>
      </c>
      <c r="F76" s="16">
        <v>71</v>
      </c>
      <c r="G76" s="16">
        <v>76</v>
      </c>
      <c r="H76" s="16">
        <v>681960.09440813027</v>
      </c>
      <c r="I76" s="16">
        <v>2116402.6876896652</v>
      </c>
      <c r="J76" s="16">
        <v>142841.86170000001</v>
      </c>
      <c r="K76" s="16">
        <v>46.657435897435903</v>
      </c>
      <c r="L76" s="16">
        <v>10.773510578143968</v>
      </c>
      <c r="M76" s="16">
        <v>5.5719619934211062</v>
      </c>
      <c r="N76" s="16">
        <v>930.46701220500688</v>
      </c>
    </row>
    <row r="77" spans="2:14" s="16" customFormat="1" x14ac:dyDescent="0.25">
      <c r="B77" s="16" t="str">
        <f>VLOOKUP(F77,NUTS_Europa!$A$2:$C$81,2,FALSE)</f>
        <v>NL12</v>
      </c>
      <c r="C77" s="16">
        <f>VLOOKUP(F77,NUTS_Europa!$A$2:$C$81,3,FALSE)</f>
        <v>250</v>
      </c>
      <c r="D77" s="16" t="str">
        <f>VLOOKUP(G77,NUTS_Europa!$A$2:$C$81,2,FALSE)</f>
        <v>PT16</v>
      </c>
      <c r="E77" s="16">
        <f>VLOOKUP(G77,NUTS_Europa!$A$2:$C$81,3,FALSE)</f>
        <v>294</v>
      </c>
      <c r="F77" s="16">
        <v>71</v>
      </c>
      <c r="G77" s="16">
        <v>78</v>
      </c>
      <c r="H77" s="16">
        <v>2357647.8083903333</v>
      </c>
      <c r="I77" s="16">
        <v>2397004.0347658778</v>
      </c>
      <c r="J77" s="16">
        <v>135416.16140000001</v>
      </c>
      <c r="K77" s="16">
        <v>57.318461538461541</v>
      </c>
      <c r="L77" s="16">
        <v>11.656344869345105</v>
      </c>
      <c r="M77" s="16">
        <v>17.482638911175385</v>
      </c>
      <c r="N77" s="16">
        <v>2919.4418074543673</v>
      </c>
    </row>
    <row r="78" spans="2:14" s="16" customFormat="1" x14ac:dyDescent="0.25">
      <c r="B78" s="16" t="str">
        <f>VLOOKUP(F78,NUTS_Europa!$A$2:$C$81,2,FALSE)</f>
        <v>NL32</v>
      </c>
      <c r="C78" s="16">
        <f>VLOOKUP(F78,NUTS_Europa!$A$2:$C$81,3,FALSE)</f>
        <v>253</v>
      </c>
      <c r="D78" s="16" t="str">
        <f>VLOOKUP(G78,NUTS_Europa!$A$2:$C$81,2,FALSE)</f>
        <v>NL34</v>
      </c>
      <c r="E78" s="16">
        <f>VLOOKUP(G78,NUTS_Europa!$A$2:$C$81,3,FALSE)</f>
        <v>218</v>
      </c>
      <c r="F78" s="16">
        <v>72</v>
      </c>
      <c r="G78" s="16">
        <v>74</v>
      </c>
      <c r="H78" s="16">
        <v>2852953.9287069216</v>
      </c>
      <c r="I78" s="16">
        <v>1007794.3254165016</v>
      </c>
      <c r="J78" s="16">
        <v>120125.8052</v>
      </c>
      <c r="K78" s="16">
        <v>9.1789743589743598</v>
      </c>
      <c r="L78" s="16">
        <v>13.468312884342069</v>
      </c>
      <c r="M78" s="16">
        <v>31.736643702576409</v>
      </c>
      <c r="N78" s="16">
        <v>5603.586288415795</v>
      </c>
    </row>
    <row r="79" spans="2:14" s="16" customFormat="1" x14ac:dyDescent="0.25">
      <c r="B79" s="16" t="str">
        <f>VLOOKUP(F79,NUTS_Europa!$A$2:$C$81,2,FALSE)</f>
        <v>NL32</v>
      </c>
      <c r="C79" s="16">
        <f>VLOOKUP(F79,NUTS_Europa!$A$2:$C$81,3,FALSE)</f>
        <v>253</v>
      </c>
      <c r="D79" s="16" t="str">
        <f>VLOOKUP(G79,NUTS_Europa!$A$2:$C$81,2,FALSE)</f>
        <v>NL41</v>
      </c>
      <c r="E79" s="16">
        <f>VLOOKUP(G79,NUTS_Europa!$A$2:$C$81,3,FALSE)</f>
        <v>218</v>
      </c>
      <c r="F79" s="16">
        <v>72</v>
      </c>
      <c r="G79" s="16">
        <v>75</v>
      </c>
      <c r="H79" s="16">
        <v>2448290.9448889745</v>
      </c>
      <c r="I79" s="16">
        <v>1007794.3254165016</v>
      </c>
      <c r="J79" s="16">
        <v>159445.52859999999</v>
      </c>
      <c r="K79" s="16">
        <v>9.1789743589743598</v>
      </c>
      <c r="L79" s="16">
        <v>13.468312884342069</v>
      </c>
      <c r="M79" s="16">
        <v>31.736643702576409</v>
      </c>
      <c r="N79" s="16">
        <v>5603.586288415795</v>
      </c>
    </row>
    <row r="80" spans="2:14" s="16" customFormat="1" x14ac:dyDescent="0.25">
      <c r="B80" s="16" t="str">
        <f>VLOOKUP(F80,NUTS_Europa!$A$2:$C$81,2,FALSE)</f>
        <v>NL33</v>
      </c>
      <c r="C80" s="16">
        <f>VLOOKUP(F80,NUTS_Europa!$A$2:$C$81,3,FALSE)</f>
        <v>220</v>
      </c>
      <c r="D80" s="16" t="str">
        <f>VLOOKUP(G80,NUTS_Europa!$A$2:$C$81,2,FALSE)</f>
        <v>NL34</v>
      </c>
      <c r="E80" s="16">
        <f>VLOOKUP(G80,NUTS_Europa!$A$2:$C$81,3,FALSE)</f>
        <v>218</v>
      </c>
      <c r="F80" s="16">
        <v>73</v>
      </c>
      <c r="G80" s="16">
        <v>74</v>
      </c>
      <c r="H80" s="16">
        <v>3021101.2920215027</v>
      </c>
      <c r="I80" s="16">
        <v>839907.73183348146</v>
      </c>
      <c r="J80" s="16">
        <v>145277.79319999999</v>
      </c>
      <c r="K80" s="16">
        <v>6.4102564102564106</v>
      </c>
      <c r="L80" s="16">
        <v>10.584398349340992</v>
      </c>
      <c r="M80" s="16">
        <v>28.31865352940844</v>
      </c>
      <c r="N80" s="16">
        <v>5603.586288415795</v>
      </c>
    </row>
    <row r="81" spans="2:25" s="16" customFormat="1" x14ac:dyDescent="0.25">
      <c r="B81" s="16" t="str">
        <f>VLOOKUP(F81,NUTS_Europa!$A$2:$C$81,2,FALSE)</f>
        <v>NL33</v>
      </c>
      <c r="C81" s="16">
        <f>VLOOKUP(F81,NUTS_Europa!$A$2:$C$81,3,FALSE)</f>
        <v>220</v>
      </c>
      <c r="D81" s="16" t="str">
        <f>VLOOKUP(G81,NUTS_Europa!$A$2:$C$81,2,FALSE)</f>
        <v>NL41</v>
      </c>
      <c r="E81" s="16">
        <f>VLOOKUP(G81,NUTS_Europa!$A$2:$C$81,3,FALSE)</f>
        <v>218</v>
      </c>
      <c r="F81" s="16">
        <v>73</v>
      </c>
      <c r="G81" s="16">
        <v>75</v>
      </c>
      <c r="H81" s="16">
        <v>2616438.3082035561</v>
      </c>
      <c r="I81" s="16">
        <v>839907.73183348146</v>
      </c>
      <c r="J81" s="16">
        <v>176841.96369999999</v>
      </c>
      <c r="K81" s="16">
        <v>6.4102564102564106</v>
      </c>
      <c r="L81" s="16">
        <v>10.584398349340992</v>
      </c>
      <c r="M81" s="16">
        <v>28.31865352940844</v>
      </c>
      <c r="N81" s="16">
        <v>5603.586288415795</v>
      </c>
    </row>
    <row r="82" spans="2:25" s="16" customFormat="1" x14ac:dyDescent="0.25">
      <c r="B82" s="16" t="str">
        <f>VLOOKUP(F82,NUTS_Europa!$A$2:$C$81,2,FALSE)</f>
        <v>PT15</v>
      </c>
      <c r="C82" s="16">
        <f>VLOOKUP(F82,NUTS_Europa!$A$2:$C$81,3,FALSE)</f>
        <v>61</v>
      </c>
      <c r="D82" s="16" t="str">
        <f>VLOOKUP(G82,NUTS_Europa!$A$2:$C$81,2,FALSE)</f>
        <v>PT16</v>
      </c>
      <c r="E82" s="16">
        <f>VLOOKUP(G82,NUTS_Europa!$A$2:$C$81,3,FALSE)</f>
        <v>294</v>
      </c>
      <c r="F82" s="16">
        <v>77</v>
      </c>
      <c r="G82" s="16">
        <v>78</v>
      </c>
      <c r="H82" s="16">
        <v>2450959.5808589491</v>
      </c>
      <c r="I82" s="16">
        <v>999433.49918611208</v>
      </c>
      <c r="J82" s="16">
        <v>127001.217</v>
      </c>
      <c r="K82" s="16">
        <v>15.779487179487178</v>
      </c>
      <c r="L82" s="16">
        <v>9.9837020419672982</v>
      </c>
      <c r="M82" s="16">
        <v>13.768768523157528</v>
      </c>
      <c r="N82" s="16">
        <v>2919.4418074543673</v>
      </c>
    </row>
    <row r="83" spans="2:25" s="16" customFormat="1" x14ac:dyDescent="0.25">
      <c r="B83" s="16" t="str">
        <f>VLOOKUP(F83,NUTS_Europa!$A$2:$C$81,2,FALSE)</f>
        <v>PT15</v>
      </c>
      <c r="C83" s="16">
        <f>VLOOKUP(F83,NUTS_Europa!$A$2:$C$81,3,FALSE)</f>
        <v>61</v>
      </c>
      <c r="D83" s="16" t="str">
        <f>VLOOKUP(G83,NUTS_Europa!$A$2:$C$81,2,FALSE)</f>
        <v>PT17</v>
      </c>
      <c r="E83" s="16">
        <f>VLOOKUP(G83,NUTS_Europa!$A$2:$C$81,3,FALSE)</f>
        <v>297</v>
      </c>
      <c r="F83" s="16">
        <v>77</v>
      </c>
      <c r="G83" s="16">
        <v>79</v>
      </c>
      <c r="H83" s="16">
        <v>744887.58318510093</v>
      </c>
      <c r="I83" s="16">
        <v>630755.43837867491</v>
      </c>
      <c r="J83" s="16">
        <v>113696.3812</v>
      </c>
      <c r="K83" s="16">
        <v>3.8461538461538463</v>
      </c>
      <c r="L83" s="16">
        <v>10.351353555310229</v>
      </c>
      <c r="M83" s="16">
        <v>4.1206542717963206</v>
      </c>
      <c r="N83" s="16">
        <v>873.71723440004666</v>
      </c>
    </row>
    <row r="84" spans="2:25" s="16" customFormat="1" x14ac:dyDescent="0.25"/>
    <row r="85" spans="2:25" s="16" customFormat="1" x14ac:dyDescent="0.25"/>
    <row r="86" spans="2:25" s="16" customFormat="1" x14ac:dyDescent="0.25">
      <c r="B86" s="16" t="s">
        <v>140</v>
      </c>
    </row>
    <row r="87" spans="2:25" s="16" customFormat="1" x14ac:dyDescent="0.25">
      <c r="B87" s="16" t="s">
        <v>128</v>
      </c>
      <c r="C87" s="16" t="s">
        <v>129</v>
      </c>
      <c r="D87" s="16" t="s">
        <v>126</v>
      </c>
      <c r="E87" s="16" t="s">
        <v>130</v>
      </c>
      <c r="F87" s="16" t="s">
        <v>34</v>
      </c>
      <c r="G87" s="16" t="s">
        <v>35</v>
      </c>
      <c r="H87" s="16" t="s">
        <v>131</v>
      </c>
      <c r="I87" s="16" t="s">
        <v>127</v>
      </c>
      <c r="J87" s="16" t="s">
        <v>36</v>
      </c>
      <c r="K87" s="16" t="s">
        <v>37</v>
      </c>
      <c r="L87" s="16" t="s">
        <v>38</v>
      </c>
      <c r="M87" s="16" t="s">
        <v>39</v>
      </c>
      <c r="N87" s="16" t="s">
        <v>40</v>
      </c>
    </row>
    <row r="88" spans="2:25" s="16" customFormat="1" x14ac:dyDescent="0.25">
      <c r="B88" s="16" t="str">
        <f>VLOOKUP(F88,NUTS_Europa!$A$2:$C$81,2,FALSE)</f>
        <v>ES21</v>
      </c>
      <c r="C88" s="16">
        <f>VLOOKUP(F88,NUTS_Europa!$A$2:$C$81,3,FALSE)</f>
        <v>1063</v>
      </c>
      <c r="D88" s="16" t="str">
        <f>VLOOKUP(G88,NUTS_Europa!$A$2:$C$81,2,FALSE)</f>
        <v>ES61</v>
      </c>
      <c r="E88" s="16">
        <f>VLOOKUP(G88,NUTS_Europa!$A$2:$C$81,3,FALSE)</f>
        <v>297</v>
      </c>
      <c r="F88" s="16">
        <v>54</v>
      </c>
      <c r="G88" s="16">
        <v>57</v>
      </c>
      <c r="H88" s="16">
        <v>1030497.4885718162</v>
      </c>
      <c r="I88" s="16">
        <v>5076270.6563886814</v>
      </c>
      <c r="J88" s="16">
        <v>199597.76430000001</v>
      </c>
      <c r="K88" s="16">
        <v>30.051282051282051</v>
      </c>
      <c r="L88" s="16">
        <v>10.874518096108133</v>
      </c>
      <c r="M88" s="16">
        <v>4.4268993082059458</v>
      </c>
      <c r="N88" s="16">
        <v>873.71723440004666</v>
      </c>
    </row>
    <row r="89" spans="2:25" s="16" customFormat="1" x14ac:dyDescent="0.25">
      <c r="B89" s="16" t="str">
        <f>VLOOKUP(G89,NUTS_Europa!$A$2:$C$81,2,FALSE)</f>
        <v>ES61</v>
      </c>
      <c r="C89" s="16">
        <f>VLOOKUP(G89,NUTS_Europa!$A$2:$C$81,3,FALSE)</f>
        <v>297</v>
      </c>
      <c r="D89" s="16" t="str">
        <f>VLOOKUP(F89,NUTS_Europa!$A$2:$C$81,2,FALSE)</f>
        <v>ES52</v>
      </c>
      <c r="E89" s="16">
        <f>VLOOKUP(F89,NUTS_Europa!$A$2:$C$81,3,FALSE)</f>
        <v>1063</v>
      </c>
      <c r="F89" s="16">
        <v>56</v>
      </c>
      <c r="G89" s="16">
        <v>57</v>
      </c>
      <c r="H89" s="16">
        <v>750582.95075260452</v>
      </c>
      <c r="I89" s="16">
        <v>5076270.6563886814</v>
      </c>
      <c r="J89" s="16">
        <v>176841.96369999999</v>
      </c>
      <c r="K89" s="16">
        <v>30.051282051282051</v>
      </c>
      <c r="L89" s="16">
        <v>10.874518096108133</v>
      </c>
      <c r="M89" s="16">
        <v>4.4268993082059458</v>
      </c>
      <c r="N89" s="16">
        <v>873.71723440004666</v>
      </c>
    </row>
    <row r="90" spans="2:25" s="16" customFormat="1" x14ac:dyDescent="0.25">
      <c r="B90" s="16" t="str">
        <f>VLOOKUP(F90,NUTS_Europa!$A$2:$C$81,2,FALSE)</f>
        <v>ES52</v>
      </c>
      <c r="C90" s="16">
        <f>VLOOKUP(F90,NUTS_Europa!$A$2:$C$81,3,FALSE)</f>
        <v>1063</v>
      </c>
      <c r="D90" s="16" t="str">
        <f>VLOOKUP(G90,NUTS_Europa!$A$2:$C$81,2,FALSE)</f>
        <v>ES62</v>
      </c>
      <c r="E90" s="16">
        <f>VLOOKUP(G90,NUTS_Europa!$A$2:$C$81,3,FALSE)</f>
        <v>462</v>
      </c>
      <c r="F90" s="16">
        <v>56</v>
      </c>
      <c r="G90" s="16">
        <v>58</v>
      </c>
      <c r="H90" s="16">
        <v>1037159.3395321504</v>
      </c>
      <c r="I90" s="16">
        <v>4885893.6264708778</v>
      </c>
      <c r="J90" s="16">
        <v>163171.4883</v>
      </c>
      <c r="K90" s="16">
        <v>23.589743589743591</v>
      </c>
      <c r="L90" s="16">
        <v>9.6329079365351671</v>
      </c>
      <c r="M90" s="16">
        <v>4.7863816789723508</v>
      </c>
      <c r="N90" s="16">
        <v>944.66665541339307</v>
      </c>
    </row>
    <row r="91" spans="2:25" s="16" customFormat="1" x14ac:dyDescent="0.25">
      <c r="B91" s="16" t="str">
        <f>VLOOKUP(G91,NUTS_Europa!$A$2:$C$81,2,FALSE)</f>
        <v>ES62</v>
      </c>
      <c r="C91" s="16">
        <f>VLOOKUP(G91,NUTS_Europa!$A$2:$C$81,3,FALSE)</f>
        <v>462</v>
      </c>
      <c r="D91" s="16" t="str">
        <f>VLOOKUP(F91,NUTS_Europa!$A$2:$C$81,2,FALSE)</f>
        <v>ES51</v>
      </c>
      <c r="E91" s="16">
        <f>VLOOKUP(F91,NUTS_Europa!$A$2:$C$81,3,FALSE)</f>
        <v>1064</v>
      </c>
      <c r="F91" s="16">
        <v>55</v>
      </c>
      <c r="G91" s="16">
        <v>58</v>
      </c>
      <c r="H91" s="16">
        <v>1020089.5622519846</v>
      </c>
      <c r="I91" s="16">
        <v>1093317.0934997443</v>
      </c>
      <c r="J91" s="16">
        <v>114203.5226</v>
      </c>
      <c r="K91" s="16">
        <v>17.076923076923077</v>
      </c>
      <c r="L91" s="16">
        <v>12.214984601717138</v>
      </c>
      <c r="M91" s="16">
        <v>4.7863816789723508</v>
      </c>
      <c r="N91" s="16">
        <v>944.66665541339307</v>
      </c>
    </row>
    <row r="92" spans="2:25" s="16" customFormat="1" x14ac:dyDescent="0.25">
      <c r="B92" s="16" t="str">
        <f>VLOOKUP(F92,NUTS_Europa!$A$2:$C$81,2,FALSE)</f>
        <v>ES51</v>
      </c>
      <c r="C92" s="16">
        <f>VLOOKUP(F92,NUTS_Europa!$A$2:$C$81,3,FALSE)</f>
        <v>1064</v>
      </c>
      <c r="D92" s="16" t="str">
        <f>VLOOKUP(G92,NUTS_Europa!$A$2:$C$81,2,FALSE)</f>
        <v>FRD2</v>
      </c>
      <c r="E92" s="16">
        <f>VLOOKUP(G92,NUTS_Europa!$A$2:$C$81,3,FALSE)</f>
        <v>271</v>
      </c>
      <c r="F92" s="16">
        <v>55</v>
      </c>
      <c r="G92" s="16">
        <v>60</v>
      </c>
      <c r="H92" s="16">
        <v>172331.65311754035</v>
      </c>
      <c r="I92" s="16">
        <v>2955739.1262962818</v>
      </c>
      <c r="J92" s="16">
        <v>507158.32770000002</v>
      </c>
      <c r="K92" s="16">
        <v>79.025641025641022</v>
      </c>
      <c r="L92" s="16">
        <v>14.617407943576337</v>
      </c>
      <c r="M92" s="16">
        <v>1.9375932667778186</v>
      </c>
      <c r="N92" s="16">
        <v>323.56046576339998</v>
      </c>
    </row>
    <row r="93" spans="2:25" s="16" customFormat="1" x14ac:dyDescent="0.25">
      <c r="B93" s="16" t="str">
        <f>VLOOKUP(G93,NUTS_Europa!$A$2:$C$81,2,FALSE)</f>
        <v>FRD2</v>
      </c>
      <c r="C93" s="16">
        <f>VLOOKUP(G93,NUTS_Europa!$A$2:$C$81,3,FALSE)</f>
        <v>271</v>
      </c>
      <c r="D93" s="16" t="str">
        <f>VLOOKUP(F93,NUTS_Europa!$A$2:$C$81,2,FALSE)</f>
        <v>ES21</v>
      </c>
      <c r="E93" s="16">
        <f>VLOOKUP(F93,NUTS_Europa!$A$2:$C$81,3,FALSE)</f>
        <v>1063</v>
      </c>
      <c r="F93" s="16">
        <v>54</v>
      </c>
      <c r="G93" s="16">
        <v>60</v>
      </c>
      <c r="H93" s="16">
        <v>282554.70114494336</v>
      </c>
      <c r="I93" s="16">
        <v>6759291.9486499429</v>
      </c>
      <c r="J93" s="16">
        <v>159445.52859999999</v>
      </c>
      <c r="K93" s="16">
        <v>85.589743589743591</v>
      </c>
      <c r="L93" s="16">
        <v>12.035331278394366</v>
      </c>
      <c r="M93" s="16">
        <v>1.9375932667778186</v>
      </c>
      <c r="N93" s="16">
        <v>323.56046576339998</v>
      </c>
    </row>
    <row r="94" spans="2:25" s="16" customFormat="1" x14ac:dyDescent="0.25"/>
    <row r="95" spans="2:25" s="16" customFormat="1" x14ac:dyDescent="0.25">
      <c r="B95" s="16" t="s">
        <v>141</v>
      </c>
    </row>
    <row r="96" spans="2:25" s="16" customFormat="1" x14ac:dyDescent="0.25">
      <c r="B96" s="16" t="s">
        <v>128</v>
      </c>
      <c r="C96" s="16" t="s">
        <v>129</v>
      </c>
      <c r="D96" s="16" t="s">
        <v>126</v>
      </c>
      <c r="E96" s="16" t="s">
        <v>130</v>
      </c>
      <c r="F96" s="16" t="s">
        <v>34</v>
      </c>
      <c r="G96" s="16" t="s">
        <v>35</v>
      </c>
      <c r="H96" s="16" t="s">
        <v>131</v>
      </c>
      <c r="I96" s="16" t="s">
        <v>127</v>
      </c>
      <c r="J96" s="16" t="s">
        <v>154</v>
      </c>
      <c r="K96" s="16" t="s">
        <v>36</v>
      </c>
      <c r="L96" s="16" t="s">
        <v>37</v>
      </c>
      <c r="M96" s="16" t="s">
        <v>38</v>
      </c>
      <c r="N96" s="16" t="s">
        <v>39</v>
      </c>
      <c r="O96" s="16" t="s">
        <v>40</v>
      </c>
      <c r="P96" s="16" t="str">
        <f>'14 buques 14 kn 25000'!P119</f>
        <v>Tiempo C/D</v>
      </c>
      <c r="Q96" s="16" t="str">
        <f>'14 buques 14 kn 25000'!Q119</f>
        <v>Tiempo total</v>
      </c>
      <c r="R96" s="16" t="str">
        <f>'14 buques 14 kn 25000'!R119</f>
        <v>TEUs/buque</v>
      </c>
      <c r="S96" s="16" t="str">
        <f>'14 buques 14 kn 25000'!S119</f>
        <v>Coste variable</v>
      </c>
      <c r="T96" s="16" t="str">
        <f>'14 buques 14 kn 25000'!T119</f>
        <v>Coste fijo</v>
      </c>
      <c r="U96" s="16" t="str">
        <f>'14 buques 14 kn 25000'!U119</f>
        <v>Coste Total</v>
      </c>
      <c r="V96" s="16" t="str">
        <f>'14 buques 14 kn 25000'!V119</f>
        <v>Nodo inicial</v>
      </c>
      <c r="W96" s="16" t="str">
        <f>'14 buques 14 kn 25000'!W119</f>
        <v>Puerto O</v>
      </c>
      <c r="X96" s="16" t="str">
        <f>'14 buques 14 kn 25000'!X119</f>
        <v>Nodo final</v>
      </c>
      <c r="Y96" s="16" t="str">
        <f>'14 buques 14 kn 25000'!Y119</f>
        <v>Puerto D</v>
      </c>
    </row>
    <row r="97" spans="2:26" s="16" customFormat="1" x14ac:dyDescent="0.25">
      <c r="B97" s="16" t="str">
        <f>VLOOKUP(F97,NUTS_Europa!$A$2:$C$81,2,FALSE)</f>
        <v>NL34</v>
      </c>
      <c r="C97" s="16">
        <f>VLOOKUP(F97,NUTS_Europa!$A$2:$C$81,3,FALSE)</f>
        <v>250</v>
      </c>
      <c r="D97" s="16" t="str">
        <f>VLOOKUP(G97,NUTS_Europa!$A$2:$C$81,2,FALSE)</f>
        <v>FRI3</v>
      </c>
      <c r="E97" s="16">
        <f>VLOOKUP(G97,NUTS_Europa!$A$2:$C$81,3,FALSE)</f>
        <v>282</v>
      </c>
      <c r="F97" s="16">
        <v>34</v>
      </c>
      <c r="G97" s="16">
        <v>65</v>
      </c>
      <c r="H97" s="19">
        <v>490552.68150953349</v>
      </c>
      <c r="I97" s="19">
        <v>1309022.0936106027</v>
      </c>
      <c r="J97" s="19">
        <f>I97/13</f>
        <v>100694.00720081558</v>
      </c>
      <c r="K97" s="18">
        <v>199597.76430000001</v>
      </c>
      <c r="L97" s="20">
        <v>18.615384615384617</v>
      </c>
      <c r="M97" s="20">
        <v>13.978524847491933</v>
      </c>
      <c r="N97" s="20">
        <v>5.2529984983594167</v>
      </c>
      <c r="O97" s="18">
        <v>760.20697826459991</v>
      </c>
      <c r="P97" s="20">
        <f>N97</f>
        <v>5.2529984983594167</v>
      </c>
      <c r="Q97" s="20">
        <f>P97+M97+L97</f>
        <v>37.846907961235971</v>
      </c>
      <c r="R97" s="18">
        <f>O97</f>
        <v>760.20697826459991</v>
      </c>
      <c r="S97" s="19">
        <f>H97</f>
        <v>490552.68150953349</v>
      </c>
      <c r="T97" s="19">
        <f>J97*2</f>
        <v>201388.01440163117</v>
      </c>
      <c r="U97" s="19">
        <f>T97+S97</f>
        <v>691940.69591116463</v>
      </c>
      <c r="V97" s="16" t="str">
        <f>VLOOKUP(B97,NUTS_Europa!$B$2:$F$41,5,FALSE)</f>
        <v>Zeeland</v>
      </c>
      <c r="W97" s="16" t="str">
        <f>VLOOKUP(C97,Puertos!$C$3:$D$28,2,FALSE)</f>
        <v>Rotterdam</v>
      </c>
      <c r="X97" s="16" t="str">
        <f>VLOOKUP(D97,NUTS_Europa!$B$2:$F$41,5,FALSE)</f>
        <v>Poitou-Charentes</v>
      </c>
      <c r="Y97" s="16" t="str">
        <f>VLOOKUP(E97,Puertos!$C$3:$D$28,2,FALSE)</f>
        <v>Saint Nazaire</v>
      </c>
      <c r="Z97" s="16">
        <f>Q97/24</f>
        <v>1.576954498384832</v>
      </c>
    </row>
    <row r="98" spans="2:26" s="16" customFormat="1" x14ac:dyDescent="0.25">
      <c r="B98" s="16" t="str">
        <f>VLOOKUP(G98,NUTS_Europa!$A$2:$C$81,2,FALSE)</f>
        <v>FRI3</v>
      </c>
      <c r="C98" s="16">
        <f>VLOOKUP(G98,NUTS_Europa!$A$2:$C$81,3,FALSE)</f>
        <v>282</v>
      </c>
      <c r="D98" s="16" t="str">
        <f>VLOOKUP(F98,NUTS_Europa!$A$2:$C$81,2,FALSE)</f>
        <v>DE60</v>
      </c>
      <c r="E98" s="16">
        <f>VLOOKUP(F98,NUTS_Europa!$A$2:$C$81,3,FALSE)</f>
        <v>245</v>
      </c>
      <c r="F98" s="16">
        <v>45</v>
      </c>
      <c r="G98" s="16">
        <v>65</v>
      </c>
      <c r="H98" s="16">
        <v>3158952.8522467501</v>
      </c>
      <c r="I98" s="19">
        <v>8355827.0587872127</v>
      </c>
      <c r="J98" s="19">
        <f t="shared" ref="J98:J102" si="0">I98/13</f>
        <v>642755.92759901634</v>
      </c>
      <c r="K98" s="18">
        <v>163171.4883</v>
      </c>
      <c r="L98" s="16">
        <v>45.43948717948718</v>
      </c>
      <c r="M98" s="20">
        <v>12.678571764892027</v>
      </c>
      <c r="N98" s="20">
        <v>5.2529984983594167</v>
      </c>
      <c r="O98" s="18">
        <v>760.20697826459991</v>
      </c>
      <c r="P98" s="20">
        <f t="shared" ref="P98:P102" si="1">N98</f>
        <v>5.2529984983594167</v>
      </c>
      <c r="Q98" s="20">
        <f t="shared" ref="Q98:Q102" si="2">P98+M98+L98</f>
        <v>63.371057442738625</v>
      </c>
      <c r="R98" s="18">
        <f t="shared" ref="R98:R102" si="3">O98</f>
        <v>760.20697826459991</v>
      </c>
      <c r="S98" s="19">
        <f t="shared" ref="S98:S102" si="4">H98</f>
        <v>3158952.8522467501</v>
      </c>
      <c r="T98" s="19">
        <f t="shared" ref="T98:T102" si="5">J98*2</f>
        <v>1285511.8551980327</v>
      </c>
      <c r="U98" s="19">
        <f t="shared" ref="U98:U102" si="6">T98+S98</f>
        <v>4444464.7074447833</v>
      </c>
      <c r="V98" s="16" t="str">
        <f>VLOOKUP(B98,NUTS_Europa!$B$2:$F$41,5,FALSE)</f>
        <v>Poitou-Charentes</v>
      </c>
      <c r="W98" s="16" t="str">
        <f>VLOOKUP(C98,Puertos!$C$3:$D$28,2,FALSE)</f>
        <v>Saint Nazaire</v>
      </c>
      <c r="X98" s="16" t="str">
        <f>VLOOKUP(D98,NUTS_Europa!$B$2:$F$41,5,FALSE)</f>
        <v>Hamburg</v>
      </c>
      <c r="Y98" s="16" t="str">
        <f>VLOOKUP(E98,Puertos!$C$3:$D$28,2,FALSE)</f>
        <v>Bremerhaven</v>
      </c>
      <c r="Z98" s="16">
        <f t="shared" ref="Z98:Z102" si="7">Q98/24</f>
        <v>2.640460726780776</v>
      </c>
    </row>
    <row r="99" spans="2:26" s="16" customFormat="1" x14ac:dyDescent="0.25">
      <c r="B99" s="16" t="str">
        <f>VLOOKUP(F99,NUTS_Europa!$A$2:$C$81,2,FALSE)</f>
        <v>DE60</v>
      </c>
      <c r="C99" s="16">
        <f>VLOOKUP(F99,NUTS_Europa!$A$2:$C$81,3,FALSE)</f>
        <v>245</v>
      </c>
      <c r="D99" s="16" t="str">
        <f>VLOOKUP(G99,NUTS_Europa!$A$2:$C$81,2,FALSE)</f>
        <v>FRH0</v>
      </c>
      <c r="E99" s="16">
        <f>VLOOKUP(G99,NUTS_Europa!$A$2:$C$81,3,FALSE)</f>
        <v>282</v>
      </c>
      <c r="F99" s="16">
        <v>45</v>
      </c>
      <c r="G99" s="16">
        <v>63</v>
      </c>
      <c r="H99" s="16">
        <v>3018213.4537396897</v>
      </c>
      <c r="I99" s="19">
        <v>8355827.0587872127</v>
      </c>
      <c r="J99" s="19">
        <f t="shared" si="0"/>
        <v>642755.92759901634</v>
      </c>
      <c r="K99" s="18">
        <v>145277.79319999999</v>
      </c>
      <c r="L99" s="16">
        <v>45.43948717948718</v>
      </c>
      <c r="M99" s="20">
        <v>12.678571764892027</v>
      </c>
      <c r="N99" s="20">
        <v>5.2529984983594167</v>
      </c>
      <c r="O99" s="18">
        <v>760.20697826459991</v>
      </c>
      <c r="P99" s="20">
        <f t="shared" si="1"/>
        <v>5.2529984983594167</v>
      </c>
      <c r="Q99" s="20">
        <f t="shared" si="2"/>
        <v>63.371057442738625</v>
      </c>
      <c r="R99" s="18">
        <f t="shared" si="3"/>
        <v>760.20697826459991</v>
      </c>
      <c r="S99" s="19">
        <f t="shared" si="4"/>
        <v>3018213.4537396897</v>
      </c>
      <c r="T99" s="19">
        <f t="shared" si="5"/>
        <v>1285511.8551980327</v>
      </c>
      <c r="U99" s="19">
        <f t="shared" si="6"/>
        <v>4303725.3089377228</v>
      </c>
      <c r="V99" s="16" t="str">
        <f>VLOOKUP(B99,NUTS_Europa!$B$2:$F$41,5,FALSE)</f>
        <v>Hamburg</v>
      </c>
      <c r="W99" s="16" t="str">
        <f>VLOOKUP(C99,Puertos!$C$3:$D$28,2,FALSE)</f>
        <v>Bremerhaven</v>
      </c>
      <c r="X99" s="16" t="str">
        <f>VLOOKUP(D99,NUTS_Europa!$B$2:$F$41,5,FALSE)</f>
        <v>Bretagne</v>
      </c>
      <c r="Y99" s="16" t="str">
        <f>VLOOKUP(E99,Puertos!$C$3:$D$28,2,FALSE)</f>
        <v>Saint Nazaire</v>
      </c>
      <c r="Z99" s="16">
        <f t="shared" si="7"/>
        <v>2.640460726780776</v>
      </c>
    </row>
    <row r="100" spans="2:26" s="16" customFormat="1" x14ac:dyDescent="0.25">
      <c r="B100" s="16" t="str">
        <f>VLOOKUP(G100,NUTS_Europa!$A$2:$C$81,2,FALSE)</f>
        <v>FRH0</v>
      </c>
      <c r="C100" s="16">
        <f>VLOOKUP(G100,NUTS_Europa!$A$2:$C$81,3,FALSE)</f>
        <v>282</v>
      </c>
      <c r="D100" s="16" t="str">
        <f>VLOOKUP(F100,NUTS_Europa!$A$2:$C$81,2,FALSE)</f>
        <v>DEF0</v>
      </c>
      <c r="E100" s="16">
        <f>VLOOKUP(F100,NUTS_Europa!$A$2:$C$81,3,FALSE)</f>
        <v>245</v>
      </c>
      <c r="F100" s="16">
        <v>50</v>
      </c>
      <c r="G100" s="16">
        <v>63</v>
      </c>
      <c r="H100" s="19">
        <v>2979285.5350036942</v>
      </c>
      <c r="I100" s="19">
        <v>8355827.0587872127</v>
      </c>
      <c r="J100" s="19">
        <f t="shared" si="0"/>
        <v>642755.92759901634</v>
      </c>
      <c r="K100" s="18">
        <v>145035.59770000001</v>
      </c>
      <c r="L100" s="20">
        <v>45.43948717948718</v>
      </c>
      <c r="M100" s="20">
        <v>12.678571764892027</v>
      </c>
      <c r="N100" s="20">
        <v>5.2529984983594167</v>
      </c>
      <c r="O100" s="18">
        <v>760.20697826459991</v>
      </c>
      <c r="P100" s="20">
        <f t="shared" si="1"/>
        <v>5.2529984983594167</v>
      </c>
      <c r="Q100" s="20">
        <f t="shared" si="2"/>
        <v>63.371057442738625</v>
      </c>
      <c r="R100" s="18">
        <f t="shared" si="3"/>
        <v>760.20697826459991</v>
      </c>
      <c r="S100" s="19">
        <f t="shared" si="4"/>
        <v>2979285.5350036942</v>
      </c>
      <c r="T100" s="19">
        <f t="shared" si="5"/>
        <v>1285511.8551980327</v>
      </c>
      <c r="U100" s="19">
        <f t="shared" si="6"/>
        <v>4264797.3902017269</v>
      </c>
      <c r="V100" s="16" t="str">
        <f>VLOOKUP(B100,NUTS_Europa!$B$2:$F$41,5,FALSE)</f>
        <v>Bretagne</v>
      </c>
      <c r="W100" s="16" t="str">
        <f>VLOOKUP(C100,Puertos!$C$3:$D$28,2,FALSE)</f>
        <v>Saint Nazaire</v>
      </c>
      <c r="X100" s="16" t="str">
        <f>VLOOKUP(D100,NUTS_Europa!$B$2:$F$41,5,FALSE)</f>
        <v>Schleswig-Holstein</v>
      </c>
      <c r="Y100" s="16" t="str">
        <f>VLOOKUP(E100,Puertos!$C$3:$D$28,2,FALSE)</f>
        <v>Bremerhaven</v>
      </c>
      <c r="Z100" s="16">
        <f t="shared" si="7"/>
        <v>2.640460726780776</v>
      </c>
    </row>
    <row r="101" spans="2:26" s="16" customFormat="1" x14ac:dyDescent="0.25">
      <c r="B101" s="16" t="str">
        <f>VLOOKUP(F101,NUTS_Europa!$A$2:$C$81,2,FALSE)</f>
        <v>DEF0</v>
      </c>
      <c r="C101" s="16">
        <f>VLOOKUP(F101,NUTS_Europa!$A$2:$C$81,3,FALSE)</f>
        <v>245</v>
      </c>
      <c r="D101" s="16" t="str">
        <f>VLOOKUP(G101,NUTS_Europa!$A$2:$C$81,2,FALSE)</f>
        <v>PT11</v>
      </c>
      <c r="E101" s="16">
        <f>VLOOKUP(G101,NUTS_Europa!$A$2:$C$81,3,FALSE)</f>
        <v>288</v>
      </c>
      <c r="F101" s="16">
        <v>50</v>
      </c>
      <c r="G101" s="16">
        <v>76</v>
      </c>
      <c r="H101" s="19">
        <v>3341776.868413826</v>
      </c>
      <c r="I101" s="19">
        <v>7074222.2078297436</v>
      </c>
      <c r="J101" s="19">
        <f t="shared" si="0"/>
        <v>544170.93906382646</v>
      </c>
      <c r="K101" s="18">
        <v>114203.5226</v>
      </c>
      <c r="L101" s="20">
        <v>56.958974358974359</v>
      </c>
      <c r="M101" s="20">
        <v>9.473557495544064</v>
      </c>
      <c r="N101" s="20">
        <v>5.5719619934211062</v>
      </c>
      <c r="O101" s="18">
        <v>930.46701220500688</v>
      </c>
      <c r="P101" s="20">
        <f t="shared" si="1"/>
        <v>5.5719619934211062</v>
      </c>
      <c r="Q101" s="20">
        <f t="shared" si="2"/>
        <v>72.004493847939528</v>
      </c>
      <c r="R101" s="18">
        <f t="shared" si="3"/>
        <v>930.46701220500688</v>
      </c>
      <c r="S101" s="19">
        <f t="shared" si="4"/>
        <v>3341776.868413826</v>
      </c>
      <c r="T101" s="19">
        <f t="shared" si="5"/>
        <v>1088341.8781276529</v>
      </c>
      <c r="U101" s="19">
        <f t="shared" si="6"/>
        <v>4430118.7465414787</v>
      </c>
      <c r="V101" s="16" t="str">
        <f>VLOOKUP(B101,NUTS_Europa!$B$2:$F$41,5,FALSE)</f>
        <v>Schleswig-Holstein</v>
      </c>
      <c r="W101" s="16" t="str">
        <f>VLOOKUP(C101,Puertos!$C$3:$D$28,2,FALSE)</f>
        <v>Bremerhaven</v>
      </c>
      <c r="X101" s="16" t="str">
        <f>VLOOKUP(D101,NUTS_Europa!$B$2:$F$41,5,FALSE)</f>
        <v>Norte</v>
      </c>
      <c r="Y101" s="16" t="str">
        <f>VLOOKUP(E101,Puertos!$C$3:$D$28,2,FALSE)</f>
        <v>Vigo</v>
      </c>
      <c r="Z101" s="16">
        <f t="shared" si="7"/>
        <v>3.000187243664147</v>
      </c>
    </row>
    <row r="102" spans="2:26" s="16" customFormat="1" x14ac:dyDescent="0.25">
      <c r="B102" s="16" t="s">
        <v>116</v>
      </c>
      <c r="C102" s="16">
        <v>288</v>
      </c>
      <c r="D102" s="16" t="s">
        <v>106</v>
      </c>
      <c r="E102" s="16">
        <v>250</v>
      </c>
      <c r="F102" s="16">
        <v>71</v>
      </c>
      <c r="G102" s="16">
        <v>76</v>
      </c>
      <c r="H102" s="19">
        <v>681960.09440813027</v>
      </c>
      <c r="I102" s="19">
        <v>2116402.6876896652</v>
      </c>
      <c r="J102" s="19">
        <f t="shared" si="0"/>
        <v>162800.20674535885</v>
      </c>
      <c r="K102" s="18">
        <v>142841.86170000001</v>
      </c>
      <c r="L102" s="20">
        <v>46.657435897435903</v>
      </c>
      <c r="M102" s="20">
        <v>10.773510578143968</v>
      </c>
      <c r="N102" s="20">
        <v>5.5719619934211062</v>
      </c>
      <c r="O102" s="18">
        <v>930.46701220500688</v>
      </c>
      <c r="P102" s="20">
        <f t="shared" si="1"/>
        <v>5.5719619934211062</v>
      </c>
      <c r="Q102" s="20">
        <f t="shared" si="2"/>
        <v>63.002908469000978</v>
      </c>
      <c r="R102" s="18">
        <f t="shared" si="3"/>
        <v>930.46701220500688</v>
      </c>
      <c r="S102" s="19">
        <f t="shared" si="4"/>
        <v>681960.09440813027</v>
      </c>
      <c r="T102" s="19">
        <f t="shared" si="5"/>
        <v>325600.41349071771</v>
      </c>
      <c r="U102" s="19">
        <f t="shared" si="6"/>
        <v>1007560.507898848</v>
      </c>
      <c r="V102" s="16" t="str">
        <f>VLOOKUP(B102,NUTS_Europa!$B$2:$F$41,5,FALSE)</f>
        <v>Norte</v>
      </c>
      <c r="W102" s="16" t="str">
        <f>VLOOKUP(C102,Puertos!$C$3:$D$28,2,FALSE)</f>
        <v>Vigo</v>
      </c>
      <c r="X102" s="16" t="str">
        <f>VLOOKUP(D102,NUTS_Europa!$B$2:$F$41,5,FALSE)</f>
        <v>Friesland (NL)</v>
      </c>
      <c r="Y102" s="16" t="str">
        <f>VLOOKUP(E102,Puertos!$C$3:$D$28,2,FALSE)</f>
        <v>Rotterdam</v>
      </c>
      <c r="Z102" s="16">
        <f t="shared" si="7"/>
        <v>2.6251211862083741</v>
      </c>
    </row>
    <row r="103" spans="2:26" s="16" customFormat="1" x14ac:dyDescent="0.25">
      <c r="B103" s="16" t="s">
        <v>106</v>
      </c>
      <c r="C103" s="16">
        <v>250</v>
      </c>
      <c r="D103" s="16" t="s">
        <v>120</v>
      </c>
      <c r="E103" s="16">
        <v>294</v>
      </c>
      <c r="F103" s="16">
        <v>71</v>
      </c>
      <c r="G103" s="16">
        <v>78</v>
      </c>
      <c r="H103" s="16">
        <v>2357647.8083903333</v>
      </c>
      <c r="I103" s="16">
        <v>2397004.0347658778</v>
      </c>
      <c r="J103" s="16">
        <v>135416.16140000001</v>
      </c>
      <c r="K103" s="16">
        <v>57.318461538461541</v>
      </c>
      <c r="L103" s="16">
        <v>11.656344869345105</v>
      </c>
      <c r="M103" s="16">
        <v>17.482638911175385</v>
      </c>
      <c r="N103" s="16">
        <v>2919.4418074543673</v>
      </c>
    </row>
    <row r="104" spans="2:26" s="16" customFormat="1" x14ac:dyDescent="0.25">
      <c r="B104" s="16" t="s">
        <v>120</v>
      </c>
      <c r="C104" s="16">
        <v>294</v>
      </c>
      <c r="D104" s="16" t="s">
        <v>118</v>
      </c>
      <c r="E104" s="16">
        <v>61</v>
      </c>
      <c r="F104" s="16">
        <v>77</v>
      </c>
      <c r="G104" s="16">
        <v>78</v>
      </c>
      <c r="H104" s="16">
        <v>2450959.5808589491</v>
      </c>
      <c r="I104" s="16">
        <v>999433.49918611208</v>
      </c>
      <c r="J104" s="16">
        <v>127001.217</v>
      </c>
      <c r="K104" s="16">
        <v>15.779487179487178</v>
      </c>
      <c r="L104" s="16">
        <v>9.9837020419672982</v>
      </c>
      <c r="M104" s="16">
        <v>13.768768523157528</v>
      </c>
      <c r="N104" s="16">
        <v>2919.4418074543673</v>
      </c>
    </row>
    <row r="105" spans="2:26" s="16" customFormat="1" x14ac:dyDescent="0.25">
      <c r="B105" s="16" t="s">
        <v>118</v>
      </c>
      <c r="C105" s="16">
        <v>61</v>
      </c>
      <c r="D105" s="16" t="s">
        <v>122</v>
      </c>
      <c r="E105" s="16">
        <v>297</v>
      </c>
      <c r="F105" s="16">
        <v>77</v>
      </c>
      <c r="G105" s="16">
        <v>79</v>
      </c>
      <c r="H105" s="16">
        <v>744887.58318510093</v>
      </c>
      <c r="I105" s="16">
        <v>630755.43837867491</v>
      </c>
      <c r="J105" s="16">
        <v>113696.3812</v>
      </c>
      <c r="K105" s="16">
        <v>3.8461538461538463</v>
      </c>
      <c r="L105" s="16">
        <v>10.351353555310229</v>
      </c>
      <c r="M105" s="16">
        <v>4.1206542717963206</v>
      </c>
      <c r="N105" s="16">
        <v>873.71723440004666</v>
      </c>
    </row>
    <row r="106" spans="2:26" s="16" customFormat="1" x14ac:dyDescent="0.25">
      <c r="B106" s="16" t="str">
        <f>VLOOKUP(G106,NUTS_Europa!$A$2:$C$81,2,FALSE)</f>
        <v>PT17</v>
      </c>
      <c r="C106" s="16">
        <f>VLOOKUP(G106,NUTS_Europa!$A$2:$C$81,3,FALSE)</f>
        <v>297</v>
      </c>
      <c r="D106" s="16" t="str">
        <f>VLOOKUP(F106,NUTS_Europa!$A$2:$C$81,2,FALSE)</f>
        <v>FRJ1</v>
      </c>
      <c r="E106" s="16">
        <f>VLOOKUP(F106,NUTS_Europa!$A$2:$C$81,3,FALSE)</f>
        <v>1064</v>
      </c>
      <c r="F106" s="16">
        <v>66</v>
      </c>
      <c r="G106" s="16">
        <v>79</v>
      </c>
      <c r="H106" s="16">
        <v>813951.36356960447</v>
      </c>
      <c r="I106" s="16">
        <v>1282143.9340927033</v>
      </c>
      <c r="J106" s="16">
        <v>192445.7181</v>
      </c>
      <c r="K106" s="16">
        <v>23.743589743589745</v>
      </c>
      <c r="L106" s="16">
        <v>13.456594761290104</v>
      </c>
      <c r="M106" s="16">
        <v>4.4268993082059458</v>
      </c>
      <c r="N106" s="16">
        <v>873.71723440004666</v>
      </c>
    </row>
    <row r="107" spans="2:26" s="16" customFormat="1" x14ac:dyDescent="0.25">
      <c r="B107" s="16" t="str">
        <f>VLOOKUP(F107,NUTS_Europa!$A$2:$C$81,2,FALSE)</f>
        <v>FRJ1</v>
      </c>
      <c r="C107" s="16">
        <f>VLOOKUP(F107,NUTS_Europa!$A$2:$C$81,3,FALSE)</f>
        <v>1064</v>
      </c>
      <c r="D107" s="16" t="str">
        <f>VLOOKUP(G107,NUTS_Europa!$A$2:$C$81,2,FALSE)</f>
        <v>FRJ2</v>
      </c>
      <c r="E107" s="16">
        <f>VLOOKUP(G107,NUTS_Europa!$A$2:$C$81,3,FALSE)</f>
        <v>163</v>
      </c>
      <c r="F107" s="16">
        <v>66</v>
      </c>
      <c r="G107" s="16">
        <v>68</v>
      </c>
      <c r="H107" s="16">
        <v>3587651.5348355081</v>
      </c>
      <c r="I107" s="16">
        <v>2481280.6634074566</v>
      </c>
      <c r="J107" s="16">
        <v>163171.4883</v>
      </c>
      <c r="K107" s="16">
        <v>63.897435897435898</v>
      </c>
      <c r="L107" s="16">
        <v>12.019013749542339</v>
      </c>
      <c r="M107" s="16">
        <v>17.89697951315479</v>
      </c>
      <c r="N107" s="16">
        <v>2988.6329222563354</v>
      </c>
    </row>
    <row r="108" spans="2:26" s="16" customFormat="1" x14ac:dyDescent="0.25">
      <c r="B108" s="16" t="str">
        <f>VLOOKUP(G108,NUTS_Europa!$A$2:$C$81,2,FALSE)</f>
        <v>FRJ2</v>
      </c>
      <c r="C108" s="16">
        <f>VLOOKUP(G108,NUTS_Europa!$A$2:$C$81,3,FALSE)</f>
        <v>163</v>
      </c>
      <c r="D108" s="16" t="str">
        <f>VLOOKUP(F108,NUTS_Europa!$A$2:$C$81,2,FALSE)</f>
        <v>DE94</v>
      </c>
      <c r="E108" s="16">
        <f>VLOOKUP(F108,NUTS_Europa!$A$2:$C$81,3,FALSE)</f>
        <v>1069</v>
      </c>
      <c r="F108" s="16">
        <v>48</v>
      </c>
      <c r="G108" s="16">
        <v>68</v>
      </c>
      <c r="H108" s="16">
        <v>2828137.4824851784</v>
      </c>
      <c r="I108" s="16">
        <v>2164299.199029706</v>
      </c>
      <c r="J108" s="16">
        <v>142841.86170000001</v>
      </c>
      <c r="K108" s="16">
        <v>53.746153846153845</v>
      </c>
      <c r="L108" s="16">
        <v>9.5060995508988242</v>
      </c>
      <c r="M108" s="16">
        <v>17.89697951315479</v>
      </c>
      <c r="N108" s="16">
        <v>2988.6329222563354</v>
      </c>
    </row>
    <row r="109" spans="2:26" s="16" customFormat="1" x14ac:dyDescent="0.25">
      <c r="B109" s="16" t="str">
        <f>VLOOKUP(F109,NUTS_Europa!$A$2:$C$81,2,FALSE)</f>
        <v>DE94</v>
      </c>
      <c r="C109" s="16">
        <f>VLOOKUP(F109,NUTS_Europa!$A$2:$C$81,3,FALSE)</f>
        <v>1069</v>
      </c>
      <c r="D109" s="16" t="str">
        <f>VLOOKUP(G109,NUTS_Europa!$A$2:$C$81,2,FALSE)</f>
        <v>FRE1</v>
      </c>
      <c r="E109" s="16">
        <f>VLOOKUP(G109,NUTS_Europa!$A$2:$C$81,3,FALSE)</f>
        <v>235</v>
      </c>
      <c r="F109" s="16">
        <v>48</v>
      </c>
      <c r="G109" s="16">
        <v>61</v>
      </c>
      <c r="H109" s="16">
        <v>617480.52042012266</v>
      </c>
      <c r="I109" s="16">
        <v>1163959.6174713785</v>
      </c>
      <c r="J109" s="16">
        <v>507158.32770000002</v>
      </c>
      <c r="K109" s="16">
        <v>20.905641025641028</v>
      </c>
      <c r="L109" s="16">
        <v>9.4151917219165622</v>
      </c>
      <c r="M109" s="16">
        <v>8.3467983972302413</v>
      </c>
      <c r="N109" s="16">
        <v>1644.4693422969513</v>
      </c>
    </row>
    <row r="110" spans="2:26" s="16" customFormat="1" x14ac:dyDescent="0.25">
      <c r="B110" s="16" t="s">
        <v>86</v>
      </c>
      <c r="C110" s="16">
        <v>235</v>
      </c>
      <c r="D110" s="16" t="s">
        <v>46</v>
      </c>
      <c r="E110" s="16">
        <v>250</v>
      </c>
      <c r="F110" s="16">
        <v>41</v>
      </c>
      <c r="G110" s="16">
        <v>61</v>
      </c>
      <c r="H110" s="16">
        <v>592216.4645425101</v>
      </c>
      <c r="I110" s="16">
        <v>881007.59874458134</v>
      </c>
      <c r="J110" s="16">
        <v>142392.87169999999</v>
      </c>
      <c r="K110" s="16">
        <v>7.2307692307692308</v>
      </c>
      <c r="L110" s="16">
        <v>10.495507541958009</v>
      </c>
      <c r="M110" s="16">
        <v>9.8623551930227435</v>
      </c>
      <c r="N110" s="16">
        <v>1644.4693422969513</v>
      </c>
    </row>
    <row r="111" spans="2:26" s="16" customFormat="1" x14ac:dyDescent="0.25">
      <c r="B111" s="16" t="s">
        <v>46</v>
      </c>
      <c r="C111" s="16">
        <v>250</v>
      </c>
      <c r="D111" s="16" t="s">
        <v>98</v>
      </c>
      <c r="E111" s="16">
        <v>235</v>
      </c>
      <c r="F111" s="16">
        <v>41</v>
      </c>
      <c r="G111" s="16">
        <v>67</v>
      </c>
      <c r="H111" s="16">
        <v>1128558.8249571868</v>
      </c>
      <c r="I111" s="16">
        <v>881007.59874458134</v>
      </c>
      <c r="J111" s="16">
        <v>156784.57750000001</v>
      </c>
      <c r="K111" s="16">
        <v>7.2307692307692308</v>
      </c>
      <c r="L111" s="16">
        <v>10.495507541958009</v>
      </c>
      <c r="M111" s="16">
        <v>9.8623551930227435</v>
      </c>
      <c r="N111" s="16">
        <v>1644.4693422969513</v>
      </c>
    </row>
    <row r="112" spans="2:26" s="16" customFormat="1" x14ac:dyDescent="0.25">
      <c r="B112" s="16" t="s">
        <v>98</v>
      </c>
      <c r="C112" s="16">
        <v>235</v>
      </c>
      <c r="D112" s="16" t="s">
        <v>112</v>
      </c>
      <c r="E112" s="16">
        <v>250</v>
      </c>
      <c r="F112" s="16">
        <v>34</v>
      </c>
      <c r="G112" s="16">
        <v>67</v>
      </c>
      <c r="H112" s="16">
        <v>1158787.4604072894</v>
      </c>
      <c r="I112" s="16">
        <v>881007.59874458134</v>
      </c>
      <c r="J112" s="16">
        <v>120125.8052</v>
      </c>
      <c r="K112" s="16">
        <v>7.2307692307692308</v>
      </c>
      <c r="L112" s="16">
        <v>10.495507541958009</v>
      </c>
      <c r="M112" s="16">
        <v>9.8623551930227435</v>
      </c>
      <c r="N112" s="16">
        <v>1644.4693422969513</v>
      </c>
    </row>
    <row r="113" spans="2:17" s="16" customFormat="1" x14ac:dyDescent="0.25">
      <c r="Q113" s="20">
        <f>Q102+Q101+Q100+Q97</f>
        <v>236.22536772091507</v>
      </c>
    </row>
    <row r="114" spans="2:17" s="16" customFormat="1" x14ac:dyDescent="0.25">
      <c r="Q114" s="16">
        <f>Q113/24</f>
        <v>9.8427236550381281</v>
      </c>
    </row>
    <row r="115" spans="2:17" s="16" customFormat="1" x14ac:dyDescent="0.25">
      <c r="B115" s="16" t="s">
        <v>142</v>
      </c>
    </row>
    <row r="116" spans="2:17" s="16" customFormat="1" x14ac:dyDescent="0.25">
      <c r="B116" s="16" t="s">
        <v>128</v>
      </c>
      <c r="C116" s="16" t="s">
        <v>129</v>
      </c>
      <c r="D116" s="16" t="s">
        <v>126</v>
      </c>
      <c r="E116" s="16" t="s">
        <v>130</v>
      </c>
      <c r="F116" s="16" t="s">
        <v>34</v>
      </c>
      <c r="G116" s="16" t="s">
        <v>35</v>
      </c>
      <c r="H116" s="16" t="s">
        <v>131</v>
      </c>
      <c r="I116" s="16" t="s">
        <v>127</v>
      </c>
      <c r="J116" s="16" t="s">
        <v>36</v>
      </c>
      <c r="K116" s="16" t="s">
        <v>37</v>
      </c>
      <c r="L116" s="16" t="s">
        <v>38</v>
      </c>
      <c r="M116" s="16" t="s">
        <v>39</v>
      </c>
      <c r="N116" s="16" t="s">
        <v>40</v>
      </c>
    </row>
    <row r="117" spans="2:17" s="16" customFormat="1" x14ac:dyDescent="0.25">
      <c r="B117" s="16" t="str">
        <f>VLOOKUP(F117,NUTS_Europa!$A$2:$C$81,2,FALSE)</f>
        <v>DE60</v>
      </c>
      <c r="C117" s="16">
        <f>VLOOKUP(F117,NUTS_Europa!$A$2:$C$81,3,FALSE)</f>
        <v>1069</v>
      </c>
      <c r="D117" s="16" t="str">
        <f>VLOOKUP(G117,NUTS_Europa!$A$2:$C$81,2,FALSE)</f>
        <v>NL12</v>
      </c>
      <c r="E117" s="16">
        <f>VLOOKUP(G117,NUTS_Europa!$A$2:$C$81,3,FALSE)</f>
        <v>218</v>
      </c>
      <c r="F117" s="16">
        <v>5</v>
      </c>
      <c r="G117" s="16">
        <v>31</v>
      </c>
      <c r="H117" s="16">
        <v>1206086.6854330704</v>
      </c>
      <c r="I117" s="16">
        <v>1074191.1885149437</v>
      </c>
      <c r="J117" s="16">
        <v>120437.3524</v>
      </c>
      <c r="K117" s="16">
        <v>13.844615384615386</v>
      </c>
      <c r="L117" s="16">
        <v>9.4294521662905098</v>
      </c>
      <c r="M117" s="16">
        <v>26.57233138505028</v>
      </c>
      <c r="N117" s="16">
        <v>5603.586288415795</v>
      </c>
    </row>
    <row r="118" spans="2:17" s="16" customFormat="1" x14ac:dyDescent="0.25">
      <c r="B118" s="16" t="str">
        <f>VLOOKUP(G118,NUTS_Europa!$A$2:$C$81,2,FALSE)</f>
        <v>NL12</v>
      </c>
      <c r="C118" s="16">
        <f>VLOOKUP(G118,NUTS_Europa!$A$2:$C$81,3,FALSE)</f>
        <v>218</v>
      </c>
      <c r="D118" s="16" t="str">
        <f>VLOOKUP(F118,NUTS_Europa!$A$2:$C$81,2,FALSE)</f>
        <v>FRI2</v>
      </c>
      <c r="E118" s="16">
        <f>VLOOKUP(F118,NUTS_Europa!$A$2:$C$81,3,FALSE)</f>
        <v>269</v>
      </c>
      <c r="F118" s="16">
        <v>29</v>
      </c>
      <c r="G118" s="16">
        <v>31</v>
      </c>
      <c r="H118" s="16">
        <v>2700744.6609340031</v>
      </c>
      <c r="I118" s="16">
        <v>1185432.1669938553</v>
      </c>
      <c r="J118" s="16">
        <v>154854.3009</v>
      </c>
      <c r="K118" s="16">
        <v>14.102564102564102</v>
      </c>
      <c r="L118" s="16">
        <v>12.399894761275</v>
      </c>
      <c r="M118" s="16">
        <v>31.736643702576409</v>
      </c>
      <c r="N118" s="16">
        <v>5603.586288415795</v>
      </c>
    </row>
    <row r="119" spans="2:17" s="16" customFormat="1" x14ac:dyDescent="0.25">
      <c r="B119" s="16" t="str">
        <f>VLOOKUP(F119,NUTS_Europa!$A$2:$C$81,2,FALSE)</f>
        <v>FRI2</v>
      </c>
      <c r="C119" s="16">
        <f>VLOOKUP(F119,NUTS_Europa!$A$2:$C$81,3,FALSE)</f>
        <v>269</v>
      </c>
      <c r="D119" s="16" t="str">
        <f>VLOOKUP(G119,NUTS_Europa!$A$2:$C$81,2,FALSE)</f>
        <v>FRG0</v>
      </c>
      <c r="E119" s="16">
        <f>VLOOKUP(G119,NUTS_Europa!$A$2:$C$81,3,FALSE)</f>
        <v>283</v>
      </c>
      <c r="F119" s="16">
        <v>29</v>
      </c>
      <c r="G119" s="16">
        <v>62</v>
      </c>
      <c r="H119" s="16">
        <v>1270898.7179596263</v>
      </c>
      <c r="I119" s="16">
        <v>1381182.3551907595</v>
      </c>
      <c r="J119" s="16">
        <v>118487.9544</v>
      </c>
      <c r="K119" s="16">
        <v>23.743589743589745</v>
      </c>
      <c r="L119" s="16">
        <v>14.53224526743692</v>
      </c>
      <c r="M119" s="16">
        <v>13.057762106893986</v>
      </c>
      <c r="N119" s="16">
        <v>2110.3462548504222</v>
      </c>
    </row>
    <row r="120" spans="2:17" s="16" customFormat="1" x14ac:dyDescent="0.25">
      <c r="B120" s="16" t="str">
        <f>VLOOKUP(G120,NUTS_Europa!$A$2:$C$81,2,FALSE)</f>
        <v>FRG0</v>
      </c>
      <c r="C120" s="16">
        <f>VLOOKUP(G120,NUTS_Europa!$A$2:$C$81,3,FALSE)</f>
        <v>283</v>
      </c>
      <c r="D120" s="16" t="str">
        <f>VLOOKUP(F120,NUTS_Europa!$A$2:$C$81,2,FALSE)</f>
        <v>FRF2</v>
      </c>
      <c r="E120" s="16">
        <f>VLOOKUP(F120,NUTS_Europa!$A$2:$C$81,3,FALSE)</f>
        <v>269</v>
      </c>
      <c r="F120" s="16">
        <v>27</v>
      </c>
      <c r="G120" s="16">
        <v>62</v>
      </c>
      <c r="H120" s="16">
        <v>1259815.179429152</v>
      </c>
      <c r="I120" s="16">
        <v>1381182.3551907595</v>
      </c>
      <c r="J120" s="16">
        <v>141512.31529999999</v>
      </c>
      <c r="K120" s="16">
        <v>23.743589743589745</v>
      </c>
      <c r="L120" s="16">
        <v>14.53224526743692</v>
      </c>
      <c r="M120" s="16">
        <v>13.057762106893986</v>
      </c>
      <c r="N120" s="16">
        <v>2110.3462548504222</v>
      </c>
    </row>
    <row r="121" spans="2:17" s="16" customFormat="1" x14ac:dyDescent="0.25">
      <c r="B121" s="16" t="str">
        <f>VLOOKUP(F121,NUTS_Europa!$A$2:$C$81,2,FALSE)</f>
        <v>FRF2</v>
      </c>
      <c r="C121" s="16">
        <f>VLOOKUP(F121,NUTS_Europa!$A$2:$C$81,3,FALSE)</f>
        <v>269</v>
      </c>
      <c r="D121" s="16" t="str">
        <f>VLOOKUP(G121,NUTS_Europa!$A$2:$C$81,2,FALSE)</f>
        <v>FRJ2</v>
      </c>
      <c r="E121" s="16">
        <f>VLOOKUP(G121,NUTS_Europa!$A$2:$C$81,3,FALSE)</f>
        <v>283</v>
      </c>
      <c r="F121" s="16">
        <v>27</v>
      </c>
      <c r="G121" s="16">
        <v>28</v>
      </c>
      <c r="H121" s="16">
        <v>1753032.6440352637</v>
      </c>
      <c r="I121" s="16">
        <v>1381182.3551907595</v>
      </c>
      <c r="J121" s="16">
        <v>176841.96369999999</v>
      </c>
      <c r="K121" s="16">
        <v>23.743589743589745</v>
      </c>
      <c r="L121" s="16">
        <v>14.53224526743692</v>
      </c>
      <c r="M121" s="16">
        <v>13.057762106893986</v>
      </c>
      <c r="N121" s="16">
        <v>2110.3462548504222</v>
      </c>
    </row>
    <row r="122" spans="2:17" s="16" customFormat="1" x14ac:dyDescent="0.25">
      <c r="B122" s="16" t="str">
        <f>VLOOKUP(G122,NUTS_Europa!$A$2:$C$81,2,FALSE)</f>
        <v>FRJ2</v>
      </c>
      <c r="C122" s="16">
        <f>VLOOKUP(G122,NUTS_Europa!$A$2:$C$81,3,FALSE)</f>
        <v>283</v>
      </c>
      <c r="D122" s="16" t="str">
        <f>VLOOKUP(F122,NUTS_Europa!$A$2:$C$81,2,FALSE)</f>
        <v>FRJ1</v>
      </c>
      <c r="E122" s="16">
        <f>VLOOKUP(F122,NUTS_Europa!$A$2:$C$81,3,FALSE)</f>
        <v>1063</v>
      </c>
      <c r="F122" s="16">
        <v>26</v>
      </c>
      <c r="G122" s="16">
        <v>28</v>
      </c>
      <c r="H122" s="16">
        <v>2153678.6854257076</v>
      </c>
      <c r="I122" s="16">
        <v>6537534.9972448293</v>
      </c>
      <c r="J122" s="16">
        <v>142841.86170000001</v>
      </c>
      <c r="K122" s="16">
        <v>79.166000000000011</v>
      </c>
      <c r="L122" s="16">
        <v>11.492640205913972</v>
      </c>
      <c r="M122" s="16">
        <v>11.11284922481712</v>
      </c>
      <c r="N122" s="16">
        <v>2110.3462548504222</v>
      </c>
    </row>
    <row r="123" spans="2:17" s="16" customFormat="1" x14ac:dyDescent="0.25">
      <c r="B123" s="16" t="str">
        <f>VLOOKUP(F123,NUTS_Europa!$A$2:$C$81,2,FALSE)</f>
        <v>FRJ1</v>
      </c>
      <c r="C123" s="16">
        <f>VLOOKUP(F123,NUTS_Europa!$A$2:$C$81,3,FALSE)</f>
        <v>1063</v>
      </c>
      <c r="D123" s="16" t="str">
        <f>VLOOKUP(G123,NUTS_Europa!$A$2:$C$81,2,FALSE)</f>
        <v>PT17</v>
      </c>
      <c r="E123" s="16">
        <f>VLOOKUP(G123,NUTS_Europa!$A$2:$C$81,3,FALSE)</f>
        <v>294</v>
      </c>
      <c r="F123" s="16">
        <v>26</v>
      </c>
      <c r="G123" s="16">
        <v>39</v>
      </c>
      <c r="H123" s="16">
        <v>1540811.2452298738</v>
      </c>
      <c r="I123" s="16">
        <v>5436919.3692725757</v>
      </c>
      <c r="J123" s="16">
        <v>137713.6226</v>
      </c>
      <c r="K123" s="16">
        <v>41.743589743589745</v>
      </c>
      <c r="L123" s="16">
        <v>10.5068665827652</v>
      </c>
      <c r="M123" s="16">
        <v>14.792056753512249</v>
      </c>
      <c r="N123" s="16">
        <v>2919.4418074543673</v>
      </c>
    </row>
    <row r="124" spans="2:17" s="16" customFormat="1" x14ac:dyDescent="0.25">
      <c r="B124" s="16" t="str">
        <f>VLOOKUP(G124,NUTS_Europa!$A$2:$C$81,2,FALSE)</f>
        <v>PT17</v>
      </c>
      <c r="C124" s="16">
        <f>VLOOKUP(G124,NUTS_Europa!$A$2:$C$81,3,FALSE)</f>
        <v>294</v>
      </c>
      <c r="D124" s="16" t="str">
        <f>VLOOKUP(F124,NUTS_Europa!$A$2:$C$81,2,FALSE)</f>
        <v>PT15</v>
      </c>
      <c r="E124" s="16">
        <f>VLOOKUP(F124,NUTS_Europa!$A$2:$C$81,3,FALSE)</f>
        <v>1065</v>
      </c>
      <c r="F124" s="16">
        <v>37</v>
      </c>
      <c r="G124" s="16">
        <v>39</v>
      </c>
      <c r="H124" s="16">
        <v>948734.49656451249</v>
      </c>
      <c r="I124" s="16">
        <v>680327.75820294651</v>
      </c>
      <c r="J124" s="16">
        <v>507158.32770000002</v>
      </c>
      <c r="K124" s="16">
        <v>2.3076923076923075</v>
      </c>
      <c r="L124" s="16">
        <v>11.69801860931082</v>
      </c>
      <c r="M124" s="16">
        <v>14.792056753512249</v>
      </c>
      <c r="N124" s="16">
        <v>2919.4418074543673</v>
      </c>
    </row>
    <row r="125" spans="2:17" s="16" customFormat="1" x14ac:dyDescent="0.25">
      <c r="B125" s="16" t="str">
        <f>VLOOKUP(G125,NUTS_Europa!$A$2:$C$81,2,FALSE)</f>
        <v>PT15</v>
      </c>
      <c r="C125" s="16">
        <f>VLOOKUP(G125,NUTS_Europa!$A$2:$C$81,3,FALSE)</f>
        <v>1065</v>
      </c>
      <c r="D125" s="16" t="str">
        <f>VLOOKUP(F125,NUTS_Europa!$A$2:$C$81,2,FALSE)</f>
        <v>ES51</v>
      </c>
      <c r="E125" s="16">
        <f>VLOOKUP(F125,NUTS_Europa!$A$2:$C$81,3,FALSE)</f>
        <v>1063</v>
      </c>
      <c r="F125" s="16">
        <v>15</v>
      </c>
      <c r="G125" s="16">
        <v>37</v>
      </c>
      <c r="H125" s="16">
        <v>3323061.9308102294</v>
      </c>
      <c r="I125" s="16">
        <v>5439160.3483707104</v>
      </c>
      <c r="J125" s="16">
        <v>123614.25509999999</v>
      </c>
      <c r="K125" s="16">
        <v>40.974358974358971</v>
      </c>
      <c r="L125" s="16">
        <v>10.222784780233034</v>
      </c>
      <c r="M125" s="16">
        <v>39.47814119293465</v>
      </c>
      <c r="N125" s="16">
        <v>7791.6234232858615</v>
      </c>
    </row>
    <row r="126" spans="2:17" s="16" customFormat="1" x14ac:dyDescent="0.25">
      <c r="B126" s="16" t="str">
        <f>VLOOKUP(F126,NUTS_Europa!$A$2:$C$81,2,FALSE)</f>
        <v>ES51</v>
      </c>
      <c r="C126" s="16">
        <f>VLOOKUP(F126,NUTS_Europa!$A$2:$C$81,3,FALSE)</f>
        <v>1063</v>
      </c>
      <c r="D126" s="16" t="str">
        <f>VLOOKUP(G126,NUTS_Europa!$A$2:$C$81,2,FALSE)</f>
        <v>ES52</v>
      </c>
      <c r="E126" s="16">
        <f>VLOOKUP(G126,NUTS_Europa!$A$2:$C$81,3,FALSE)</f>
        <v>1064</v>
      </c>
      <c r="F126" s="16">
        <v>15</v>
      </c>
      <c r="G126" s="16">
        <v>16</v>
      </c>
      <c r="H126" s="16">
        <v>2854701.2879935144</v>
      </c>
      <c r="I126" s="16">
        <v>4472597.5364697147</v>
      </c>
      <c r="J126" s="16">
        <v>135416.16140000001</v>
      </c>
      <c r="K126" s="16">
        <v>8.3076923076923084</v>
      </c>
      <c r="L126" s="16">
        <v>11.613709418869387</v>
      </c>
      <c r="M126" s="16">
        <v>55.970239035941205</v>
      </c>
      <c r="N126" s="16">
        <v>11046.594705360551</v>
      </c>
    </row>
    <row r="127" spans="2:17" s="16" customFormat="1" x14ac:dyDescent="0.25">
      <c r="B127" s="16" t="str">
        <f>VLOOKUP(F127,NUTS_Europa!$A$2:$C$81,2,FALSE)</f>
        <v>ES52</v>
      </c>
      <c r="C127" s="16">
        <f>VLOOKUP(F127,NUTS_Europa!$A$2:$C$81,3,FALSE)</f>
        <v>1064</v>
      </c>
      <c r="D127" s="16" t="str">
        <f>VLOOKUP(G127,NUTS_Europa!$A$2:$C$81,2,FALSE)</f>
        <v>PT18</v>
      </c>
      <c r="E127" s="16">
        <f>VLOOKUP(G127,NUTS_Europa!$A$2:$C$81,3,FALSE)</f>
        <v>61</v>
      </c>
      <c r="F127" s="16">
        <v>16</v>
      </c>
      <c r="G127" s="16">
        <v>80</v>
      </c>
      <c r="H127" s="16">
        <v>12655317.820688047</v>
      </c>
      <c r="I127" s="16">
        <v>1142471.409376886</v>
      </c>
      <c r="J127" s="16">
        <v>145277.79319999999</v>
      </c>
      <c r="K127" s="16">
        <v>20.05076923076923</v>
      </c>
      <c r="L127" s="16">
        <v>11.090544878071483</v>
      </c>
      <c r="M127" s="16">
        <v>84.69399407362927</v>
      </c>
      <c r="N127" s="16">
        <v>17957.973999125879</v>
      </c>
    </row>
    <row r="128" spans="2:17" s="16" customFormat="1" x14ac:dyDescent="0.25">
      <c r="B128" s="16" t="str">
        <f>VLOOKUP(G128,NUTS_Europa!$A$2:$C$81,2,FALSE)</f>
        <v>PT18</v>
      </c>
      <c r="C128" s="16">
        <f>VLOOKUP(G128,NUTS_Europa!$A$2:$C$81,3,FALSE)</f>
        <v>61</v>
      </c>
      <c r="D128" s="16" t="str">
        <f>VLOOKUP(F128,NUTS_Europa!$A$2:$C$81,2,FALSE)</f>
        <v>BE25</v>
      </c>
      <c r="E128" s="16">
        <f>VLOOKUP(F128,NUTS_Europa!$A$2:$C$81,3,FALSE)</f>
        <v>220</v>
      </c>
      <c r="F128" s="16">
        <v>43</v>
      </c>
      <c r="G128" s="16">
        <v>80</v>
      </c>
      <c r="H128" s="16">
        <v>12082111.173824798</v>
      </c>
      <c r="I128" s="16">
        <v>2562145.8680368806</v>
      </c>
      <c r="J128" s="16">
        <v>117768.50930000001</v>
      </c>
      <c r="K128" s="16">
        <v>69.418974358974367</v>
      </c>
      <c r="L128" s="16">
        <v>9.732576862478453</v>
      </c>
      <c r="M128" s="16">
        <v>90.290482830715533</v>
      </c>
      <c r="N128" s="16">
        <v>17957.973999125879</v>
      </c>
    </row>
    <row r="129" spans="2:14" s="16" customFormat="1" x14ac:dyDescent="0.25">
      <c r="B129" s="16" t="str">
        <f>VLOOKUP(F129,NUTS_Europa!$A$2:$C$81,2,FALSE)</f>
        <v>BE25</v>
      </c>
      <c r="C129" s="16">
        <f>VLOOKUP(F129,NUTS_Europa!$A$2:$C$81,3,FALSE)</f>
        <v>220</v>
      </c>
      <c r="D129" s="16" t="str">
        <f>VLOOKUP(G129,NUTS_Europa!$A$2:$C$81,2,FALSE)</f>
        <v>FRD1</v>
      </c>
      <c r="E129" s="16">
        <f>VLOOKUP(G129,NUTS_Europa!$A$2:$C$81,3,FALSE)</f>
        <v>269</v>
      </c>
      <c r="F129" s="16">
        <v>43</v>
      </c>
      <c r="G129" s="16">
        <v>59</v>
      </c>
      <c r="H129" s="16">
        <v>3809553.7387040695</v>
      </c>
      <c r="I129" s="16">
        <v>944264.89444841573</v>
      </c>
      <c r="J129" s="16">
        <v>199058.85829999999</v>
      </c>
      <c r="K129" s="16">
        <v>9.281538461538462</v>
      </c>
      <c r="L129" s="16">
        <v>13.295346464799305</v>
      </c>
      <c r="M129" s="16">
        <v>93.417971975609419</v>
      </c>
      <c r="N129" s="16">
        <v>14828.264792447228</v>
      </c>
    </row>
    <row r="130" spans="2:14" s="16" customFormat="1" x14ac:dyDescent="0.25">
      <c r="B130" s="16" t="str">
        <f>VLOOKUP(G130,NUTS_Europa!$A$2:$C$81,2,FALSE)</f>
        <v>FRD1</v>
      </c>
      <c r="C130" s="16">
        <f>VLOOKUP(G130,NUTS_Europa!$A$2:$C$81,3,FALSE)</f>
        <v>269</v>
      </c>
      <c r="D130" s="16" t="str">
        <f>VLOOKUP(F130,NUTS_Europa!$A$2:$C$81,2,FALSE)</f>
        <v>BE23</v>
      </c>
      <c r="E130" s="16">
        <f>VLOOKUP(F130,NUTS_Europa!$A$2:$C$81,3,FALSE)</f>
        <v>220</v>
      </c>
      <c r="F130" s="16">
        <v>42</v>
      </c>
      <c r="G130" s="16">
        <v>59</v>
      </c>
      <c r="H130" s="16">
        <v>4370275.6748715863</v>
      </c>
      <c r="I130" s="16">
        <v>944264.89444841573</v>
      </c>
      <c r="J130" s="16">
        <v>115262.5922</v>
      </c>
      <c r="K130" s="16">
        <v>9.281538461538462</v>
      </c>
      <c r="L130" s="16">
        <v>13.295346464799305</v>
      </c>
      <c r="M130" s="16">
        <v>93.417971975609419</v>
      </c>
      <c r="N130" s="16">
        <v>14828.264792447228</v>
      </c>
    </row>
    <row r="131" spans="2:14" s="16" customFormat="1" x14ac:dyDescent="0.25">
      <c r="B131" s="16" t="str">
        <f>VLOOKUP(F131,NUTS_Europa!$A$2:$C$81,2,FALSE)</f>
        <v>BE23</v>
      </c>
      <c r="C131" s="16">
        <f>VLOOKUP(F131,NUTS_Europa!$A$2:$C$81,3,FALSE)</f>
        <v>220</v>
      </c>
      <c r="D131" s="16" t="str">
        <f>VLOOKUP(G131,NUTS_Europa!$A$2:$C$81,2,FALSE)</f>
        <v>ES12</v>
      </c>
      <c r="E131" s="16">
        <f>VLOOKUP(G131,NUTS_Europa!$A$2:$C$81,3,FALSE)</f>
        <v>163</v>
      </c>
      <c r="F131" s="16">
        <v>42</v>
      </c>
      <c r="G131" s="16">
        <v>52</v>
      </c>
      <c r="H131" s="16">
        <v>1504808.0322777752</v>
      </c>
      <c r="I131" s="16">
        <v>1668668.7384793647</v>
      </c>
      <c r="J131" s="16">
        <v>137713.6226</v>
      </c>
      <c r="K131" s="16">
        <v>37.435897435897438</v>
      </c>
      <c r="L131" s="16">
        <v>10.661045733949308</v>
      </c>
      <c r="M131" s="16">
        <v>18.828368017742196</v>
      </c>
      <c r="N131" s="16">
        <v>2988.6329222563354</v>
      </c>
    </row>
    <row r="132" spans="2:14" s="16" customFormat="1" x14ac:dyDescent="0.25">
      <c r="B132" s="16" t="str">
        <f>VLOOKUP(G132,NUTS_Europa!$A$2:$C$81,2,FALSE)</f>
        <v>ES12</v>
      </c>
      <c r="C132" s="16">
        <f>VLOOKUP(G132,NUTS_Europa!$A$2:$C$81,3,FALSE)</f>
        <v>163</v>
      </c>
      <c r="D132" s="16" t="str">
        <f>VLOOKUP(F132,NUTS_Europa!$A$2:$C$81,2,FALSE)</f>
        <v>DE50</v>
      </c>
      <c r="E132" s="16">
        <f>VLOOKUP(F132,NUTS_Europa!$A$2:$C$81,3,FALSE)</f>
        <v>1069</v>
      </c>
      <c r="F132" s="16">
        <v>44</v>
      </c>
      <c r="G132" s="16">
        <v>52</v>
      </c>
      <c r="H132" s="16">
        <v>1646990.8993814855</v>
      </c>
      <c r="I132" s="16">
        <v>2164299.199029706</v>
      </c>
      <c r="J132" s="16">
        <v>120125.8052</v>
      </c>
      <c r="K132" s="16">
        <v>53.746153846153845</v>
      </c>
      <c r="L132" s="16">
        <v>9.5060995508988242</v>
      </c>
      <c r="M132" s="16">
        <v>17.89697951315479</v>
      </c>
      <c r="N132" s="16">
        <v>2988.6329222563354</v>
      </c>
    </row>
    <row r="133" spans="2:14" s="16" customFormat="1" x14ac:dyDescent="0.25">
      <c r="B133" s="16" t="str">
        <f>VLOOKUP(F133,NUTS_Europa!$A$2:$C$81,2,FALSE)</f>
        <v>DE50</v>
      </c>
      <c r="C133" s="16">
        <f>VLOOKUP(F133,NUTS_Europa!$A$2:$C$81,3,FALSE)</f>
        <v>1069</v>
      </c>
      <c r="D133" s="16" t="str">
        <f>VLOOKUP(G133,NUTS_Europa!$A$2:$C$81,2,FALSE)</f>
        <v>NL11</v>
      </c>
      <c r="E133" s="16">
        <f>VLOOKUP(G133,NUTS_Europa!$A$2:$C$81,3,FALSE)</f>
        <v>218</v>
      </c>
      <c r="F133" s="16">
        <v>44</v>
      </c>
      <c r="G133" s="16">
        <v>70</v>
      </c>
      <c r="H133" s="16">
        <v>2265567.9521564217</v>
      </c>
      <c r="I133" s="16">
        <v>1074191.1885149437</v>
      </c>
      <c r="J133" s="16">
        <v>120437.3524</v>
      </c>
      <c r="K133" s="16">
        <v>13.844615384615386</v>
      </c>
      <c r="L133" s="16">
        <v>9.4294521662905098</v>
      </c>
      <c r="M133" s="16">
        <v>26.57233138505028</v>
      </c>
      <c r="N133" s="16">
        <v>5603.586288415795</v>
      </c>
    </row>
    <row r="134" spans="2:14" s="16" customFormat="1" x14ac:dyDescent="0.25">
      <c r="B134" s="16" t="str">
        <f>VLOOKUP(G134,NUTS_Europa!$A$2:$C$81,2,FALSE)</f>
        <v>NL11</v>
      </c>
      <c r="C134" s="16">
        <f>VLOOKUP(G134,NUTS_Europa!$A$2:$C$81,3,FALSE)</f>
        <v>218</v>
      </c>
      <c r="D134" s="16" t="str">
        <f>VLOOKUP(F134,NUTS_Europa!$A$2:$C$81,2,FALSE)</f>
        <v>NL33</v>
      </c>
      <c r="E134" s="16">
        <f>VLOOKUP(F134,NUTS_Europa!$A$2:$C$81,3,FALSE)</f>
        <v>250</v>
      </c>
      <c r="F134" s="16">
        <v>33</v>
      </c>
      <c r="G134" s="16">
        <v>70</v>
      </c>
      <c r="H134" s="16">
        <v>2009530.2229203046</v>
      </c>
      <c r="I134" s="16">
        <v>888705.96343095461</v>
      </c>
      <c r="J134" s="16">
        <v>135416.16140000001</v>
      </c>
      <c r="K134" s="16">
        <v>3.4871794871794872</v>
      </c>
      <c r="L134" s="16">
        <v>10.509767986331955</v>
      </c>
      <c r="M134" s="16">
        <v>31.736643702576409</v>
      </c>
      <c r="N134" s="16">
        <v>5603.586288415795</v>
      </c>
    </row>
    <row r="135" spans="2:14" s="16" customFormat="1" x14ac:dyDescent="0.25">
      <c r="B135" s="16" t="str">
        <f>VLOOKUP(F135,NUTS_Europa!$A$2:$C$81,2,FALSE)</f>
        <v>NL33</v>
      </c>
      <c r="C135" s="16">
        <f>VLOOKUP(F135,NUTS_Europa!$A$2:$C$81,3,FALSE)</f>
        <v>250</v>
      </c>
      <c r="D135" s="16" t="str">
        <f>VLOOKUP(G135,NUTS_Europa!$A$2:$C$81,2,FALSE)</f>
        <v>PT18</v>
      </c>
      <c r="E135" s="16">
        <f>VLOOKUP(G135,NUTS_Europa!$A$2:$C$81,3,FALSE)</f>
        <v>1065</v>
      </c>
      <c r="F135" s="16">
        <v>33</v>
      </c>
      <c r="G135" s="16">
        <v>40</v>
      </c>
      <c r="H135" s="16">
        <v>2466669.2213519523</v>
      </c>
      <c r="I135" s="16">
        <v>2496322.9927638997</v>
      </c>
      <c r="J135" s="16">
        <v>137713.6226</v>
      </c>
      <c r="K135" s="16">
        <v>59.782564102564102</v>
      </c>
      <c r="L135" s="16">
        <v>11.372263066812939</v>
      </c>
      <c r="M135" s="16">
        <v>46.6589669618863</v>
      </c>
      <c r="N135" s="16">
        <v>7791.6234232858615</v>
      </c>
    </row>
    <row r="136" spans="2:14" s="16" customFormat="1" x14ac:dyDescent="0.25">
      <c r="B136" s="16" t="str">
        <f>VLOOKUP(G136,NUTS_Europa!$A$2:$C$81,2,FALSE)</f>
        <v>PT18</v>
      </c>
      <c r="C136" s="16">
        <f>VLOOKUP(G136,NUTS_Europa!$A$2:$C$81,3,FALSE)</f>
        <v>1065</v>
      </c>
      <c r="D136" s="16" t="str">
        <f>VLOOKUP(F136,NUTS_Europa!$A$2:$C$81,2,FALSE)</f>
        <v>NL41</v>
      </c>
      <c r="E136" s="16">
        <f>VLOOKUP(F136,NUTS_Europa!$A$2:$C$81,3,FALSE)</f>
        <v>253</v>
      </c>
      <c r="F136" s="16">
        <v>35</v>
      </c>
      <c r="G136" s="16">
        <v>40</v>
      </c>
      <c r="H136" s="16">
        <v>2562311.9184666732</v>
      </c>
      <c r="I136" s="16">
        <v>2450181.2063662251</v>
      </c>
      <c r="J136" s="16">
        <v>120437.3524</v>
      </c>
      <c r="K136" s="16">
        <v>59.782923076923076</v>
      </c>
      <c r="L136" s="16">
        <v>14.330807964823054</v>
      </c>
      <c r="M136" s="16">
        <v>46.6589669618863</v>
      </c>
      <c r="N136" s="16">
        <v>7791.6234232858615</v>
      </c>
    </row>
    <row r="137" spans="2:14" s="16" customFormat="1" x14ac:dyDescent="0.25">
      <c r="B137" s="16" t="str">
        <f>VLOOKUP(F137,NUTS_Europa!$A$2:$C$81,2,FALSE)</f>
        <v>NL41</v>
      </c>
      <c r="C137" s="16">
        <f>VLOOKUP(F137,NUTS_Europa!$A$2:$C$81,3,FALSE)</f>
        <v>253</v>
      </c>
      <c r="D137" s="16" t="str">
        <f>VLOOKUP(G137,NUTS_Europa!$A$2:$C$81,2,FALSE)</f>
        <v>PT11</v>
      </c>
      <c r="E137" s="16">
        <f>VLOOKUP(G137,NUTS_Europa!$A$2:$C$81,3,FALSE)</f>
        <v>111</v>
      </c>
      <c r="F137" s="16">
        <v>35</v>
      </c>
      <c r="G137" s="16">
        <v>36</v>
      </c>
      <c r="H137" s="16">
        <v>1057258.5780181817</v>
      </c>
      <c r="I137" s="16">
        <v>2104017.1565851788</v>
      </c>
      <c r="J137" s="16">
        <v>163029.68049999999</v>
      </c>
      <c r="K137" s="16">
        <v>49.48205128205128</v>
      </c>
      <c r="L137" s="16">
        <v>14.05008953853252</v>
      </c>
      <c r="M137" s="16">
        <v>18.610551095435579</v>
      </c>
      <c r="N137" s="16">
        <v>3107.7928912121797</v>
      </c>
    </row>
    <row r="138" spans="2:14" s="16" customFormat="1" x14ac:dyDescent="0.25">
      <c r="B138" s="16" t="str">
        <f>VLOOKUP(G138,NUTS_Europa!$A$2:$C$81,2,FALSE)</f>
        <v>PT11</v>
      </c>
      <c r="C138" s="16">
        <f>VLOOKUP(G138,NUTS_Europa!$A$2:$C$81,3,FALSE)</f>
        <v>111</v>
      </c>
      <c r="D138" s="16" t="str">
        <f>VLOOKUP(F138,NUTS_Europa!$A$2:$C$81,2,FALSE)</f>
        <v>ES61</v>
      </c>
      <c r="E138" s="16">
        <f>VLOOKUP(F138,NUTS_Europa!$A$2:$C$81,3,FALSE)</f>
        <v>61</v>
      </c>
      <c r="F138" s="16">
        <v>17</v>
      </c>
      <c r="G138" s="16">
        <v>36</v>
      </c>
      <c r="H138" s="16">
        <v>1820694.9502899107</v>
      </c>
      <c r="I138" s="16">
        <v>1011760.1080655911</v>
      </c>
      <c r="J138" s="16">
        <v>507158.32770000002</v>
      </c>
      <c r="K138" s="16">
        <v>16.419999999999998</v>
      </c>
      <c r="L138" s="16">
        <v>9.4189018131445987</v>
      </c>
      <c r="M138" s="16">
        <v>14.657076167011022</v>
      </c>
      <c r="N138" s="16">
        <v>3107.7928912121797</v>
      </c>
    </row>
    <row r="139" spans="2:14" s="16" customFormat="1" x14ac:dyDescent="0.25">
      <c r="B139" s="16" t="str">
        <f>VLOOKUP(F139,NUTS_Europa!$A$2:$C$81,2,FALSE)</f>
        <v>ES61</v>
      </c>
      <c r="C139" s="16">
        <f>VLOOKUP(F139,NUTS_Europa!$A$2:$C$81,3,FALSE)</f>
        <v>61</v>
      </c>
      <c r="D139" s="16" t="str">
        <f>VLOOKUP(G139,NUTS_Europa!$A$2:$C$81,2,FALSE)</f>
        <v>PT16</v>
      </c>
      <c r="E139" s="16">
        <f>VLOOKUP(G139,NUTS_Europa!$A$2:$C$81,3,FALSE)</f>
        <v>111</v>
      </c>
      <c r="F139" s="16">
        <v>17</v>
      </c>
      <c r="G139" s="16">
        <v>38</v>
      </c>
      <c r="H139" s="16">
        <v>1718681.648635871</v>
      </c>
      <c r="I139" s="16">
        <v>1011760.1080655911</v>
      </c>
      <c r="J139" s="16">
        <v>118487.9544</v>
      </c>
      <c r="K139" s="16">
        <v>16.419999999999998</v>
      </c>
      <c r="L139" s="16">
        <v>9.4189018131445987</v>
      </c>
      <c r="M139" s="16">
        <v>14.657076167011022</v>
      </c>
      <c r="N139" s="16">
        <v>3107.7928912121797</v>
      </c>
    </row>
    <row r="140" spans="2:14" s="16" customFormat="1" x14ac:dyDescent="0.25">
      <c r="B140" s="16" t="str">
        <f>VLOOKUP(G140,NUTS_Europa!$A$2:$C$81,2,FALSE)</f>
        <v>PT16</v>
      </c>
      <c r="C140" s="16">
        <f>VLOOKUP(G140,NUTS_Europa!$A$2:$C$81,3,FALSE)</f>
        <v>111</v>
      </c>
      <c r="D140" s="16" t="str">
        <f>VLOOKUP(F140,NUTS_Europa!$A$2:$C$81,2,FALSE)</f>
        <v>ES62</v>
      </c>
      <c r="E140" s="16">
        <f>VLOOKUP(F140,NUTS_Europa!$A$2:$C$81,3,FALSE)</f>
        <v>1064</v>
      </c>
      <c r="F140" s="16">
        <v>18</v>
      </c>
      <c r="G140" s="16">
        <v>38</v>
      </c>
      <c r="H140" s="16">
        <v>1633926.2675480479</v>
      </c>
      <c r="I140" s="16">
        <v>1708534.9995638593</v>
      </c>
      <c r="J140" s="16">
        <v>115262.5922</v>
      </c>
      <c r="K140" s="16">
        <v>37.852358974358971</v>
      </c>
      <c r="L140" s="16">
        <v>12.524143019124473</v>
      </c>
      <c r="M140" s="16">
        <v>15.74638299266427</v>
      </c>
      <c r="N140" s="16">
        <v>3107.7928912121797</v>
      </c>
    </row>
    <row r="141" spans="2:14" s="16" customFormat="1" x14ac:dyDescent="0.25">
      <c r="B141" s="16" t="str">
        <f>VLOOKUP(F141,NUTS_Europa!$A$2:$C$81,2,FALSE)</f>
        <v>ES62</v>
      </c>
      <c r="C141" s="16">
        <f>VLOOKUP(F141,NUTS_Europa!$A$2:$C$81,3,FALSE)</f>
        <v>1064</v>
      </c>
      <c r="D141" s="16" t="str">
        <f>VLOOKUP(G141,NUTS_Europa!$A$2:$C$81,2,FALSE)</f>
        <v>FRG0</v>
      </c>
      <c r="E141" s="16">
        <f>VLOOKUP(G141,NUTS_Europa!$A$2:$C$81,3,FALSE)</f>
        <v>282</v>
      </c>
      <c r="F141" s="16">
        <v>18</v>
      </c>
      <c r="G141" s="16">
        <v>22</v>
      </c>
      <c r="H141" s="16">
        <v>478205.13965211698</v>
      </c>
      <c r="I141" s="16">
        <v>2534662.4357592673</v>
      </c>
      <c r="J141" s="16">
        <v>135416.16140000001</v>
      </c>
      <c r="K141" s="16">
        <v>64.462512820512828</v>
      </c>
      <c r="L141" s="16">
        <v>15.411123226093999</v>
      </c>
      <c r="M141" s="16">
        <v>4.5523853446301281</v>
      </c>
      <c r="N141" s="16">
        <v>760.20697826459991</v>
      </c>
    </row>
    <row r="142" spans="2:14" s="16" customFormat="1" x14ac:dyDescent="0.25">
      <c r="B142" s="16" t="str">
        <f>VLOOKUP(G142,NUTS_Europa!$A$2:$C$81,2,FALSE)</f>
        <v>FRG0</v>
      </c>
      <c r="C142" s="16">
        <f>VLOOKUP(G142,NUTS_Europa!$A$2:$C$81,3,FALSE)</f>
        <v>282</v>
      </c>
      <c r="D142" s="16" t="str">
        <f>VLOOKUP(F142,NUTS_Europa!$A$2:$C$81,2,FALSE)</f>
        <v>DEA1</v>
      </c>
      <c r="E142" s="16">
        <f>VLOOKUP(F142,NUTS_Europa!$A$2:$C$81,3,FALSE)</f>
        <v>253</v>
      </c>
      <c r="F142" s="16">
        <v>9</v>
      </c>
      <c r="G142" s="16">
        <v>22</v>
      </c>
      <c r="H142" s="16">
        <v>477924.89072925167</v>
      </c>
      <c r="I142" s="16">
        <v>1699403.397969442</v>
      </c>
      <c r="J142" s="16">
        <v>507158.32770000002</v>
      </c>
      <c r="K142" s="16">
        <v>34.252307692307689</v>
      </c>
      <c r="L142" s="16">
        <v>16.937069745502047</v>
      </c>
      <c r="M142" s="16">
        <v>5.2529984983594167</v>
      </c>
      <c r="N142" s="16">
        <v>760.20697826459991</v>
      </c>
    </row>
    <row r="143" spans="2:14" s="16" customFormat="1" x14ac:dyDescent="0.25">
      <c r="B143" s="16" t="str">
        <f>VLOOKUP(F143,NUTS_Europa!$A$2:$C$81,2,FALSE)</f>
        <v>DEA1</v>
      </c>
      <c r="C143" s="16">
        <f>VLOOKUP(F143,NUTS_Europa!$A$2:$C$81,3,FALSE)</f>
        <v>253</v>
      </c>
      <c r="D143" s="16" t="str">
        <f>VLOOKUP(G143,NUTS_Europa!$A$2:$C$81,2,FALSE)</f>
        <v>ES11</v>
      </c>
      <c r="E143" s="16">
        <f>VLOOKUP(G143,NUTS_Europa!$A$2:$C$81,3,FALSE)</f>
        <v>288</v>
      </c>
      <c r="F143" s="16">
        <v>9</v>
      </c>
      <c r="G143" s="16">
        <v>11</v>
      </c>
      <c r="H143" s="16">
        <v>521732.34125523444</v>
      </c>
      <c r="I143" s="16">
        <v>2040517.7258619331</v>
      </c>
      <c r="J143" s="16">
        <v>142392.87169999999</v>
      </c>
      <c r="K143" s="16">
        <v>45.494871794871791</v>
      </c>
      <c r="L143" s="16">
        <v>13.732055476154082</v>
      </c>
      <c r="M143" s="16">
        <v>5.5719619934211062</v>
      </c>
      <c r="N143" s="16">
        <v>930.46701220500688</v>
      </c>
    </row>
    <row r="144" spans="2:14" s="16" customFormat="1" x14ac:dyDescent="0.25">
      <c r="B144" s="16" t="str">
        <f>VLOOKUP(G144,NUTS_Europa!$A$2:$C$81,2,FALSE)</f>
        <v>ES11</v>
      </c>
      <c r="C144" s="16">
        <f>VLOOKUP(G144,NUTS_Europa!$A$2:$C$81,3,FALSE)</f>
        <v>288</v>
      </c>
      <c r="D144" s="16" t="str">
        <f>VLOOKUP(F144,NUTS_Europa!$A$2:$C$81,2,FALSE)</f>
        <v>DE80</v>
      </c>
      <c r="E144" s="16">
        <f>VLOOKUP(F144,NUTS_Europa!$A$2:$C$81,3,FALSE)</f>
        <v>1069</v>
      </c>
      <c r="F144" s="16">
        <v>6</v>
      </c>
      <c r="G144" s="16">
        <v>11</v>
      </c>
      <c r="H144" s="16">
        <v>501050.34440102906</v>
      </c>
      <c r="I144" s="16">
        <v>2367912.6255527064</v>
      </c>
      <c r="J144" s="16">
        <v>142841.86170000001</v>
      </c>
      <c r="K144" s="16">
        <v>59.42307692307692</v>
      </c>
      <c r="L144" s="16">
        <v>9.6931947581025213</v>
      </c>
      <c r="M144" s="16">
        <v>4.7144357584605041</v>
      </c>
      <c r="N144" s="16">
        <v>930.46701220500688</v>
      </c>
    </row>
    <row r="145" spans="2:17" s="16" customFormat="1" x14ac:dyDescent="0.25">
      <c r="B145" s="16" t="str">
        <f>VLOOKUP(F145,NUTS_Europa!$A$2:$C$81,2,FALSE)</f>
        <v>DE80</v>
      </c>
      <c r="C145" s="16">
        <f>VLOOKUP(F145,NUTS_Europa!$A$2:$C$81,3,FALSE)</f>
        <v>1069</v>
      </c>
      <c r="D145" s="16" t="str">
        <f>VLOOKUP(G145,NUTS_Europa!$A$2:$C$81,2,FALSE)</f>
        <v>FRI3</v>
      </c>
      <c r="E145" s="16">
        <f>VLOOKUP(G145,NUTS_Europa!$A$2:$C$81,3,FALSE)</f>
        <v>283</v>
      </c>
      <c r="F145" s="16">
        <v>6</v>
      </c>
      <c r="G145" s="16">
        <v>25</v>
      </c>
      <c r="H145" s="16">
        <v>947804.73047911818</v>
      </c>
      <c r="I145" s="16">
        <v>2025011.502853866</v>
      </c>
      <c r="J145" s="16">
        <v>176841.96369999999</v>
      </c>
      <c r="K145" s="16">
        <v>49.122051282051281</v>
      </c>
      <c r="L145" s="16">
        <v>11.56180267245243</v>
      </c>
      <c r="M145" s="16">
        <v>11.11284922481712</v>
      </c>
      <c r="N145" s="16">
        <v>2110.3462548504222</v>
      </c>
    </row>
    <row r="146" spans="2:17" s="16" customFormat="1" x14ac:dyDescent="0.25">
      <c r="B146" s="16" t="str">
        <f>VLOOKUP(G146,NUTS_Europa!$A$2:$C$81,2,FALSE)</f>
        <v>FRI3</v>
      </c>
      <c r="C146" s="16">
        <f>VLOOKUP(G146,NUTS_Europa!$A$2:$C$81,3,FALSE)</f>
        <v>283</v>
      </c>
      <c r="D146" s="16" t="str">
        <f>VLOOKUP(F146,NUTS_Europa!$A$2:$C$81,2,FALSE)</f>
        <v>FRD2</v>
      </c>
      <c r="E146" s="16">
        <f>VLOOKUP(F146,NUTS_Europa!$A$2:$C$81,3,FALSE)</f>
        <v>269</v>
      </c>
      <c r="F146" s="16">
        <v>20</v>
      </c>
      <c r="G146" s="16">
        <v>25</v>
      </c>
      <c r="H146" s="16">
        <v>504194.94011405861</v>
      </c>
      <c r="I146" s="16">
        <v>1381182.3551907595</v>
      </c>
      <c r="J146" s="16">
        <v>141512.31529999999</v>
      </c>
      <c r="K146" s="16">
        <v>23.743589743589745</v>
      </c>
      <c r="L146" s="16">
        <v>14.53224526743692</v>
      </c>
      <c r="M146" s="16">
        <v>13.057762106893986</v>
      </c>
      <c r="N146" s="16">
        <v>2110.3462548504222</v>
      </c>
    </row>
    <row r="147" spans="2:17" s="16" customFormat="1" x14ac:dyDescent="0.25">
      <c r="B147" s="16" t="str">
        <f>VLOOKUP(F147,NUTS_Europa!$A$2:$C$81,2,FALSE)</f>
        <v>FRD2</v>
      </c>
      <c r="C147" s="16">
        <f>VLOOKUP(F147,NUTS_Europa!$A$2:$C$81,3,FALSE)</f>
        <v>269</v>
      </c>
      <c r="D147" s="16" t="str">
        <f>VLOOKUP(G147,NUTS_Europa!$A$2:$C$81,2,FALSE)</f>
        <v>FRI1</v>
      </c>
      <c r="E147" s="16">
        <f>VLOOKUP(G147,NUTS_Europa!$A$2:$C$81,3,FALSE)</f>
        <v>283</v>
      </c>
      <c r="F147" s="16">
        <v>20</v>
      </c>
      <c r="G147" s="16">
        <v>24</v>
      </c>
      <c r="H147" s="16">
        <v>838086.53834460047</v>
      </c>
      <c r="I147" s="16">
        <v>1381182.3551907595</v>
      </c>
      <c r="J147" s="16">
        <v>114346.8514</v>
      </c>
      <c r="K147" s="16">
        <v>23.743589743589745</v>
      </c>
      <c r="L147" s="16">
        <v>14.53224526743692</v>
      </c>
      <c r="M147" s="16">
        <v>13.057762106893986</v>
      </c>
      <c r="N147" s="16">
        <v>2110.3462548504222</v>
      </c>
    </row>
    <row r="148" spans="2:17" s="16" customFormat="1" x14ac:dyDescent="0.25">
      <c r="B148" s="16" t="str">
        <f>VLOOKUP(G149,NUTS_Europa!$A$2:$C$81,2,FALSE)</f>
        <v>FRH0</v>
      </c>
      <c r="C148" s="16">
        <f>VLOOKUP(G149,NUTS_Europa!$A$2:$C$81,3,FALSE)</f>
        <v>283</v>
      </c>
      <c r="D148" s="16" t="str">
        <f>VLOOKUP(F149,NUTS_Europa!$A$2:$C$81,2,FALSE)</f>
        <v>FRE1</v>
      </c>
      <c r="E148" s="16">
        <f>VLOOKUP(F149,NUTS_Europa!$A$2:$C$81,3,FALSE)</f>
        <v>220</v>
      </c>
      <c r="F148" s="16">
        <v>21</v>
      </c>
      <c r="G148" s="16">
        <v>24</v>
      </c>
      <c r="H148" s="16">
        <v>962644.4130085241</v>
      </c>
      <c r="I148" s="16">
        <v>1473146.9444769516</v>
      </c>
      <c r="J148" s="16">
        <v>123840.01519999999</v>
      </c>
      <c r="K148" s="16">
        <v>30.871282051282051</v>
      </c>
      <c r="L148" s="16">
        <v>12.716748855502912</v>
      </c>
      <c r="M148" s="16">
        <v>11.770525257169341</v>
      </c>
      <c r="N148" s="16">
        <v>2110.3462548504222</v>
      </c>
    </row>
    <row r="149" spans="2:17" s="16" customFormat="1" x14ac:dyDescent="0.25">
      <c r="B149" s="16" t="str">
        <f>VLOOKUP(F148,NUTS_Europa!$A$2:$C$81,2,FALSE)</f>
        <v>FRE1</v>
      </c>
      <c r="C149" s="16">
        <f>VLOOKUP(F148,NUTS_Europa!$A$2:$C$81,3,FALSE)</f>
        <v>220</v>
      </c>
      <c r="D149" s="16" t="str">
        <f>VLOOKUP(G148,NUTS_Europa!$A$2:$C$81,2,FALSE)</f>
        <v>FRI1</v>
      </c>
      <c r="E149" s="16">
        <f>VLOOKUP(G148,NUTS_Europa!$A$2:$C$81,3,FALSE)</f>
        <v>283</v>
      </c>
      <c r="F149" s="16">
        <v>21</v>
      </c>
      <c r="G149" s="16">
        <v>23</v>
      </c>
      <c r="H149" s="16">
        <v>1139981.0294961147</v>
      </c>
      <c r="I149" s="16">
        <v>1473146.9444769516</v>
      </c>
      <c r="J149" s="16">
        <v>156784.57750000001</v>
      </c>
      <c r="K149" s="16">
        <v>30.871282051282051</v>
      </c>
      <c r="L149" s="16">
        <v>12.716748855502912</v>
      </c>
      <c r="M149" s="16">
        <v>11.770525257169341</v>
      </c>
      <c r="N149" s="16">
        <v>2110.3462548504222</v>
      </c>
    </row>
    <row r="150" spans="2:17" s="16" customFormat="1" x14ac:dyDescent="0.25">
      <c r="B150" s="16" t="str">
        <f>VLOOKUP(G150,NUTS_Europa!$A$2:$C$81,2,FALSE)</f>
        <v>FRH0</v>
      </c>
      <c r="C150" s="16">
        <f>VLOOKUP(G150,NUTS_Europa!$A$2:$C$81,3,FALSE)</f>
        <v>283</v>
      </c>
      <c r="D150" s="16" t="str">
        <f>VLOOKUP(F150,NUTS_Europa!$A$2:$C$81,2,FALSE)</f>
        <v>DEF0</v>
      </c>
      <c r="E150" s="16">
        <f>VLOOKUP(F150,NUTS_Europa!$A$2:$C$81,3,FALSE)</f>
        <v>1069</v>
      </c>
      <c r="F150" s="16">
        <v>10</v>
      </c>
      <c r="G150" s="16">
        <v>23</v>
      </c>
      <c r="H150" s="16">
        <v>1070832.0081673842</v>
      </c>
      <c r="I150" s="16">
        <v>2025011.502853866</v>
      </c>
      <c r="J150" s="16">
        <v>119215.969</v>
      </c>
      <c r="K150" s="16">
        <v>49.122051282051281</v>
      </c>
      <c r="L150" s="16">
        <v>11.56180267245243</v>
      </c>
      <c r="M150" s="16">
        <v>11.11284922481712</v>
      </c>
      <c r="N150" s="16">
        <v>2110.3462548504222</v>
      </c>
    </row>
    <row r="151" spans="2:17" s="16" customFormat="1" x14ac:dyDescent="0.25">
      <c r="B151" s="16" t="str">
        <f>VLOOKUP(F151,NUTS_Europa!$A$2:$C$81,2,FALSE)</f>
        <v>DEF0</v>
      </c>
      <c r="C151" s="16">
        <f>VLOOKUP(F151,NUTS_Europa!$A$2:$C$81,3,FALSE)</f>
        <v>1069</v>
      </c>
      <c r="D151" s="16" t="str">
        <f>VLOOKUP(G151,NUTS_Europa!$A$2:$C$81,2,FALSE)</f>
        <v>ES21</v>
      </c>
      <c r="E151" s="16">
        <f>VLOOKUP(G151,NUTS_Europa!$A$2:$C$81,3,FALSE)</f>
        <v>163</v>
      </c>
      <c r="F151" s="16">
        <v>10</v>
      </c>
      <c r="G151" s="16">
        <v>14</v>
      </c>
      <c r="H151" s="16">
        <v>870416.45155350945</v>
      </c>
      <c r="I151" s="16">
        <v>2164299.199029706</v>
      </c>
      <c r="J151" s="16">
        <v>199058.85829999999</v>
      </c>
      <c r="K151" s="16">
        <v>53.746153846153845</v>
      </c>
      <c r="L151" s="16">
        <v>9.5060995508988242</v>
      </c>
      <c r="M151" s="16">
        <v>17.89697951315479</v>
      </c>
      <c r="N151" s="16">
        <v>2988.6329222563354</v>
      </c>
    </row>
    <row r="152" spans="2:17" s="16" customFormat="1" x14ac:dyDescent="0.25">
      <c r="B152" s="16" t="str">
        <f>VLOOKUP(G152,NUTS_Europa!$A$2:$C$81,2,FALSE)</f>
        <v>ES21</v>
      </c>
      <c r="C152" s="16">
        <f>VLOOKUP(G152,NUTS_Europa!$A$2:$C$81,3,FALSE)</f>
        <v>163</v>
      </c>
      <c r="D152" s="16" t="str">
        <f>VLOOKUP(F152,NUTS_Europa!$A$2:$C$81,2,FALSE)</f>
        <v>DE93</v>
      </c>
      <c r="E152" s="16">
        <f>VLOOKUP(F152,NUTS_Europa!$A$2:$C$81,3,FALSE)</f>
        <v>1069</v>
      </c>
      <c r="F152" s="16">
        <v>7</v>
      </c>
      <c r="G152" s="16">
        <v>14</v>
      </c>
      <c r="H152" s="16">
        <v>676567.14522353443</v>
      </c>
      <c r="I152" s="16">
        <v>2164299.199029706</v>
      </c>
      <c r="J152" s="16">
        <v>117768.50930000001</v>
      </c>
      <c r="K152" s="16">
        <v>53.746153846153845</v>
      </c>
      <c r="L152" s="16">
        <v>9.5060995508988242</v>
      </c>
      <c r="M152" s="16">
        <v>17.89697951315479</v>
      </c>
      <c r="N152" s="16">
        <v>2988.6329222563354</v>
      </c>
    </row>
    <row r="153" spans="2:17" s="16" customFormat="1" x14ac:dyDescent="0.25">
      <c r="B153" s="16" t="str">
        <f>VLOOKUP(F153,NUTS_Europa!$A$2:$C$81,2,FALSE)</f>
        <v>DE93</v>
      </c>
      <c r="C153" s="16">
        <f>VLOOKUP(F153,NUTS_Europa!$A$2:$C$81,3,FALSE)</f>
        <v>1069</v>
      </c>
      <c r="D153" s="16" t="str">
        <f>VLOOKUP(G153,NUTS_Europa!$A$2:$C$81,2,FALSE)</f>
        <v>NL32</v>
      </c>
      <c r="E153" s="16">
        <f>VLOOKUP(G153,NUTS_Europa!$A$2:$C$81,3,FALSE)</f>
        <v>218</v>
      </c>
      <c r="F153" s="16">
        <v>7</v>
      </c>
      <c r="G153" s="16">
        <v>32</v>
      </c>
      <c r="H153" s="16">
        <v>630729.49753191718</v>
      </c>
      <c r="I153" s="16">
        <v>1074191.1885149437</v>
      </c>
      <c r="J153" s="16">
        <v>199058.85829999999</v>
      </c>
      <c r="K153" s="16">
        <v>13.844615384615386</v>
      </c>
      <c r="L153" s="16">
        <v>9.4294521662905098</v>
      </c>
      <c r="M153" s="16">
        <v>26.57233138505028</v>
      </c>
      <c r="N153" s="16">
        <v>5603.586288415795</v>
      </c>
    </row>
    <row r="154" spans="2:17" s="16" customFormat="1" x14ac:dyDescent="0.25">
      <c r="B154" s="16" t="str">
        <f>VLOOKUP(G154,NUTS_Europa!$A$2:$C$81,2,FALSE)</f>
        <v>NL32</v>
      </c>
      <c r="C154" s="16">
        <f>VLOOKUP(G154,NUTS_Europa!$A$2:$C$81,3,FALSE)</f>
        <v>218</v>
      </c>
      <c r="D154" s="16" t="str">
        <f>VLOOKUP(F154,NUTS_Europa!$A$2:$C$81,2,FALSE)</f>
        <v>DE60</v>
      </c>
      <c r="E154" s="16">
        <f>VLOOKUP(F154,NUTS_Europa!$A$2:$C$81,3,FALSE)</f>
        <v>1069</v>
      </c>
      <c r="F154" s="16">
        <v>5</v>
      </c>
      <c r="G154" s="16">
        <v>32</v>
      </c>
      <c r="H154" s="16">
        <v>340107.90006266453</v>
      </c>
      <c r="I154" s="16">
        <v>1074191.1885149437</v>
      </c>
      <c r="J154" s="16">
        <v>119215.969</v>
      </c>
      <c r="K154" s="16">
        <v>13.844615384615386</v>
      </c>
      <c r="L154" s="16">
        <v>9.4294521662905098</v>
      </c>
      <c r="M154" s="16">
        <v>26.57233138505028</v>
      </c>
      <c r="N154" s="16">
        <v>5603.586288415795</v>
      </c>
    </row>
    <row r="155" spans="2:17" s="16" customFormat="1" x14ac:dyDescent="0.25"/>
    <row r="156" spans="2:17" s="16" customFormat="1" x14ac:dyDescent="0.25">
      <c r="Q156" s="16">
        <f>Q114/7</f>
        <v>1.4061033792911612</v>
      </c>
    </row>
    <row r="157" spans="2:17" s="16" customFormat="1" x14ac:dyDescent="0.25"/>
    <row r="158" spans="2:17" s="16" customFormat="1" x14ac:dyDescent="0.25"/>
    <row r="159" spans="2:17" s="16" customFormat="1" x14ac:dyDescent="0.25"/>
    <row r="160" spans="2:17" s="16" customFormat="1" x14ac:dyDescent="0.25"/>
    <row r="161" s="16" customFormat="1" x14ac:dyDescent="0.25"/>
    <row r="162" s="16" customFormat="1" x14ac:dyDescent="0.25"/>
    <row r="163" s="16" customFormat="1" x14ac:dyDescent="0.25"/>
    <row r="164" s="16" customFormat="1" x14ac:dyDescent="0.25"/>
    <row r="165" s="16" customFormat="1" x14ac:dyDescent="0.25"/>
    <row r="166" s="16" customFormat="1" x14ac:dyDescent="0.25"/>
    <row r="167" s="16" customFormat="1" x14ac:dyDescent="0.25"/>
    <row r="168" s="16" customFormat="1" x14ac:dyDescent="0.25"/>
    <row r="169" s="16" customFormat="1" x14ac:dyDescent="0.25"/>
    <row r="170" s="16" customFormat="1" x14ac:dyDescent="0.25"/>
    <row r="171" s="16" customFormat="1" x14ac:dyDescent="0.25"/>
    <row r="172" s="16" customFormat="1" x14ac:dyDescent="0.25"/>
    <row r="173" s="16" customFormat="1" x14ac:dyDescent="0.25"/>
    <row r="174" s="16" customFormat="1" x14ac:dyDescent="0.25"/>
    <row r="175" s="16" customFormat="1" x14ac:dyDescent="0.25"/>
    <row r="176" s="16" customFormat="1" x14ac:dyDescent="0.25"/>
    <row r="177" s="16" customFormat="1" x14ac:dyDescent="0.25"/>
    <row r="178" s="16" customFormat="1" x14ac:dyDescent="0.25"/>
    <row r="179" s="16" customFormat="1" x14ac:dyDescent="0.25"/>
    <row r="180" s="16" customFormat="1" x14ac:dyDescent="0.25"/>
    <row r="181" s="16" customFormat="1" x14ac:dyDescent="0.25"/>
    <row r="182" s="16" customFormat="1" x14ac:dyDescent="0.25"/>
  </sheetData>
  <autoFilter ref="B3:I83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365B-A260-4120-A184-3D07B6FEC140}">
  <dimension ref="B1:Y154"/>
  <sheetViews>
    <sheetView zoomScale="104" zoomScaleNormal="104" workbookViewId="0">
      <selection activeCell="G31" sqref="G31"/>
    </sheetView>
  </sheetViews>
  <sheetFormatPr baseColWidth="10" defaultColWidth="9.140625" defaultRowHeight="15" x14ac:dyDescent="0.25"/>
  <cols>
    <col min="3" max="3" width="9.28515625" bestFit="1" customWidth="1"/>
    <col min="5" max="5" width="9.28515625" bestFit="1" customWidth="1"/>
    <col min="6" max="7" width="7.42578125" bestFit="1" customWidth="1"/>
    <col min="8" max="9" width="13.85546875" bestFit="1" customWidth="1"/>
    <col min="10" max="10" width="12.28515625" bestFit="1" customWidth="1"/>
    <col min="11" max="14" width="12.140625" bestFit="1" customWidth="1"/>
    <col min="15" max="18" width="9.28515625" bestFit="1" customWidth="1"/>
    <col min="19" max="19" width="12.7109375" bestFit="1" customWidth="1"/>
    <col min="20" max="20" width="12.140625" customWidth="1"/>
    <col min="21" max="21" width="12.5703125" bestFit="1" customWidth="1"/>
  </cols>
  <sheetData>
    <row r="1" spans="2:14" x14ac:dyDescent="0.25">
      <c r="J1" t="s">
        <v>136</v>
      </c>
    </row>
    <row r="3" spans="2:14" x14ac:dyDescent="0.25">
      <c r="B3" t="s">
        <v>128</v>
      </c>
      <c r="C3" t="s">
        <v>129</v>
      </c>
      <c r="D3" t="s">
        <v>126</v>
      </c>
      <c r="E3" t="s">
        <v>130</v>
      </c>
      <c r="F3" t="s">
        <v>34</v>
      </c>
      <c r="G3" t="s">
        <v>35</v>
      </c>
      <c r="H3" t="s">
        <v>131</v>
      </c>
      <c r="I3" t="s">
        <v>127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</row>
    <row r="4" spans="2:14" s="16" customFormat="1" x14ac:dyDescent="0.25">
      <c r="B4" s="16" t="str">
        <f>VLOOKUP(F4,[1]NUTS_Europa!$A$2:$C$81,2,FALSE)</f>
        <v>BE21</v>
      </c>
      <c r="C4" s="16">
        <f>VLOOKUP(F4,[1]NUTS_Europa!$A$2:$C$81,3,FALSE)</f>
        <v>253</v>
      </c>
      <c r="D4" s="16" t="str">
        <f>VLOOKUP(G4,[1]NUTS_Europa!$A$2:$C$81,2,FALSE)</f>
        <v>BE25</v>
      </c>
      <c r="E4" s="16">
        <f>VLOOKUP(G4,[1]NUTS_Europa!$A$2:$C$81,3,FALSE)</f>
        <v>235</v>
      </c>
      <c r="F4" s="16">
        <v>1</v>
      </c>
      <c r="G4" s="16">
        <v>3</v>
      </c>
      <c r="H4" s="17">
        <v>332522.60964277276</v>
      </c>
      <c r="I4" s="17">
        <v>740935.47966090287</v>
      </c>
      <c r="J4" s="16">
        <v>135416.16140000001</v>
      </c>
      <c r="K4" s="16">
        <v>5.8785046728971961</v>
      </c>
      <c r="L4" s="16">
        <v>10.127774572765524</v>
      </c>
      <c r="M4" s="16">
        <v>10.592900022591667</v>
      </c>
      <c r="N4" s="16">
        <v>1766.2818862468553</v>
      </c>
    </row>
    <row r="5" spans="2:14" s="16" customFormat="1" x14ac:dyDescent="0.25">
      <c r="B5" s="16" t="str">
        <f>VLOOKUP(F5,[1]NUTS_Europa!$A$2:$C$81,2,FALSE)</f>
        <v>BE21</v>
      </c>
      <c r="C5" s="16">
        <f>VLOOKUP(F5,[1]NUTS_Europa!$A$2:$C$81,3,FALSE)</f>
        <v>253</v>
      </c>
      <c r="D5" s="16" t="str">
        <f>VLOOKUP(G5,[1]NUTS_Europa!$A$2:$C$81,2,FALSE)</f>
        <v>ES13</v>
      </c>
      <c r="E5" s="16">
        <f>VLOOKUP(G5,[1]NUTS_Europa!$A$2:$C$81,3,FALSE)</f>
        <v>163</v>
      </c>
      <c r="F5" s="16">
        <v>1</v>
      </c>
      <c r="G5" s="16">
        <v>13</v>
      </c>
      <c r="H5" s="16">
        <v>760602.06464382901</v>
      </c>
      <c r="I5" s="16">
        <v>1754649.915515305</v>
      </c>
      <c r="J5" s="16">
        <v>117923.68180000001</v>
      </c>
      <c r="K5" s="16">
        <v>36.257476635514017</v>
      </c>
      <c r="L5" s="16">
        <v>16.086403362405363</v>
      </c>
      <c r="M5" s="16">
        <v>19.985156888252259</v>
      </c>
      <c r="N5" s="16">
        <v>2892.2254085751483</v>
      </c>
    </row>
    <row r="6" spans="2:14" s="16" customFormat="1" x14ac:dyDescent="0.25">
      <c r="B6" s="16" t="str">
        <f>VLOOKUP(F6,[1]NUTS_Europa!$A$2:$C$81,2,FALSE)</f>
        <v>BE23</v>
      </c>
      <c r="C6" s="16">
        <f>VLOOKUP(F6,[1]NUTS_Europa!$A$2:$C$81,3,FALSE)</f>
        <v>253</v>
      </c>
      <c r="D6" s="16" t="str">
        <f>VLOOKUP(G6,[1]NUTS_Europa!$A$2:$C$81,2,FALSE)</f>
        <v>BE25</v>
      </c>
      <c r="E6" s="16">
        <f>VLOOKUP(G6,[1]NUTS_Europa!$A$2:$C$81,3,FALSE)</f>
        <v>235</v>
      </c>
      <c r="F6" s="16">
        <v>2</v>
      </c>
      <c r="G6" s="16">
        <v>3</v>
      </c>
      <c r="H6" s="16">
        <v>411372.96560860489</v>
      </c>
      <c r="I6" s="16">
        <v>740935.47966090287</v>
      </c>
      <c r="J6" s="16">
        <v>135416.16140000001</v>
      </c>
      <c r="K6" s="16">
        <v>5.8785046728971961</v>
      </c>
      <c r="L6" s="16">
        <v>10.127774572765524</v>
      </c>
      <c r="M6" s="16">
        <v>10.592900022591667</v>
      </c>
      <c r="N6" s="16">
        <v>1766.2818862468553</v>
      </c>
    </row>
    <row r="7" spans="2:14" s="16" customFormat="1" x14ac:dyDescent="0.25">
      <c r="B7" s="16" t="str">
        <f>VLOOKUP(F7,[1]NUTS_Europa!$A$2:$C$81,2,FALSE)</f>
        <v>BE23</v>
      </c>
      <c r="C7" s="16">
        <f>VLOOKUP(F7,[1]NUTS_Europa!$A$2:$C$81,3,FALSE)</f>
        <v>253</v>
      </c>
      <c r="D7" s="16" t="str">
        <f>VLOOKUP(G7,[1]NUTS_Europa!$A$2:$C$81,2,FALSE)</f>
        <v>ES21</v>
      </c>
      <c r="E7" s="16">
        <f>VLOOKUP(G7,[1]NUTS_Europa!$A$2:$C$81,3,FALSE)</f>
        <v>163</v>
      </c>
      <c r="F7" s="16">
        <v>2</v>
      </c>
      <c r="G7" s="16">
        <v>14</v>
      </c>
      <c r="H7" s="16">
        <v>719589.15146007005</v>
      </c>
      <c r="I7" s="16">
        <v>1754649.915515305</v>
      </c>
      <c r="J7" s="16">
        <v>145277.79319999999</v>
      </c>
      <c r="K7" s="16">
        <v>36.257476635514017</v>
      </c>
      <c r="L7" s="16">
        <v>16.086403362405363</v>
      </c>
      <c r="M7" s="16">
        <v>19.985156888252259</v>
      </c>
      <c r="N7" s="16">
        <v>2892.2254085751483</v>
      </c>
    </row>
    <row r="8" spans="2:14" s="16" customFormat="1" x14ac:dyDescent="0.25">
      <c r="B8" s="16" t="str">
        <f>VLOOKUP(F8,[1]NUTS_Europa!$A$2:$C$81,2,FALSE)</f>
        <v>DE50</v>
      </c>
      <c r="C8" s="16">
        <f>VLOOKUP(F8,[1]NUTS_Europa!$A$2:$C$81,3,FALSE)</f>
        <v>245</v>
      </c>
      <c r="D8" s="16" t="str">
        <f>VLOOKUP(G8,[1]NUTS_Europa!$A$2:$C$81,2,FALSE)</f>
        <v>ES12</v>
      </c>
      <c r="E8" s="16">
        <f>VLOOKUP(G8,[1]NUTS_Europa!$A$2:$C$81,3,FALSE)</f>
        <v>285</v>
      </c>
      <c r="F8" s="16">
        <v>4</v>
      </c>
      <c r="G8" s="16">
        <v>12</v>
      </c>
      <c r="H8" s="16">
        <v>55467.590309330815</v>
      </c>
      <c r="I8" s="16">
        <v>7765565.9896988589</v>
      </c>
      <c r="J8" s="16">
        <v>114346.8514</v>
      </c>
      <c r="K8" s="16">
        <v>47.006542056074771</v>
      </c>
      <c r="L8" s="16">
        <v>11.47456012129774</v>
      </c>
      <c r="M8" s="16">
        <v>9.3475034828960524E-2</v>
      </c>
      <c r="N8" s="16">
        <v>15.609481269928793</v>
      </c>
    </row>
    <row r="9" spans="2:14" s="16" customFormat="1" x14ac:dyDescent="0.25">
      <c r="B9" s="16" t="str">
        <f>VLOOKUP(F9,[1]NUTS_Europa!$A$2:$C$81,2,FALSE)</f>
        <v>DE50</v>
      </c>
      <c r="C9" s="16">
        <f>VLOOKUP(F9,[1]NUTS_Europa!$A$2:$C$81,3,FALSE)</f>
        <v>245</v>
      </c>
      <c r="D9" s="16" t="str">
        <f>VLOOKUP(G9,[1]NUTS_Europa!$A$2:$C$81,2,FALSE)</f>
        <v>FRD1</v>
      </c>
      <c r="E9" s="16">
        <f>VLOOKUP(G9,[1]NUTS_Europa!$A$2:$C$81,3,FALSE)</f>
        <v>268</v>
      </c>
      <c r="F9" s="16">
        <v>4</v>
      </c>
      <c r="G9" s="16">
        <v>19</v>
      </c>
      <c r="H9" s="16">
        <v>412344.71691583458</v>
      </c>
      <c r="I9" s="16">
        <v>9021223.0086751021</v>
      </c>
      <c r="J9" s="16">
        <v>163171.4883</v>
      </c>
      <c r="K9" s="16">
        <v>27.240186915887854</v>
      </c>
      <c r="L9" s="16">
        <v>14.845932113412793</v>
      </c>
      <c r="M9" s="16">
        <v>0.71695452678899529</v>
      </c>
      <c r="N9" s="16">
        <v>103.75670857960644</v>
      </c>
    </row>
    <row r="10" spans="2:14" s="16" customFormat="1" x14ac:dyDescent="0.25">
      <c r="B10" s="16" t="str">
        <f>VLOOKUP(F10,[1]NUTS_Europa!$A$2:$C$81,2,FALSE)</f>
        <v>DE60</v>
      </c>
      <c r="C10" s="16">
        <f>VLOOKUP(F10,[1]NUTS_Europa!$A$2:$C$81,3,FALSE)</f>
        <v>1069</v>
      </c>
      <c r="D10" s="16" t="str">
        <f>VLOOKUP(G10,[1]NUTS_Europa!$A$2:$C$81,2,FALSE)</f>
        <v>NL12</v>
      </c>
      <c r="E10" s="16">
        <f>VLOOKUP(G10,[1]NUTS_Europa!$A$2:$C$81,3,FALSE)</f>
        <v>218</v>
      </c>
      <c r="F10" s="16">
        <v>5</v>
      </c>
      <c r="G10" s="16">
        <v>31</v>
      </c>
      <c r="H10" s="16">
        <v>1206086.6854330704</v>
      </c>
      <c r="I10" s="16">
        <v>1036506.3823318554</v>
      </c>
      <c r="J10" s="16">
        <v>120437.3524</v>
      </c>
      <c r="K10" s="16">
        <v>12.615420560747665</v>
      </c>
      <c r="L10" s="16">
        <v>9.1573299527924714</v>
      </c>
      <c r="M10" s="16">
        <v>26.57233138505028</v>
      </c>
      <c r="N10" s="16">
        <v>5603.586288415795</v>
      </c>
    </row>
    <row r="11" spans="2:14" s="16" customFormat="1" x14ac:dyDescent="0.25">
      <c r="B11" s="16" t="str">
        <f>VLOOKUP(F11,[1]NUTS_Europa!$A$2:$C$81,2,FALSE)</f>
        <v>DE60</v>
      </c>
      <c r="C11" s="16">
        <f>VLOOKUP(F11,[1]NUTS_Europa!$A$2:$C$81,3,FALSE)</f>
        <v>1069</v>
      </c>
      <c r="D11" s="16" t="str">
        <f>VLOOKUP(G11,[1]NUTS_Europa!$A$2:$C$81,2,FALSE)</f>
        <v>NL32</v>
      </c>
      <c r="E11" s="16">
        <f>VLOOKUP(G11,[1]NUTS_Europa!$A$2:$C$81,3,FALSE)</f>
        <v>218</v>
      </c>
      <c r="F11" s="16">
        <v>5</v>
      </c>
      <c r="G11" s="16">
        <v>32</v>
      </c>
      <c r="H11" s="16">
        <v>340107.90006266453</v>
      </c>
      <c r="I11" s="16">
        <v>1036506.3823318554</v>
      </c>
      <c r="J11" s="16">
        <v>119215.969</v>
      </c>
      <c r="K11" s="16">
        <v>12.615420560747665</v>
      </c>
      <c r="L11" s="16">
        <v>9.1573299527924714</v>
      </c>
      <c r="M11" s="16">
        <v>26.57233138505028</v>
      </c>
      <c r="N11" s="16">
        <v>5603.586288415795</v>
      </c>
    </row>
    <row r="12" spans="2:14" s="16" customFormat="1" x14ac:dyDescent="0.25">
      <c r="B12" s="16" t="str">
        <f>VLOOKUP(F12,NUTS_Europa!$A$2:$C$81,2,FALSE)</f>
        <v>DE80</v>
      </c>
      <c r="C12" s="16">
        <f>VLOOKUP(F12,NUTS_Europa!$A$2:$C$81,3,FALSE)</f>
        <v>1069</v>
      </c>
      <c r="D12" s="16" t="str">
        <f>VLOOKUP(G12,NUTS_Europa!$A$2:$C$81,2,FALSE)</f>
        <v>ES11</v>
      </c>
      <c r="E12" s="16">
        <f>VLOOKUP(G12,NUTS_Europa!$A$2:$C$81,3,FALSE)</f>
        <v>288</v>
      </c>
      <c r="F12" s="16">
        <v>6</v>
      </c>
      <c r="G12" s="16">
        <v>11</v>
      </c>
      <c r="H12" s="16">
        <v>484887.4299825725</v>
      </c>
      <c r="I12" s="16">
        <v>2236791.0784690059</v>
      </c>
      <c r="J12" s="16">
        <v>142841.86170000001</v>
      </c>
      <c r="K12" s="16">
        <v>54.147196261682247</v>
      </c>
      <c r="L12" s="16">
        <v>11.022054919697492</v>
      </c>
      <c r="M12" s="16">
        <v>4.5623571848265536</v>
      </c>
      <c r="N12" s="16">
        <v>900.45194714114655</v>
      </c>
    </row>
    <row r="13" spans="2:14" s="16" customFormat="1" x14ac:dyDescent="0.25">
      <c r="B13" s="16" t="str">
        <f>VLOOKUP(F13,NUTS_Europa!$A$2:$C$81,2,FALSE)</f>
        <v>DE80</v>
      </c>
      <c r="C13" s="16">
        <f>VLOOKUP(F13,NUTS_Europa!$A$2:$C$81,3,FALSE)</f>
        <v>1069</v>
      </c>
      <c r="D13" s="16" t="str">
        <f>VLOOKUP(G13,NUTS_Europa!$A$2:$C$81,2,FALSE)</f>
        <v>FRI1</v>
      </c>
      <c r="E13" s="16">
        <f>VLOOKUP(G13,NUTS_Europa!$A$2:$C$81,3,FALSE)</f>
        <v>283</v>
      </c>
      <c r="F13" s="16">
        <v>6</v>
      </c>
      <c r="G13" s="16">
        <v>24</v>
      </c>
      <c r="H13" s="16">
        <v>1376636.7972381809</v>
      </c>
      <c r="I13" s="16">
        <v>1892259.5975315203</v>
      </c>
      <c r="J13" s="16">
        <v>145277.79319999999</v>
      </c>
      <c r="K13" s="16">
        <v>44.760747663551406</v>
      </c>
      <c r="L13" s="16">
        <v>11.244586553086542</v>
      </c>
      <c r="M13" s="16">
        <v>11.936023239174423</v>
      </c>
      <c r="N13" s="16">
        <v>2266.668199218178</v>
      </c>
    </row>
    <row r="14" spans="2:14" s="16" customFormat="1" x14ac:dyDescent="0.25">
      <c r="B14" s="16" t="str">
        <f>VLOOKUP(F14,[1]NUTS_Europa!$A$2:$C$81,2,FALSE)</f>
        <v>DE93</v>
      </c>
      <c r="C14" s="16">
        <f>VLOOKUP(F14,[1]NUTS_Europa!$A$2:$C$81,3,FALSE)</f>
        <v>1069</v>
      </c>
      <c r="D14" s="16" t="str">
        <f>VLOOKUP(G14,[1]NUTS_Europa!$A$2:$C$81,2,FALSE)</f>
        <v>NL12</v>
      </c>
      <c r="E14" s="16">
        <f>VLOOKUP(G14,[1]NUTS_Europa!$A$2:$C$81,3,FALSE)</f>
        <v>218</v>
      </c>
      <c r="F14" s="16">
        <v>7</v>
      </c>
      <c r="G14" s="16">
        <v>31</v>
      </c>
      <c r="H14" s="16">
        <v>1496708.2829023229</v>
      </c>
      <c r="I14" s="16">
        <v>1036506.3823318554</v>
      </c>
      <c r="J14" s="16">
        <v>163171.4883</v>
      </c>
      <c r="K14" s="16">
        <v>12.615420560747665</v>
      </c>
      <c r="L14" s="16">
        <v>9.1573299527924714</v>
      </c>
      <c r="M14" s="16">
        <v>26.57233138505028</v>
      </c>
      <c r="N14" s="16">
        <v>5603.586288415795</v>
      </c>
    </row>
    <row r="15" spans="2:14" s="16" customFormat="1" x14ac:dyDescent="0.25">
      <c r="B15" s="16" t="str">
        <f>VLOOKUP(F15,[1]NUTS_Europa!$A$2:$C$81,2,FALSE)</f>
        <v>DE93</v>
      </c>
      <c r="C15" s="16">
        <f>VLOOKUP(F15,[1]NUTS_Europa!$A$2:$C$81,3,FALSE)</f>
        <v>1069</v>
      </c>
      <c r="D15" s="16" t="str">
        <f>VLOOKUP(G15,[1]NUTS_Europa!$A$2:$C$81,2,FALSE)</f>
        <v>NL32</v>
      </c>
      <c r="E15" s="16">
        <f>VLOOKUP(G15,[1]NUTS_Europa!$A$2:$C$81,3,FALSE)</f>
        <v>218</v>
      </c>
      <c r="F15" s="16">
        <v>7</v>
      </c>
      <c r="G15" s="16">
        <v>32</v>
      </c>
      <c r="H15" s="16">
        <v>630729.49753191718</v>
      </c>
      <c r="I15" s="16">
        <v>1036506.3823318554</v>
      </c>
      <c r="J15" s="16">
        <v>199058.85829999999</v>
      </c>
      <c r="K15" s="16">
        <v>12.615420560747665</v>
      </c>
      <c r="L15" s="16">
        <v>9.1573299527924714</v>
      </c>
      <c r="M15" s="16">
        <v>26.57233138505028</v>
      </c>
      <c r="N15" s="16">
        <v>5603.586288415795</v>
      </c>
    </row>
    <row r="16" spans="2:14" s="16" customFormat="1" x14ac:dyDescent="0.25">
      <c r="B16" s="16" t="str">
        <f>VLOOKUP(F16,[1]NUTS_Europa!$A$2:$C$81,2,FALSE)</f>
        <v>DE94</v>
      </c>
      <c r="C16" s="16">
        <f>VLOOKUP(F16,[1]NUTS_Europa!$A$2:$C$81,3,FALSE)</f>
        <v>245</v>
      </c>
      <c r="D16" s="16" t="str">
        <f>VLOOKUP(G16,[1]NUTS_Europa!$A$2:$C$81,2,FALSE)</f>
        <v>ES12</v>
      </c>
      <c r="E16" s="16">
        <f>VLOOKUP(G16,[1]NUTS_Europa!$A$2:$C$81,3,FALSE)</f>
        <v>285</v>
      </c>
      <c r="F16" s="16">
        <v>8</v>
      </c>
      <c r="G16" s="16">
        <v>12</v>
      </c>
      <c r="H16" s="16">
        <v>55750.424744253163</v>
      </c>
      <c r="I16" s="16">
        <v>7765565.9896988589</v>
      </c>
      <c r="J16" s="16">
        <v>117061.7148</v>
      </c>
      <c r="K16" s="16">
        <v>47.006542056074771</v>
      </c>
      <c r="L16" s="16">
        <v>11.47456012129774</v>
      </c>
      <c r="M16" s="16">
        <v>9.3475034828960524E-2</v>
      </c>
      <c r="N16" s="16">
        <v>15.609481269928793</v>
      </c>
    </row>
    <row r="17" spans="2:14" s="16" customFormat="1" x14ac:dyDescent="0.25">
      <c r="B17" s="16" t="str">
        <f>VLOOKUP(F17,[1]NUTS_Europa!$A$2:$C$81,2,FALSE)</f>
        <v>DE94</v>
      </c>
      <c r="C17" s="16">
        <f>VLOOKUP(F17,[1]NUTS_Europa!$A$2:$C$81,3,FALSE)</f>
        <v>245</v>
      </c>
      <c r="D17" s="16" t="str">
        <f>VLOOKUP(G17,[1]NUTS_Europa!$A$2:$C$81,2,FALSE)</f>
        <v>FRD1</v>
      </c>
      <c r="E17" s="16">
        <f>VLOOKUP(G17,[1]NUTS_Europa!$A$2:$C$81,3,FALSE)</f>
        <v>268</v>
      </c>
      <c r="F17" s="16">
        <v>8</v>
      </c>
      <c r="G17" s="16">
        <v>19</v>
      </c>
      <c r="H17" s="16">
        <v>414224.72622127191</v>
      </c>
      <c r="I17" s="16">
        <v>9021223.0086751021</v>
      </c>
      <c r="J17" s="16">
        <v>113696.3812</v>
      </c>
      <c r="K17" s="16">
        <v>27.240186915887854</v>
      </c>
      <c r="L17" s="16">
        <v>14.845932113412793</v>
      </c>
      <c r="M17" s="16">
        <v>0.71695452678899529</v>
      </c>
      <c r="N17" s="16">
        <v>103.75670857960644</v>
      </c>
    </row>
    <row r="18" spans="2:14" s="16" customFormat="1" x14ac:dyDescent="0.25">
      <c r="B18" s="16" t="str">
        <f>VLOOKUP(F18,NUTS_Europa!$A$2:$C$81,2,FALSE)</f>
        <v>DEA1</v>
      </c>
      <c r="C18" s="16">
        <f>VLOOKUP(F18,NUTS_Europa!$A$2:$C$81,3,FALSE)</f>
        <v>253</v>
      </c>
      <c r="D18" s="16" t="str">
        <f>VLOOKUP(G18,NUTS_Europa!$A$2:$C$81,2,FALSE)</f>
        <v>ES11</v>
      </c>
      <c r="E18" s="16">
        <f>VLOOKUP(G18,NUTS_Europa!$A$2:$C$81,3,FALSE)</f>
        <v>288</v>
      </c>
      <c r="F18" s="16">
        <v>9</v>
      </c>
      <c r="G18" s="16">
        <v>11</v>
      </c>
      <c r="H18" s="16">
        <v>504902.26564450905</v>
      </c>
      <c r="I18" s="16">
        <v>1903383.3905375986</v>
      </c>
      <c r="J18" s="16">
        <v>142392.87169999999</v>
      </c>
      <c r="K18" s="16">
        <v>41.455607476635514</v>
      </c>
      <c r="L18" s="16">
        <v>12.704171234476531</v>
      </c>
      <c r="M18" s="16">
        <v>5.3922212830335754</v>
      </c>
      <c r="N18" s="16">
        <v>900.45194714114655</v>
      </c>
    </row>
    <row r="19" spans="2:14" s="16" customFormat="1" x14ac:dyDescent="0.25">
      <c r="B19" s="16" t="str">
        <f>VLOOKUP(F19,NUTS_Europa!$A$2:$C$81,2,FALSE)</f>
        <v>DEA1</v>
      </c>
      <c r="C19" s="16">
        <f>VLOOKUP(F19,NUTS_Europa!$A$2:$C$81,3,FALSE)</f>
        <v>253</v>
      </c>
      <c r="D19" s="16" t="str">
        <f>VLOOKUP(G19,NUTS_Europa!$A$2:$C$81,2,FALSE)</f>
        <v>FRG0</v>
      </c>
      <c r="E19" s="16">
        <f>VLOOKUP(G19,NUTS_Europa!$A$2:$C$81,3,FALSE)</f>
        <v>282</v>
      </c>
      <c r="F19" s="16">
        <v>9</v>
      </c>
      <c r="G19" s="16">
        <v>22</v>
      </c>
      <c r="H19" s="16">
        <v>513326.73448697408</v>
      </c>
      <c r="I19" s="16">
        <v>1538764.8315313978</v>
      </c>
      <c r="J19" s="16">
        <v>507158.32770000002</v>
      </c>
      <c r="K19" s="16">
        <v>31.211214953271028</v>
      </c>
      <c r="L19" s="16">
        <v>12.303572312979238</v>
      </c>
      <c r="M19" s="16">
        <v>5.6421094982378932</v>
      </c>
      <c r="N19" s="16">
        <v>816.51860628420002</v>
      </c>
    </row>
    <row r="20" spans="2:14" s="16" customFormat="1" x14ac:dyDescent="0.25">
      <c r="B20" s="16" t="str">
        <f>VLOOKUP(F20,[1]NUTS_Europa!$A$2:$C$81,2,FALSE)</f>
        <v>DEF0</v>
      </c>
      <c r="C20" s="16">
        <f>VLOOKUP(F20,[1]NUTS_Europa!$A$2:$C$81,3,FALSE)</f>
        <v>1069</v>
      </c>
      <c r="D20" s="16" t="str">
        <f>VLOOKUP(G20,[1]NUTS_Europa!$A$2:$C$81,2,FALSE)</f>
        <v>ES13</v>
      </c>
      <c r="E20" s="16">
        <f>VLOOKUP(G20,[1]NUTS_Europa!$A$2:$C$81,3,FALSE)</f>
        <v>163</v>
      </c>
      <c r="F20" s="16">
        <v>10</v>
      </c>
      <c r="G20" s="16">
        <v>13</v>
      </c>
      <c r="H20" s="16">
        <v>1012466.1413592879</v>
      </c>
      <c r="I20" s="16">
        <v>2092761.7143234895</v>
      </c>
      <c r="J20" s="16">
        <v>163171.4883</v>
      </c>
      <c r="K20" s="16">
        <v>48.97429906542056</v>
      </c>
      <c r="L20" s="16">
        <v>14.404287047626326</v>
      </c>
      <c r="M20" s="16">
        <v>17.319657593016213</v>
      </c>
      <c r="N20" s="16">
        <v>2892.2254085751483</v>
      </c>
    </row>
    <row r="21" spans="2:14" s="16" customFormat="1" x14ac:dyDescent="0.25">
      <c r="B21" s="16" t="str">
        <f>VLOOKUP(F21,[1]NUTS_Europa!$A$2:$C$81,2,FALSE)</f>
        <v>DEF0</v>
      </c>
      <c r="C21" s="16">
        <f>VLOOKUP(F21,[1]NUTS_Europa!$A$2:$C$81,3,FALSE)</f>
        <v>1069</v>
      </c>
      <c r="D21" s="16" t="str">
        <f>VLOOKUP(G21,[1]NUTS_Europa!$A$2:$C$81,2,FALSE)</f>
        <v>ES21</v>
      </c>
      <c r="E21" s="16">
        <f>VLOOKUP(G21,[1]NUTS_Europa!$A$2:$C$81,3,FALSE)</f>
        <v>163</v>
      </c>
      <c r="F21" s="16">
        <v>10</v>
      </c>
      <c r="G21" s="16">
        <v>14</v>
      </c>
      <c r="H21" s="16">
        <v>842338.50148591737</v>
      </c>
      <c r="I21" s="16">
        <v>2092761.7143234895</v>
      </c>
      <c r="J21" s="16">
        <v>199058.85829999999</v>
      </c>
      <c r="K21" s="16">
        <v>48.97429906542056</v>
      </c>
      <c r="L21" s="16">
        <v>14.404287047626326</v>
      </c>
      <c r="M21" s="16">
        <v>17.319657593016213</v>
      </c>
      <c r="N21" s="16">
        <v>2892.2254085751483</v>
      </c>
    </row>
    <row r="22" spans="2:14" s="16" customFormat="1" x14ac:dyDescent="0.25">
      <c r="B22" s="16" t="str">
        <f>VLOOKUP(F22,NUTS_Europa!$A$2:$C$81,2,FALSE)</f>
        <v>ES51</v>
      </c>
      <c r="C22" s="16">
        <f>VLOOKUP(F22,NUTS_Europa!$A$2:$C$81,3,FALSE)</f>
        <v>1063</v>
      </c>
      <c r="D22" s="16" t="str">
        <f>VLOOKUP(G22,NUTS_Europa!$A$2:$C$81,2,FALSE)</f>
        <v>ES52</v>
      </c>
      <c r="E22" s="16">
        <f>VLOOKUP(G22,NUTS_Europa!$A$2:$C$81,3,FALSE)</f>
        <v>1064</v>
      </c>
      <c r="F22" s="16">
        <v>15</v>
      </c>
      <c r="G22" s="16">
        <v>16</v>
      </c>
      <c r="H22" s="16">
        <v>2762614.1496711429</v>
      </c>
      <c r="I22" s="16">
        <v>4444392.5685935188</v>
      </c>
      <c r="J22" s="16">
        <v>135416.16140000001</v>
      </c>
      <c r="K22" s="16">
        <v>7.5700934579439254</v>
      </c>
      <c r="L22" s="16">
        <v>11.476326281615155</v>
      </c>
      <c r="M22" s="16">
        <v>54.164747454136652</v>
      </c>
      <c r="N22" s="16">
        <v>10690.2529406715</v>
      </c>
    </row>
    <row r="23" spans="2:14" s="16" customFormat="1" x14ac:dyDescent="0.25">
      <c r="B23" s="16" t="str">
        <f>VLOOKUP(F23,NUTS_Europa!$A$2:$C$81,2,FALSE)</f>
        <v>ES51</v>
      </c>
      <c r="C23" s="16">
        <f>VLOOKUP(F23,NUTS_Europa!$A$2:$C$81,3,FALSE)</f>
        <v>1063</v>
      </c>
      <c r="D23" s="16" t="str">
        <f>VLOOKUP(G23,NUTS_Europa!$A$2:$C$81,2,FALSE)</f>
        <v>PT18</v>
      </c>
      <c r="E23" s="16">
        <f>VLOOKUP(G23,NUTS_Europa!$A$2:$C$81,3,FALSE)</f>
        <v>1065</v>
      </c>
      <c r="F23" s="16">
        <v>15</v>
      </c>
      <c r="G23" s="16">
        <v>40</v>
      </c>
      <c r="H23" s="16">
        <v>2686662.0590238329</v>
      </c>
      <c r="I23" s="16">
        <v>5288752.5991787156</v>
      </c>
      <c r="J23" s="16">
        <v>192445.7181</v>
      </c>
      <c r="K23" s="16">
        <v>37.336448598130843</v>
      </c>
      <c r="L23" s="16">
        <v>7.9166553551659966</v>
      </c>
      <c r="M23" s="16">
        <v>38.281833905003289</v>
      </c>
      <c r="N23" s="16">
        <v>7555.5136267141388</v>
      </c>
    </row>
    <row r="24" spans="2:14" s="16" customFormat="1" x14ac:dyDescent="0.25">
      <c r="B24" s="16" t="str">
        <f>VLOOKUP(F24,NUTS_Europa!$A$2:$C$81,2,FALSE)</f>
        <v>ES52</v>
      </c>
      <c r="C24" s="16">
        <f>VLOOKUP(F24,NUTS_Europa!$A$2:$C$81,3,FALSE)</f>
        <v>1064</v>
      </c>
      <c r="D24" s="16" t="str">
        <f>VLOOKUP(G24,NUTS_Europa!$A$2:$C$81,2,FALSE)</f>
        <v>PT18</v>
      </c>
      <c r="E24" s="16">
        <f>VLOOKUP(G24,NUTS_Europa!$A$2:$C$81,3,FALSE)</f>
        <v>61</v>
      </c>
      <c r="F24" s="16">
        <v>16</v>
      </c>
      <c r="G24" s="16">
        <v>80</v>
      </c>
      <c r="H24" s="16">
        <v>12247081.762624204</v>
      </c>
      <c r="I24" s="16">
        <v>1075479.0218709209</v>
      </c>
      <c r="J24" s="16">
        <v>145277.79319999999</v>
      </c>
      <c r="K24" s="16">
        <v>18.270560747663552</v>
      </c>
      <c r="L24" s="16">
        <v>10.332701555374113</v>
      </c>
      <c r="M24" s="16">
        <v>81.96192975314419</v>
      </c>
      <c r="N24" s="16">
        <v>17378.684516231049</v>
      </c>
    </row>
    <row r="25" spans="2:14" s="16" customFormat="1" x14ac:dyDescent="0.25">
      <c r="B25" s="16" t="str">
        <f>VLOOKUP(F25,NUTS_Europa!$A$2:$C$81,2,FALSE)</f>
        <v>ES61</v>
      </c>
      <c r="C25" s="16">
        <f>VLOOKUP(F25,NUTS_Europa!$A$2:$C$81,3,FALSE)</f>
        <v>61</v>
      </c>
      <c r="D25" s="16" t="str">
        <f>VLOOKUP(G25,NUTS_Europa!$A$2:$C$81,2,FALSE)</f>
        <v>PT11</v>
      </c>
      <c r="E25" s="16">
        <f>VLOOKUP(G25,NUTS_Europa!$A$2:$C$81,3,FALSE)</f>
        <v>111</v>
      </c>
      <c r="F25" s="16">
        <v>17</v>
      </c>
      <c r="G25" s="16">
        <v>36</v>
      </c>
      <c r="H25" s="16">
        <v>1765522.3764019776</v>
      </c>
      <c r="I25" s="16">
        <v>977584.20134527364</v>
      </c>
      <c r="J25" s="16">
        <v>507158.32770000002</v>
      </c>
      <c r="K25" s="16">
        <v>14.962149532710281</v>
      </c>
      <c r="L25" s="16">
        <v>10.06365616834476</v>
      </c>
      <c r="M25" s="16">
        <v>14.212922346692734</v>
      </c>
      <c r="N25" s="16">
        <v>3013.6173496743208</v>
      </c>
    </row>
    <row r="26" spans="2:14" s="16" customFormat="1" x14ac:dyDescent="0.25">
      <c r="B26" s="16" t="str">
        <f>VLOOKUP(F26,NUTS_Europa!$A$2:$C$81,2,FALSE)</f>
        <v>ES61</v>
      </c>
      <c r="C26" s="16">
        <f>VLOOKUP(F26,NUTS_Europa!$A$2:$C$81,3,FALSE)</f>
        <v>61</v>
      </c>
      <c r="D26" s="16" t="str">
        <f>VLOOKUP(G26,NUTS_Europa!$A$2:$C$81,2,FALSE)</f>
        <v>PT16</v>
      </c>
      <c r="E26" s="16">
        <f>VLOOKUP(G26,NUTS_Europa!$A$2:$C$81,3,FALSE)</f>
        <v>111</v>
      </c>
      <c r="F26" s="16">
        <v>17</v>
      </c>
      <c r="G26" s="16">
        <v>38</v>
      </c>
      <c r="H26" s="16">
        <v>1666600.3868989181</v>
      </c>
      <c r="I26" s="16">
        <v>977584.20134527364</v>
      </c>
      <c r="J26" s="16">
        <v>118487.9544</v>
      </c>
      <c r="K26" s="16">
        <v>14.962149532710281</v>
      </c>
      <c r="L26" s="16">
        <v>10.06365616834476</v>
      </c>
      <c r="M26" s="16">
        <v>14.212922346692734</v>
      </c>
      <c r="N26" s="16">
        <v>3013.6173496743208</v>
      </c>
    </row>
    <row r="27" spans="2:14" s="16" customFormat="1" x14ac:dyDescent="0.25">
      <c r="B27" s="16" t="str">
        <f>VLOOKUP(F27,NUTS_Europa!$A$2:$C$81,2,FALSE)</f>
        <v>ES62</v>
      </c>
      <c r="C27" s="16">
        <f>VLOOKUP(F27,NUTS_Europa!$A$2:$C$81,3,FALSE)</f>
        <v>1064</v>
      </c>
      <c r="D27" s="16" t="str">
        <f>VLOOKUP(G27,NUTS_Europa!$A$2:$C$81,2,FALSE)</f>
        <v>FRG0</v>
      </c>
      <c r="E27" s="16">
        <f>VLOOKUP(G27,NUTS_Europa!$A$2:$C$81,3,FALSE)</f>
        <v>282</v>
      </c>
      <c r="F27" s="16">
        <v>18</v>
      </c>
      <c r="G27" s="16">
        <v>22</v>
      </c>
      <c r="H27" s="16">
        <v>513627.74258931086</v>
      </c>
      <c r="I27" s="16">
        <v>2292697.2554533682</v>
      </c>
      <c r="J27" s="16">
        <v>135416.16140000001</v>
      </c>
      <c r="K27" s="16">
        <v>58.739205607476642</v>
      </c>
      <c r="L27" s="16">
        <v>10.747329949049341</v>
      </c>
      <c r="M27" s="16">
        <v>4.8895990738619899</v>
      </c>
      <c r="N27" s="16">
        <v>816.51860628420002</v>
      </c>
    </row>
    <row r="28" spans="2:14" s="16" customFormat="1" x14ac:dyDescent="0.25">
      <c r="B28" s="16" t="str">
        <f>VLOOKUP(F28,NUTS_Europa!$A$2:$C$81,2,FALSE)</f>
        <v>ES62</v>
      </c>
      <c r="C28" s="16">
        <f>VLOOKUP(F28,NUTS_Europa!$A$2:$C$81,3,FALSE)</f>
        <v>1064</v>
      </c>
      <c r="D28" s="16" t="str">
        <f>VLOOKUP(G28,NUTS_Europa!$A$2:$C$81,2,FALSE)</f>
        <v>FRH0</v>
      </c>
      <c r="E28" s="16">
        <f>VLOOKUP(G28,NUTS_Europa!$A$2:$C$81,3,FALSE)</f>
        <v>283</v>
      </c>
      <c r="F28" s="16">
        <v>18</v>
      </c>
      <c r="G28" s="16">
        <v>23</v>
      </c>
      <c r="H28" s="16">
        <v>1613441.7244643627</v>
      </c>
      <c r="I28" s="16">
        <v>2508019.5523973671</v>
      </c>
      <c r="J28" s="16">
        <v>154854.3009</v>
      </c>
      <c r="K28" s="16">
        <v>66.384392523364482</v>
      </c>
      <c r="L28" s="16">
        <v>11.370460503935686</v>
      </c>
      <c r="M28" s="16">
        <v>11.936023239174423</v>
      </c>
      <c r="N28" s="16">
        <v>2266.668199218178</v>
      </c>
    </row>
    <row r="29" spans="2:14" s="16" customFormat="1" x14ac:dyDescent="0.25">
      <c r="B29" s="16" t="str">
        <f>VLOOKUP(F29,NUTS_Europa!$A$2:$C$81,2,FALSE)</f>
        <v>FRD2</v>
      </c>
      <c r="C29" s="16">
        <f>VLOOKUP(F29,NUTS_Europa!$A$2:$C$81,3,FALSE)</f>
        <v>269</v>
      </c>
      <c r="D29" s="16" t="str">
        <f>VLOOKUP(G29,NUTS_Europa!$A$2:$C$81,2,FALSE)</f>
        <v>FRI1</v>
      </c>
      <c r="E29" s="16">
        <f>VLOOKUP(G29,NUTS_Europa!$A$2:$C$81,3,FALSE)</f>
        <v>283</v>
      </c>
      <c r="F29" s="16">
        <v>20</v>
      </c>
      <c r="G29" s="16">
        <v>24</v>
      </c>
      <c r="H29" s="16">
        <v>900167.02249328129</v>
      </c>
      <c r="I29" s="16">
        <v>1287945.5503327446</v>
      </c>
      <c r="J29" s="16">
        <v>114346.8514</v>
      </c>
      <c r="K29" s="16">
        <v>21.635514018691591</v>
      </c>
      <c r="L29" s="16">
        <v>12.207519285031864</v>
      </c>
      <c r="M29" s="16">
        <v>14.025003741744069</v>
      </c>
      <c r="N29" s="16">
        <v>2266.668199218178</v>
      </c>
    </row>
    <row r="30" spans="2:14" s="16" customFormat="1" x14ac:dyDescent="0.25">
      <c r="B30" s="16" t="str">
        <f>VLOOKUP(F30,NUTS_Europa!$A$2:$C$81,2,FALSE)</f>
        <v>FRD2</v>
      </c>
      <c r="C30" s="16">
        <f>VLOOKUP(F30,NUTS_Europa!$A$2:$C$81,3,FALSE)</f>
        <v>269</v>
      </c>
      <c r="D30" s="16" t="str">
        <f>VLOOKUP(G30,NUTS_Europa!$A$2:$C$81,2,FALSE)</f>
        <v>FRI3</v>
      </c>
      <c r="E30" s="16">
        <f>VLOOKUP(G30,NUTS_Europa!$A$2:$C$81,3,FALSE)</f>
        <v>283</v>
      </c>
      <c r="F30" s="16">
        <v>20</v>
      </c>
      <c r="G30" s="16">
        <v>25</v>
      </c>
      <c r="H30" s="16">
        <v>541542.71335167845</v>
      </c>
      <c r="I30" s="16">
        <v>1287945.5503327446</v>
      </c>
      <c r="J30" s="16">
        <v>141512.31529999999</v>
      </c>
      <c r="K30" s="16">
        <v>21.635514018691591</v>
      </c>
      <c r="L30" s="16">
        <v>12.207519285031864</v>
      </c>
      <c r="M30" s="16">
        <v>14.025003741744069</v>
      </c>
      <c r="N30" s="16">
        <v>2266.668199218178</v>
      </c>
    </row>
    <row r="31" spans="2:14" s="16" customFormat="1" x14ac:dyDescent="0.25">
      <c r="B31" s="16" t="str">
        <f>VLOOKUP(F31,NUTS_Europa!$A$2:$C$81,2,FALSE)</f>
        <v>FRE1</v>
      </c>
      <c r="C31" s="16">
        <f>VLOOKUP(F31,NUTS_Europa!$A$2:$C$81,3,FALSE)</f>
        <v>220</v>
      </c>
      <c r="D31" s="16" t="str">
        <f>VLOOKUP(G31,NUTS_Europa!$A$2:$C$81,2,FALSE)</f>
        <v>FRH0</v>
      </c>
      <c r="E31" s="16">
        <f>VLOOKUP(G31,NUTS_Europa!$A$2:$C$81,3,FALSE)</f>
        <v>283</v>
      </c>
      <c r="F31" s="16">
        <v>21</v>
      </c>
      <c r="G31" s="16">
        <v>23</v>
      </c>
      <c r="H31" s="16">
        <v>1224424.0684825389</v>
      </c>
      <c r="I31" s="16">
        <v>1370436.3209355141</v>
      </c>
      <c r="J31" s="16">
        <v>156784.57750000001</v>
      </c>
      <c r="K31" s="16">
        <v>28.130373831775703</v>
      </c>
      <c r="L31" s="16">
        <v>11.31282010287552</v>
      </c>
      <c r="M31" s="16">
        <v>12.642416014527974</v>
      </c>
      <c r="N31" s="16">
        <v>2266.668199218178</v>
      </c>
    </row>
    <row r="32" spans="2:14" s="16" customFormat="1" x14ac:dyDescent="0.25">
      <c r="B32" s="16" t="str">
        <f>VLOOKUP(F32,NUTS_Europa!$A$2:$C$81,2,FALSE)</f>
        <v>FRE1</v>
      </c>
      <c r="C32" s="16">
        <f>VLOOKUP(F32,NUTS_Europa!$A$2:$C$81,3,FALSE)</f>
        <v>220</v>
      </c>
      <c r="D32" s="16" t="str">
        <f>VLOOKUP(G32,NUTS_Europa!$A$2:$C$81,2,FALSE)</f>
        <v>FRI3</v>
      </c>
      <c r="E32" s="16">
        <f>VLOOKUP(G32,NUTS_Europa!$A$2:$C$81,3,FALSE)</f>
        <v>283</v>
      </c>
      <c r="F32" s="16">
        <v>21</v>
      </c>
      <c r="G32" s="16">
        <v>25</v>
      </c>
      <c r="H32" s="16">
        <v>675327.09722423437</v>
      </c>
      <c r="I32" s="16">
        <v>1370436.3209355141</v>
      </c>
      <c r="J32" s="16">
        <v>117061.7148</v>
      </c>
      <c r="K32" s="16">
        <v>28.130373831775703</v>
      </c>
      <c r="L32" s="16">
        <v>11.31282010287552</v>
      </c>
      <c r="M32" s="16">
        <v>12.642416014527974</v>
      </c>
      <c r="N32" s="16">
        <v>2266.668199218178</v>
      </c>
    </row>
    <row r="33" spans="2:14" s="16" customFormat="1" x14ac:dyDescent="0.25">
      <c r="B33" s="16" t="str">
        <f>VLOOKUP(F33,NUTS_Europa!$A$2:$C$81,2,FALSE)</f>
        <v>FRJ1</v>
      </c>
      <c r="C33" s="16">
        <f>VLOOKUP(F33,NUTS_Europa!$A$2:$C$81,3,FALSE)</f>
        <v>1063</v>
      </c>
      <c r="D33" s="16" t="str">
        <f>VLOOKUP(G33,NUTS_Europa!$A$2:$C$81,2,FALSE)</f>
        <v>FRJ2</v>
      </c>
      <c r="E33" s="16">
        <f>VLOOKUP(G33,NUTS_Europa!$A$2:$C$81,3,FALSE)</f>
        <v>283</v>
      </c>
      <c r="F33" s="16">
        <v>26</v>
      </c>
      <c r="G33" s="16">
        <v>28</v>
      </c>
      <c r="H33" s="16">
        <v>2313210.4394567548</v>
      </c>
      <c r="I33" s="16">
        <v>6322719.6867571045</v>
      </c>
      <c r="J33" s="16">
        <v>142841.86170000001</v>
      </c>
      <c r="K33" s="16">
        <v>72.137242990654215</v>
      </c>
      <c r="L33" s="16">
        <v>11.141432469821467</v>
      </c>
      <c r="M33" s="16">
        <v>11.936023239174423</v>
      </c>
      <c r="N33" s="16">
        <v>2266.668199218178</v>
      </c>
    </row>
    <row r="34" spans="2:14" s="16" customFormat="1" x14ac:dyDescent="0.25">
      <c r="B34" s="16" t="str">
        <f>VLOOKUP(F34,NUTS_Europa!$A$2:$C$81,2,FALSE)</f>
        <v>FRJ1</v>
      </c>
      <c r="C34" s="16">
        <f>VLOOKUP(F34,NUTS_Europa!$A$2:$C$81,3,FALSE)</f>
        <v>1063</v>
      </c>
      <c r="D34" s="16" t="str">
        <f>VLOOKUP(G34,NUTS_Europa!$A$2:$C$81,2,FALSE)</f>
        <v>PT17</v>
      </c>
      <c r="E34" s="16">
        <f>VLOOKUP(G34,NUTS_Europa!$A$2:$C$81,3,FALSE)</f>
        <v>294</v>
      </c>
      <c r="F34" s="16">
        <v>26</v>
      </c>
      <c r="G34" s="16">
        <v>39</v>
      </c>
      <c r="H34" s="16">
        <v>1540811.2452298738</v>
      </c>
      <c r="I34" s="16">
        <v>5354394.1556831654</v>
      </c>
      <c r="J34" s="16">
        <v>137713.6226</v>
      </c>
      <c r="K34" s="16">
        <v>38.037383177570099</v>
      </c>
      <c r="L34" s="16">
        <v>12.165607875712984</v>
      </c>
      <c r="M34" s="16">
        <v>14.792056753512249</v>
      </c>
      <c r="N34" s="16">
        <v>2919.4418074543673</v>
      </c>
    </row>
    <row r="35" spans="2:14" s="16" customFormat="1" x14ac:dyDescent="0.25">
      <c r="B35" s="16" t="str">
        <f>VLOOKUP(F35,NUTS_Europa!$A$2:$C$81,2,FALSE)</f>
        <v>FRF2</v>
      </c>
      <c r="C35" s="16">
        <f>VLOOKUP(F35,NUTS_Europa!$A$2:$C$81,3,FALSE)</f>
        <v>269</v>
      </c>
      <c r="D35" s="16" t="str">
        <f>VLOOKUP(G35,NUTS_Europa!$A$2:$C$81,2,FALSE)</f>
        <v>FRJ2</v>
      </c>
      <c r="E35" s="16">
        <f>VLOOKUP(G35,NUTS_Europa!$A$2:$C$81,3,FALSE)</f>
        <v>283</v>
      </c>
      <c r="F35" s="16">
        <v>27</v>
      </c>
      <c r="G35" s="16">
        <v>28</v>
      </c>
      <c r="H35" s="16">
        <v>1882886.9136016404</v>
      </c>
      <c r="I35" s="16">
        <v>1287945.5503327446</v>
      </c>
      <c r="J35" s="16">
        <v>176841.96369999999</v>
      </c>
      <c r="K35" s="16">
        <v>21.635514018691591</v>
      </c>
      <c r="L35" s="16">
        <v>12.207519285031864</v>
      </c>
      <c r="M35" s="16">
        <v>14.025003741744069</v>
      </c>
      <c r="N35" s="16">
        <v>2266.668199218178</v>
      </c>
    </row>
    <row r="36" spans="2:14" s="16" customFormat="1" x14ac:dyDescent="0.25">
      <c r="B36" s="16" t="str">
        <f>VLOOKUP(F36,NUTS_Europa!$A$2:$C$81,2,FALSE)</f>
        <v>FRF2</v>
      </c>
      <c r="C36" s="16">
        <f>VLOOKUP(F36,NUTS_Europa!$A$2:$C$81,3,FALSE)</f>
        <v>269</v>
      </c>
      <c r="D36" s="16" t="str">
        <f>VLOOKUP(G36,NUTS_Europa!$A$2:$C$81,2,FALSE)</f>
        <v>FRG0</v>
      </c>
      <c r="E36" s="16">
        <f>VLOOKUP(G36,NUTS_Europa!$A$2:$C$81,3,FALSE)</f>
        <v>283</v>
      </c>
      <c r="F36" s="16">
        <v>27</v>
      </c>
      <c r="G36" s="16">
        <v>62</v>
      </c>
      <c r="H36" s="16">
        <v>1353134.8220895631</v>
      </c>
      <c r="I36" s="16">
        <v>1287945.5503327446</v>
      </c>
      <c r="J36" s="16">
        <v>141512.31529999999</v>
      </c>
      <c r="K36" s="16">
        <v>21.635514018691591</v>
      </c>
      <c r="L36" s="16">
        <v>12.207519285031864</v>
      </c>
      <c r="M36" s="16">
        <v>14.025003741744069</v>
      </c>
      <c r="N36" s="16">
        <v>2266.668199218178</v>
      </c>
    </row>
    <row r="37" spans="2:14" s="16" customFormat="1" x14ac:dyDescent="0.25">
      <c r="B37" s="16" t="str">
        <f>VLOOKUP(F37,NUTS_Europa!$A$2:$C$81,2,FALSE)</f>
        <v>FRI2</v>
      </c>
      <c r="C37" s="16">
        <f>VLOOKUP(F37,NUTS_Europa!$A$2:$C$81,3,FALSE)</f>
        <v>269</v>
      </c>
      <c r="D37" s="16" t="str">
        <f>VLOOKUP(G37,NUTS_Europa!$A$2:$C$81,2,FALSE)</f>
        <v>PT11</v>
      </c>
      <c r="E37" s="16">
        <f>VLOOKUP(G37,NUTS_Europa!$A$2:$C$81,3,FALSE)</f>
        <v>111</v>
      </c>
      <c r="F37" s="16">
        <v>29</v>
      </c>
      <c r="G37" s="16">
        <v>36</v>
      </c>
      <c r="H37" s="16">
        <v>1519464.1766058523</v>
      </c>
      <c r="I37" s="16">
        <v>1768884.3355142784</v>
      </c>
      <c r="J37" s="16">
        <v>114346.8514</v>
      </c>
      <c r="K37" s="16">
        <v>37.24158878504673</v>
      </c>
      <c r="L37" s="16">
        <v>12.273367709796201</v>
      </c>
      <c r="M37" s="16">
        <v>18.046595005347793</v>
      </c>
      <c r="N37" s="16">
        <v>3013.6173496743208</v>
      </c>
    </row>
    <row r="38" spans="2:14" s="16" customFormat="1" x14ac:dyDescent="0.25">
      <c r="B38" s="16" t="str">
        <f>VLOOKUP(F38,NUTS_Europa!$A$2:$C$81,2,FALSE)</f>
        <v>FRI2</v>
      </c>
      <c r="C38" s="16">
        <f>VLOOKUP(F38,NUTS_Europa!$A$2:$C$81,3,FALSE)</f>
        <v>269</v>
      </c>
      <c r="D38" s="16" t="str">
        <f>VLOOKUP(G38,NUTS_Europa!$A$2:$C$81,2,FALSE)</f>
        <v>FRG0</v>
      </c>
      <c r="E38" s="16">
        <f>VLOOKUP(G38,NUTS_Europa!$A$2:$C$81,3,FALSE)</f>
        <v>283</v>
      </c>
      <c r="F38" s="16">
        <v>29</v>
      </c>
      <c r="G38" s="16">
        <v>62</v>
      </c>
      <c r="H38" s="16">
        <v>1365039.363471857</v>
      </c>
      <c r="I38" s="16">
        <v>1287945.5503327446</v>
      </c>
      <c r="J38" s="16">
        <v>118487.9544</v>
      </c>
      <c r="K38" s="16">
        <v>21.635514018691591</v>
      </c>
      <c r="L38" s="16">
        <v>12.207519285031864</v>
      </c>
      <c r="M38" s="16">
        <v>14.025003741744069</v>
      </c>
      <c r="N38" s="16">
        <v>2266.668199218178</v>
      </c>
    </row>
    <row r="39" spans="2:14" s="16" customFormat="1" x14ac:dyDescent="0.25">
      <c r="B39" s="16" t="str">
        <f>VLOOKUP(F39,[1]NUTS_Europa!$A$2:$C$81,2,FALSE)</f>
        <v>NL11</v>
      </c>
      <c r="C39" s="16">
        <f>VLOOKUP(F39,[1]NUTS_Europa!$A$2:$C$81,3,FALSE)</f>
        <v>245</v>
      </c>
      <c r="D39" s="16" t="str">
        <f>VLOOKUP(G39,[1]NUTS_Europa!$A$2:$C$81,2,FALSE)</f>
        <v>FRI1</v>
      </c>
      <c r="E39" s="16">
        <f>VLOOKUP(G39,[1]NUTS_Europa!$A$2:$C$81,3,FALSE)</f>
        <v>275</v>
      </c>
      <c r="F39" s="16">
        <v>30</v>
      </c>
      <c r="G39" s="16">
        <v>64</v>
      </c>
      <c r="H39" s="16">
        <v>880223.15694666607</v>
      </c>
      <c r="I39" s="16">
        <v>8757473.9043896515</v>
      </c>
      <c r="J39" s="16">
        <v>114346.8514</v>
      </c>
      <c r="K39" s="16">
        <v>55.607476635514026</v>
      </c>
      <c r="L39" s="16">
        <v>12.916734332810211</v>
      </c>
      <c r="M39" s="16">
        <v>1.4339090542207771</v>
      </c>
      <c r="N39" s="16">
        <v>207.51341725223611</v>
      </c>
    </row>
    <row r="40" spans="2:14" s="16" customFormat="1" x14ac:dyDescent="0.25">
      <c r="B40" s="16" t="str">
        <f>VLOOKUP(F40,[1]NUTS_Europa!$A$2:$C$81,2,FALSE)</f>
        <v>NL11</v>
      </c>
      <c r="C40" s="16">
        <f>VLOOKUP(F40,[1]NUTS_Europa!$A$2:$C$81,3,FALSE)</f>
        <v>245</v>
      </c>
      <c r="D40" s="16" t="str">
        <f>VLOOKUP(G40,[1]NUTS_Europa!$A$2:$C$81,2,FALSE)</f>
        <v>FRI2</v>
      </c>
      <c r="E40" s="16">
        <f>VLOOKUP(G40,[1]NUTS_Europa!$A$2:$C$81,3,FALSE)</f>
        <v>275</v>
      </c>
      <c r="F40" s="16">
        <v>30</v>
      </c>
      <c r="G40" s="16">
        <v>69</v>
      </c>
      <c r="H40" s="16">
        <v>844257.76152217749</v>
      </c>
      <c r="I40" s="16">
        <v>8757473.9043896515</v>
      </c>
      <c r="J40" s="16">
        <v>145277.79319999999</v>
      </c>
      <c r="K40" s="16">
        <v>55.607476635514026</v>
      </c>
      <c r="L40" s="16">
        <v>12.916734332810211</v>
      </c>
      <c r="M40" s="16">
        <v>1.4339090542207771</v>
      </c>
      <c r="N40" s="16">
        <v>207.51341725223611</v>
      </c>
    </row>
    <row r="41" spans="2:14" s="16" customFormat="1" x14ac:dyDescent="0.25">
      <c r="B41" s="16" t="str">
        <f>VLOOKUP(F41,NUTS_Europa!$A$2:$C$81,2,FALSE)</f>
        <v>NL33</v>
      </c>
      <c r="C41" s="16">
        <f>VLOOKUP(F41,NUTS_Europa!$A$2:$C$81,3,FALSE)</f>
        <v>250</v>
      </c>
      <c r="D41" s="16" t="str">
        <f>VLOOKUP(G41,NUTS_Europa!$A$2:$C$81,2,FALSE)</f>
        <v>PT18</v>
      </c>
      <c r="E41" s="16">
        <f>VLOOKUP(G41,NUTS_Europa!$A$2:$C$81,3,FALSE)</f>
        <v>1065</v>
      </c>
      <c r="F41" s="16">
        <v>33</v>
      </c>
      <c r="G41" s="16">
        <v>40</v>
      </c>
      <c r="H41" s="16">
        <v>2391921.6704984833</v>
      </c>
      <c r="I41" s="16">
        <v>2302260.6648410489</v>
      </c>
      <c r="J41" s="16">
        <v>137713.6226</v>
      </c>
      <c r="K41" s="16">
        <v>54.47476635514019</v>
      </c>
      <c r="L41" s="16">
        <v>9.4664553620414971</v>
      </c>
      <c r="M41" s="16">
        <v>45.245058896887464</v>
      </c>
      <c r="N41" s="16">
        <v>7555.5136267141388</v>
      </c>
    </row>
    <row r="42" spans="2:14" s="16" customFormat="1" x14ac:dyDescent="0.25">
      <c r="B42" s="16" t="str">
        <f>VLOOKUP(F42,NUTS_Europa!$A$2:$C$81,2,FALSE)</f>
        <v>NL33</v>
      </c>
      <c r="C42" s="16">
        <f>VLOOKUP(F42,NUTS_Europa!$A$2:$C$81,3,FALSE)</f>
        <v>250</v>
      </c>
      <c r="D42" s="16" t="str">
        <f>VLOOKUP(G42,NUTS_Europa!$A$2:$C$81,2,FALSE)</f>
        <v>NL11</v>
      </c>
      <c r="E42" s="16">
        <f>VLOOKUP(G42,NUTS_Europa!$A$2:$C$81,3,FALSE)</f>
        <v>218</v>
      </c>
      <c r="F42" s="16">
        <v>33</v>
      </c>
      <c r="G42" s="16">
        <v>70</v>
      </c>
      <c r="H42" s="16">
        <v>2009530.2229203046</v>
      </c>
      <c r="I42" s="16">
        <v>887761.53574320674</v>
      </c>
      <c r="J42" s="16">
        <v>135416.16140000001</v>
      </c>
      <c r="K42" s="16">
        <v>3.1775700934579443</v>
      </c>
      <c r="L42" s="16">
        <v>10.603975876402895</v>
      </c>
      <c r="M42" s="16">
        <v>31.736643702576409</v>
      </c>
      <c r="N42" s="16">
        <v>5603.586288415795</v>
      </c>
    </row>
    <row r="43" spans="2:14" s="16" customFormat="1" x14ac:dyDescent="0.25">
      <c r="B43" s="16" t="str">
        <f>VLOOKUP(F43,[1]NUTS_Europa!$A$2:$C$81,2,FALSE)</f>
        <v>NL34</v>
      </c>
      <c r="C43" s="16">
        <f>VLOOKUP(F43,[1]NUTS_Europa!$A$2:$C$81,3,FALSE)</f>
        <v>250</v>
      </c>
      <c r="D43" s="16" t="str">
        <f>VLOOKUP(G43,[1]NUTS_Europa!$A$2:$C$81,2,FALSE)</f>
        <v>FRE1</v>
      </c>
      <c r="E43" s="16">
        <f>VLOOKUP(G43,[1]NUTS_Europa!$A$2:$C$81,3,FALSE)</f>
        <v>235</v>
      </c>
      <c r="F43" s="16">
        <v>34</v>
      </c>
      <c r="G43" s="16">
        <v>61</v>
      </c>
      <c r="H43" s="16">
        <v>668552.14446529746</v>
      </c>
      <c r="I43" s="16">
        <v>851457.6529216544</v>
      </c>
      <c r="J43" s="16">
        <v>142841.86170000001</v>
      </c>
      <c r="K43" s="16">
        <v>6.5887850467289724</v>
      </c>
      <c r="L43" s="16">
        <v>9.8923041815969093</v>
      </c>
      <c r="M43" s="16">
        <v>10.592900022591667</v>
      </c>
      <c r="N43" s="16">
        <v>1766.2818862468553</v>
      </c>
    </row>
    <row r="44" spans="2:14" s="16" customFormat="1" x14ac:dyDescent="0.25">
      <c r="B44" s="16" t="str">
        <f>VLOOKUP(F44,[1]NUTS_Europa!$A$2:$C$81,2,FALSE)</f>
        <v>NL34</v>
      </c>
      <c r="C44" s="16">
        <f>VLOOKUP(F44,[1]NUTS_Europa!$A$2:$C$81,3,FALSE)</f>
        <v>250</v>
      </c>
      <c r="D44" s="16" t="str">
        <f>VLOOKUP(G44,[1]NUTS_Europa!$A$2:$C$81,2,FALSE)</f>
        <v>FRF2</v>
      </c>
      <c r="E44" s="16">
        <f>VLOOKUP(G44,[1]NUTS_Europa!$A$2:$C$81,3,FALSE)</f>
        <v>235</v>
      </c>
      <c r="F44" s="16">
        <v>34</v>
      </c>
      <c r="G44" s="16">
        <v>67</v>
      </c>
      <c r="H44" s="16">
        <v>1244623.5686392006</v>
      </c>
      <c r="I44" s="16">
        <v>851457.6529216544</v>
      </c>
      <c r="J44" s="16">
        <v>120125.8052</v>
      </c>
      <c r="K44" s="16">
        <v>6.5887850467289724</v>
      </c>
      <c r="L44" s="16">
        <v>9.8923041815969093</v>
      </c>
      <c r="M44" s="16">
        <v>10.592900022591667</v>
      </c>
      <c r="N44" s="16">
        <v>1766.2818862468553</v>
      </c>
    </row>
    <row r="45" spans="2:14" s="16" customFormat="1" x14ac:dyDescent="0.25">
      <c r="B45" s="16" t="str">
        <f>VLOOKUP(F45,NUTS_Europa!$A$2:$C$81,2,FALSE)</f>
        <v>NL41</v>
      </c>
      <c r="C45" s="16">
        <f>VLOOKUP(F45,NUTS_Europa!$A$2:$C$81,3,FALSE)</f>
        <v>253</v>
      </c>
      <c r="D45" s="16" t="str">
        <f>VLOOKUP(G45,NUTS_Europa!$A$2:$C$81,2,FALSE)</f>
        <v>PT15</v>
      </c>
      <c r="E45" s="16">
        <f>VLOOKUP(G45,NUTS_Europa!$A$2:$C$81,3,FALSE)</f>
        <v>1065</v>
      </c>
      <c r="F45" s="16">
        <v>35</v>
      </c>
      <c r="G45" s="16">
        <v>37</v>
      </c>
      <c r="H45" s="16">
        <v>3020367.131276303</v>
      </c>
      <c r="I45" s="16">
        <v>2215951.5269956691</v>
      </c>
      <c r="J45" s="16">
        <v>142392.87169999999</v>
      </c>
      <c r="K45" s="16">
        <v>54.475093457943935</v>
      </c>
      <c r="L45" s="16">
        <v>9.7019257532101122</v>
      </c>
      <c r="M45" s="16">
        <v>45.245058896887464</v>
      </c>
      <c r="N45" s="16">
        <v>7555.5136267141388</v>
      </c>
    </row>
    <row r="46" spans="2:14" s="16" customFormat="1" x14ac:dyDescent="0.25">
      <c r="B46" s="16" t="str">
        <f>VLOOKUP(F46,NUTS_Europa!$A$2:$C$81,2,FALSE)</f>
        <v>NL41</v>
      </c>
      <c r="C46" s="16">
        <f>VLOOKUP(F46,NUTS_Europa!$A$2:$C$81,3,FALSE)</f>
        <v>253</v>
      </c>
      <c r="D46" s="16" t="str">
        <f>VLOOKUP(G46,NUTS_Europa!$A$2:$C$81,2,FALSE)</f>
        <v>PT16</v>
      </c>
      <c r="E46" s="16">
        <f>VLOOKUP(G46,NUTS_Europa!$A$2:$C$81,3,FALSE)</f>
        <v>111</v>
      </c>
      <c r="F46" s="16">
        <v>35</v>
      </c>
      <c r="G46" s="16">
        <v>38</v>
      </c>
      <c r="H46" s="16">
        <v>926298.4499982493</v>
      </c>
      <c r="I46" s="16">
        <v>1958941.3441961957</v>
      </c>
      <c r="J46" s="16">
        <v>122072.6309</v>
      </c>
      <c r="K46" s="16">
        <v>45.088785046728972</v>
      </c>
      <c r="L46" s="16">
        <v>12.992551292629917</v>
      </c>
      <c r="M46" s="16">
        <v>18.046595005347793</v>
      </c>
      <c r="N46" s="16">
        <v>3013.6173496743208</v>
      </c>
    </row>
    <row r="47" spans="2:14" s="16" customFormat="1" x14ac:dyDescent="0.25">
      <c r="B47" s="16" t="str">
        <f>VLOOKUP(F47,NUTS_Europa!$A$2:$C$81,2,FALSE)</f>
        <v>PT15</v>
      </c>
      <c r="C47" s="16">
        <f>VLOOKUP(F47,NUTS_Europa!$A$2:$C$81,3,FALSE)</f>
        <v>1065</v>
      </c>
      <c r="D47" s="16" t="str">
        <f>VLOOKUP(G47,NUTS_Europa!$A$2:$C$81,2,FALSE)</f>
        <v>PT17</v>
      </c>
      <c r="E47" s="16">
        <f>VLOOKUP(G47,NUTS_Europa!$A$2:$C$81,3,FALSE)</f>
        <v>294</v>
      </c>
      <c r="F47" s="16">
        <v>37</v>
      </c>
      <c r="G47" s="16">
        <v>39</v>
      </c>
      <c r="H47" s="16">
        <v>948734.49656451249</v>
      </c>
      <c r="I47" s="16">
        <v>627861.65980740765</v>
      </c>
      <c r="J47" s="16">
        <v>507158.32770000002</v>
      </c>
      <c r="K47" s="16">
        <v>2.1028037383177574</v>
      </c>
      <c r="L47" s="16">
        <v>8.834964983378045</v>
      </c>
      <c r="M47" s="16">
        <v>14.792056753512249</v>
      </c>
      <c r="N47" s="16">
        <v>2919.4418074543673</v>
      </c>
    </row>
    <row r="48" spans="2:14" s="16" customFormat="1" x14ac:dyDescent="0.25">
      <c r="B48" s="16" t="str">
        <f>VLOOKUP(F48,[1]NUTS_Europa!$A$2:$C$81,2,FALSE)</f>
        <v>BE21</v>
      </c>
      <c r="C48" s="16">
        <f>VLOOKUP(F48,[1]NUTS_Europa!$A$2:$C$81,3,FALSE)</f>
        <v>250</v>
      </c>
      <c r="D48" s="16" t="str">
        <f>VLOOKUP(G48,[1]NUTS_Europa!$A$2:$C$81,2,FALSE)</f>
        <v>FRE1</v>
      </c>
      <c r="E48" s="16">
        <f>VLOOKUP(G48,[1]NUTS_Europa!$A$2:$C$81,3,FALSE)</f>
        <v>235</v>
      </c>
      <c r="F48" s="16">
        <v>41</v>
      </c>
      <c r="G48" s="16">
        <v>61</v>
      </c>
      <c r="H48" s="16">
        <v>636084.35083230783</v>
      </c>
      <c r="I48" s="16">
        <v>851457.6529216544</v>
      </c>
      <c r="J48" s="16">
        <v>142392.87169999999</v>
      </c>
      <c r="K48" s="16">
        <v>6.5887850467289724</v>
      </c>
      <c r="L48" s="16">
        <v>9.8923041815969093</v>
      </c>
      <c r="M48" s="16">
        <v>10.592900022591667</v>
      </c>
      <c r="N48" s="16">
        <v>1766.2818862468553</v>
      </c>
    </row>
    <row r="49" spans="2:14" s="16" customFormat="1" x14ac:dyDescent="0.25">
      <c r="B49" s="16" t="str">
        <f>VLOOKUP(F49,[1]NUTS_Europa!$A$2:$C$81,2,FALSE)</f>
        <v>BE21</v>
      </c>
      <c r="C49" s="16">
        <f>VLOOKUP(F49,[1]NUTS_Europa!$A$2:$C$81,3,FALSE)</f>
        <v>250</v>
      </c>
      <c r="D49" s="16" t="str">
        <f>VLOOKUP(G49,[1]NUTS_Europa!$A$2:$C$81,2,FALSE)</f>
        <v>FRF2</v>
      </c>
      <c r="E49" s="16">
        <f>VLOOKUP(G49,[1]NUTS_Europa!$A$2:$C$81,3,FALSE)</f>
        <v>235</v>
      </c>
      <c r="F49" s="16">
        <v>41</v>
      </c>
      <c r="G49" s="16">
        <v>67</v>
      </c>
      <c r="H49" s="16">
        <v>1212155.7750062107</v>
      </c>
      <c r="I49" s="16">
        <v>851457.6529216544</v>
      </c>
      <c r="J49" s="16">
        <v>156784.57750000001</v>
      </c>
      <c r="K49" s="16">
        <v>6.5887850467289724</v>
      </c>
      <c r="L49" s="16">
        <v>9.8923041815969093</v>
      </c>
      <c r="M49" s="16">
        <v>10.592900022591667</v>
      </c>
      <c r="N49" s="16">
        <v>1766.2818862468553</v>
      </c>
    </row>
    <row r="50" spans="2:14" s="16" customFormat="1" x14ac:dyDescent="0.25">
      <c r="B50" s="16" t="str">
        <f>VLOOKUP(F50,NUTS_Europa!$A$2:$C$81,2,FALSE)</f>
        <v>BE23</v>
      </c>
      <c r="C50" s="16">
        <f>VLOOKUP(F50,NUTS_Europa!$A$2:$C$81,3,FALSE)</f>
        <v>220</v>
      </c>
      <c r="D50" s="16" t="str">
        <f>VLOOKUP(G50,NUTS_Europa!$A$2:$C$81,2,FALSE)</f>
        <v>ES12</v>
      </c>
      <c r="E50" s="16">
        <f>VLOOKUP(G50,NUTS_Europa!$A$2:$C$81,3,FALSE)</f>
        <v>163</v>
      </c>
      <c r="F50" s="16">
        <v>42</v>
      </c>
      <c r="G50" s="16">
        <v>52</v>
      </c>
      <c r="H50" s="16">
        <v>1456265.8376579513</v>
      </c>
      <c r="I50" s="16">
        <v>1624283.7067506071</v>
      </c>
      <c r="J50" s="16">
        <v>137713.6226</v>
      </c>
      <c r="K50" s="16">
        <v>34.112149532710283</v>
      </c>
      <c r="L50" s="16">
        <v>14.472520597415304</v>
      </c>
      <c r="M50" s="16">
        <v>18.221001307114356</v>
      </c>
      <c r="N50" s="16">
        <v>2892.2254085751483</v>
      </c>
    </row>
    <row r="51" spans="2:14" s="16" customFormat="1" x14ac:dyDescent="0.25">
      <c r="B51" s="16" t="str">
        <f>VLOOKUP(F51,NUTS_Europa!$A$2:$C$81,2,FALSE)</f>
        <v>BE23</v>
      </c>
      <c r="C51" s="16">
        <f>VLOOKUP(F51,NUTS_Europa!$A$2:$C$81,3,FALSE)</f>
        <v>220</v>
      </c>
      <c r="D51" s="16" t="str">
        <f>VLOOKUP(G51,NUTS_Europa!$A$2:$C$81,2,FALSE)</f>
        <v>FRD1</v>
      </c>
      <c r="E51" s="16">
        <f>VLOOKUP(G51,NUTS_Europa!$A$2:$C$81,3,FALSE)</f>
        <v>269</v>
      </c>
      <c r="F51" s="16">
        <v>42</v>
      </c>
      <c r="G51" s="16">
        <v>59</v>
      </c>
      <c r="H51" s="16">
        <v>4693999.7986315219</v>
      </c>
      <c r="I51" s="16">
        <v>911159.12223229627</v>
      </c>
      <c r="J51" s="16">
        <v>115262.5922</v>
      </c>
      <c r="K51" s="16">
        <v>8.4574766355140198</v>
      </c>
      <c r="L51" s="16">
        <v>12.48477269576539</v>
      </c>
      <c r="M51" s="16">
        <v>100.33782174506885</v>
      </c>
      <c r="N51" s="16">
        <v>15926.654776039355</v>
      </c>
    </row>
    <row r="52" spans="2:14" s="16" customFormat="1" x14ac:dyDescent="0.25">
      <c r="B52" s="16" t="str">
        <f>VLOOKUP(F52,NUTS_Europa!$A$2:$C$81,2,FALSE)</f>
        <v>BE25</v>
      </c>
      <c r="C52" s="16">
        <f>VLOOKUP(F52,NUTS_Europa!$A$2:$C$81,3,FALSE)</f>
        <v>220</v>
      </c>
      <c r="D52" s="16" t="str">
        <f>VLOOKUP(G52,NUTS_Europa!$A$2:$C$81,2,FALSE)</f>
        <v>FRD1</v>
      </c>
      <c r="E52" s="16">
        <f>VLOOKUP(G52,NUTS_Europa!$A$2:$C$81,3,FALSE)</f>
        <v>269</v>
      </c>
      <c r="F52" s="16">
        <v>43</v>
      </c>
      <c r="G52" s="16">
        <v>59</v>
      </c>
      <c r="H52" s="16">
        <v>4091742.9042684585</v>
      </c>
      <c r="I52" s="16">
        <v>911159.12223229627</v>
      </c>
      <c r="J52" s="16">
        <v>199058.85829999999</v>
      </c>
      <c r="K52" s="16">
        <v>8.4574766355140198</v>
      </c>
      <c r="L52" s="16">
        <v>12.48477269576539</v>
      </c>
      <c r="M52" s="16">
        <v>100.33782174506885</v>
      </c>
      <c r="N52" s="16">
        <v>15926.654776039355</v>
      </c>
    </row>
    <row r="53" spans="2:14" s="16" customFormat="1" x14ac:dyDescent="0.25">
      <c r="B53" s="16" t="str">
        <f>VLOOKUP(F53,NUTS_Europa!$A$2:$C$81,2,FALSE)</f>
        <v>BE25</v>
      </c>
      <c r="C53" s="16">
        <f>VLOOKUP(F53,NUTS_Europa!$A$2:$C$81,3,FALSE)</f>
        <v>220</v>
      </c>
      <c r="D53" s="16" t="str">
        <f>VLOOKUP(G53,NUTS_Europa!$A$2:$C$81,2,FALSE)</f>
        <v>PT18</v>
      </c>
      <c r="E53" s="16">
        <f>VLOOKUP(G53,NUTS_Europa!$A$2:$C$81,3,FALSE)</f>
        <v>61</v>
      </c>
      <c r="F53" s="16">
        <v>43</v>
      </c>
      <c r="G53" s="16">
        <v>80</v>
      </c>
      <c r="H53" s="16">
        <v>11692365.652726289</v>
      </c>
      <c r="I53" s="16">
        <v>2388279.083152073</v>
      </c>
      <c r="J53" s="16">
        <v>117768.50930000001</v>
      </c>
      <c r="K53" s="16">
        <v>63.255607476635518</v>
      </c>
      <c r="L53" s="16">
        <v>10.275061154313947</v>
      </c>
      <c r="M53" s="16">
        <v>87.377886615135978</v>
      </c>
      <c r="N53" s="16">
        <v>17378.684516231049</v>
      </c>
    </row>
    <row r="54" spans="2:14" s="16" customFormat="1" x14ac:dyDescent="0.25">
      <c r="B54" s="16" t="str">
        <f>VLOOKUP(F54,NUTS_Europa!$A$2:$C$81,2,FALSE)</f>
        <v>DE50</v>
      </c>
      <c r="C54" s="16">
        <f>VLOOKUP(F54,NUTS_Europa!$A$2:$C$81,3,FALSE)</f>
        <v>1069</v>
      </c>
      <c r="D54" s="16" t="str">
        <f>VLOOKUP(G54,NUTS_Europa!$A$2:$C$81,2,FALSE)</f>
        <v>FRJ2</v>
      </c>
      <c r="E54" s="16">
        <f>VLOOKUP(G54,NUTS_Europa!$A$2:$C$81,3,FALSE)</f>
        <v>163</v>
      </c>
      <c r="F54" s="16">
        <v>44</v>
      </c>
      <c r="G54" s="16">
        <v>68</v>
      </c>
      <c r="H54" s="16">
        <v>2554627.6269078567</v>
      </c>
      <c r="I54" s="16">
        <v>2092761.7143234895</v>
      </c>
      <c r="J54" s="16">
        <v>122072.6309</v>
      </c>
      <c r="K54" s="16">
        <v>48.97429906542056</v>
      </c>
      <c r="L54" s="16">
        <v>14.404287047626326</v>
      </c>
      <c r="M54" s="16">
        <v>17.319657593016213</v>
      </c>
      <c r="N54" s="16">
        <v>2892.2254085751483</v>
      </c>
    </row>
    <row r="55" spans="2:14" s="16" customFormat="1" x14ac:dyDescent="0.25">
      <c r="B55" s="16" t="str">
        <f>VLOOKUP(F55,NUTS_Europa!$A$2:$C$81,2,FALSE)</f>
        <v>DE50</v>
      </c>
      <c r="C55" s="16">
        <f>VLOOKUP(F55,NUTS_Europa!$A$2:$C$81,3,FALSE)</f>
        <v>1069</v>
      </c>
      <c r="D55" s="16" t="str">
        <f>VLOOKUP(G55,NUTS_Europa!$A$2:$C$81,2,FALSE)</f>
        <v>NL11</v>
      </c>
      <c r="E55" s="16">
        <f>VLOOKUP(G55,NUTS_Europa!$A$2:$C$81,3,FALSE)</f>
        <v>218</v>
      </c>
      <c r="F55" s="16">
        <v>44</v>
      </c>
      <c r="G55" s="16">
        <v>70</v>
      </c>
      <c r="H55" s="16">
        <v>2265567.9521564217</v>
      </c>
      <c r="I55" s="16">
        <v>1036506.3823318554</v>
      </c>
      <c r="J55" s="16">
        <v>120437.3524</v>
      </c>
      <c r="K55" s="16">
        <v>12.615420560747665</v>
      </c>
      <c r="L55" s="16">
        <v>9.1573299527924714</v>
      </c>
      <c r="M55" s="16">
        <v>26.57233138505028</v>
      </c>
      <c r="N55" s="16">
        <v>5603.586288415795</v>
      </c>
    </row>
    <row r="56" spans="2:14" s="16" customFormat="1" x14ac:dyDescent="0.25">
      <c r="B56" s="16" t="str">
        <f>VLOOKUP(F56,[1]NUTS_Europa!$A$2:$C$81,2,FALSE)</f>
        <v>DE60</v>
      </c>
      <c r="C56" s="16">
        <f>VLOOKUP(F56,[1]NUTS_Europa!$A$2:$C$81,3,FALSE)</f>
        <v>245</v>
      </c>
      <c r="D56" s="16" t="str">
        <f>VLOOKUP(G56,[1]NUTS_Europa!$A$2:$C$81,2,FALSE)</f>
        <v>FRH0</v>
      </c>
      <c r="E56" s="16">
        <f>VLOOKUP(G56,[1]NUTS_Europa!$A$2:$C$81,3,FALSE)</f>
        <v>282</v>
      </c>
      <c r="F56" s="16">
        <v>45</v>
      </c>
      <c r="G56" s="16">
        <v>63</v>
      </c>
      <c r="H56" s="16">
        <v>3241784.8206833708</v>
      </c>
      <c r="I56" s="16">
        <v>8123880.3890504241</v>
      </c>
      <c r="J56" s="16">
        <v>145277.79319999999</v>
      </c>
      <c r="K56" s="16">
        <v>41.405140186915894</v>
      </c>
      <c r="L56" s="16">
        <v>12.467305727260193</v>
      </c>
      <c r="M56" s="16">
        <v>5.6421094982378932</v>
      </c>
      <c r="N56" s="16">
        <v>816.51860628420002</v>
      </c>
    </row>
    <row r="57" spans="2:14" s="16" customFormat="1" x14ac:dyDescent="0.25">
      <c r="B57" s="16" t="str">
        <f>VLOOKUP(F57,[1]NUTS_Europa!$A$2:$C$81,2,FALSE)</f>
        <v>DE60</v>
      </c>
      <c r="C57" s="16">
        <f>VLOOKUP(F57,[1]NUTS_Europa!$A$2:$C$81,3,FALSE)</f>
        <v>245</v>
      </c>
      <c r="D57" s="16" t="str">
        <f>VLOOKUP(G57,[1]NUTS_Europa!$A$2:$C$81,2,FALSE)</f>
        <v>FRI3</v>
      </c>
      <c r="E57" s="16">
        <f>VLOOKUP(G57,[1]NUTS_Europa!$A$2:$C$81,3,FALSE)</f>
        <v>282</v>
      </c>
      <c r="F57" s="16">
        <v>45</v>
      </c>
      <c r="G57" s="16">
        <v>65</v>
      </c>
      <c r="H57" s="16">
        <v>3392949.3598205838</v>
      </c>
      <c r="I57" s="16">
        <v>8123880.3890504241</v>
      </c>
      <c r="J57" s="16">
        <v>163171.4883</v>
      </c>
      <c r="K57" s="16">
        <v>41.405140186915894</v>
      </c>
      <c r="L57" s="16">
        <v>12.467305727260193</v>
      </c>
      <c r="M57" s="16">
        <v>5.6421094982378932</v>
      </c>
      <c r="N57" s="16">
        <v>816.51860628420002</v>
      </c>
    </row>
    <row r="58" spans="2:14" s="16" customFormat="1" x14ac:dyDescent="0.25">
      <c r="B58" s="16" t="str">
        <f>VLOOKUP(F58,[1]NUTS_Europa!$A$2:$C$81,2,FALSE)</f>
        <v>DE80</v>
      </c>
      <c r="C58" s="16">
        <f>VLOOKUP(F58,[1]NUTS_Europa!$A$2:$C$81,3,FALSE)</f>
        <v>245</v>
      </c>
      <c r="D58" s="16" t="str">
        <f>VLOOKUP(G58,[1]NUTS_Europa!$A$2:$C$81,2,FALSE)</f>
        <v>ES11</v>
      </c>
      <c r="E58" s="16">
        <f>VLOOKUP(G58,[1]NUTS_Europa!$A$2:$C$81,3,FALSE)</f>
        <v>285</v>
      </c>
      <c r="F58" s="16">
        <v>46</v>
      </c>
      <c r="G58" s="16">
        <v>51</v>
      </c>
      <c r="H58" s="16">
        <v>59259.211357202868</v>
      </c>
      <c r="I58" s="16">
        <v>7765565.9896988589</v>
      </c>
      <c r="J58" s="16">
        <v>127001.217</v>
      </c>
      <c r="K58" s="16">
        <v>47.006542056074771</v>
      </c>
      <c r="L58" s="16">
        <v>11.47456012129774</v>
      </c>
      <c r="M58" s="16">
        <v>9.3475034828960524E-2</v>
      </c>
      <c r="N58" s="16">
        <v>15.609481269928793</v>
      </c>
    </row>
    <row r="59" spans="2:14" s="16" customFormat="1" x14ac:dyDescent="0.25">
      <c r="B59" s="16" t="str">
        <f>VLOOKUP(F59,[1]NUTS_Europa!$A$2:$C$81,2,FALSE)</f>
        <v>DE80</v>
      </c>
      <c r="C59" s="16">
        <f>VLOOKUP(F59,[1]NUTS_Europa!$A$2:$C$81,3,FALSE)</f>
        <v>245</v>
      </c>
      <c r="D59" s="16" t="str">
        <f>VLOOKUP(G59,[1]NUTS_Europa!$A$2:$C$81,2,FALSE)</f>
        <v>ES13</v>
      </c>
      <c r="E59" s="16">
        <f>VLOOKUP(G59,[1]NUTS_Europa!$A$2:$C$81,3,FALSE)</f>
        <v>285</v>
      </c>
      <c r="F59" s="16">
        <v>46</v>
      </c>
      <c r="G59" s="16">
        <v>53</v>
      </c>
      <c r="H59" s="16">
        <v>66002.148247742894</v>
      </c>
      <c r="I59" s="16">
        <v>7765565.9896988589</v>
      </c>
      <c r="J59" s="16">
        <v>117768.50930000001</v>
      </c>
      <c r="K59" s="16">
        <v>47.006542056074771</v>
      </c>
      <c r="L59" s="16">
        <v>11.47456012129774</v>
      </c>
      <c r="M59" s="16">
        <v>9.3475034828960524E-2</v>
      </c>
      <c r="N59" s="16">
        <v>15.609481269928793</v>
      </c>
    </row>
    <row r="60" spans="2:14" s="16" customFormat="1" x14ac:dyDescent="0.25">
      <c r="B60" s="16" t="str">
        <f>VLOOKUP(F60,[1]NUTS_Europa!$A$2:$C$81,2,FALSE)</f>
        <v>DE93</v>
      </c>
      <c r="C60" s="16">
        <f>VLOOKUP(F60,[1]NUTS_Europa!$A$2:$C$81,3,FALSE)</f>
        <v>245</v>
      </c>
      <c r="D60" s="16" t="str">
        <f>VLOOKUP(G60,[1]NUTS_Europa!$A$2:$C$81,2,FALSE)</f>
        <v>FRI1</v>
      </c>
      <c r="E60" s="16">
        <f>VLOOKUP(G60,[1]NUTS_Europa!$A$2:$C$81,3,FALSE)</f>
        <v>275</v>
      </c>
      <c r="F60" s="16">
        <v>47</v>
      </c>
      <c r="G60" s="16">
        <v>64</v>
      </c>
      <c r="H60" s="16">
        <v>882402.87788148364</v>
      </c>
      <c r="I60" s="16">
        <v>8757473.9043896515</v>
      </c>
      <c r="J60" s="16">
        <v>154854.3009</v>
      </c>
      <c r="K60" s="16">
        <v>55.607476635514026</v>
      </c>
      <c r="L60" s="16">
        <v>12.916734332810211</v>
      </c>
      <c r="M60" s="16">
        <v>1.4339090542207771</v>
      </c>
      <c r="N60" s="16">
        <v>207.51341725223611</v>
      </c>
    </row>
    <row r="61" spans="2:14" s="16" customFormat="1" x14ac:dyDescent="0.25">
      <c r="B61" s="16" t="str">
        <f>VLOOKUP(F61,[1]NUTS_Europa!$A$2:$C$81,2,FALSE)</f>
        <v>DE93</v>
      </c>
      <c r="C61" s="16">
        <f>VLOOKUP(F61,[1]NUTS_Europa!$A$2:$C$81,3,FALSE)</f>
        <v>245</v>
      </c>
      <c r="D61" s="16" t="str">
        <f>VLOOKUP(G61,[1]NUTS_Europa!$A$2:$C$81,2,FALSE)</f>
        <v>FRI2</v>
      </c>
      <c r="E61" s="16">
        <f>VLOOKUP(G61,[1]NUTS_Europa!$A$2:$C$81,3,FALSE)</f>
        <v>275</v>
      </c>
      <c r="F61" s="16">
        <v>47</v>
      </c>
      <c r="G61" s="16">
        <v>69</v>
      </c>
      <c r="H61" s="16">
        <v>846437.48245699506</v>
      </c>
      <c r="I61" s="16">
        <v>8757473.9043896515</v>
      </c>
      <c r="J61" s="16">
        <v>114346.8514</v>
      </c>
      <c r="K61" s="16">
        <v>55.607476635514026</v>
      </c>
      <c r="L61" s="16">
        <v>12.916734332810211</v>
      </c>
      <c r="M61" s="16">
        <v>1.4339090542207771</v>
      </c>
      <c r="N61" s="16">
        <v>207.51341725223611</v>
      </c>
    </row>
    <row r="62" spans="2:14" s="16" customFormat="1" x14ac:dyDescent="0.25">
      <c r="B62" s="16" t="str">
        <f>VLOOKUP(F62,NUTS_Europa!$A$2:$C$81,2,FALSE)</f>
        <v>DE94</v>
      </c>
      <c r="C62" s="16">
        <f>VLOOKUP(F62,NUTS_Europa!$A$2:$C$81,3,FALSE)</f>
        <v>1069</v>
      </c>
      <c r="D62" s="16" t="str">
        <f>VLOOKUP(G62,NUTS_Europa!$A$2:$C$81,2,FALSE)</f>
        <v>ES12</v>
      </c>
      <c r="E62" s="16">
        <f>VLOOKUP(G62,NUTS_Europa!$A$2:$C$81,3,FALSE)</f>
        <v>163</v>
      </c>
      <c r="F62" s="16">
        <v>48</v>
      </c>
      <c r="G62" s="16">
        <v>52</v>
      </c>
      <c r="H62" s="16">
        <v>1776141.774808727</v>
      </c>
      <c r="I62" s="16">
        <v>2092761.7143234895</v>
      </c>
      <c r="J62" s="16">
        <v>123614.25509999999</v>
      </c>
      <c r="K62" s="16">
        <v>48.97429906542056</v>
      </c>
      <c r="L62" s="16">
        <v>14.404287047626326</v>
      </c>
      <c r="M62" s="16">
        <v>17.319657593016213</v>
      </c>
      <c r="N62" s="16">
        <v>2892.2254085751483</v>
      </c>
    </row>
    <row r="63" spans="2:14" s="16" customFormat="1" x14ac:dyDescent="0.25">
      <c r="B63" s="16" t="str">
        <f>VLOOKUP(F63,NUTS_Europa!$A$2:$C$81,2,FALSE)</f>
        <v>DE94</v>
      </c>
      <c r="C63" s="16">
        <f>VLOOKUP(F63,NUTS_Europa!$A$2:$C$81,3,FALSE)</f>
        <v>1069</v>
      </c>
      <c r="D63" s="16" t="str">
        <f>VLOOKUP(G63,NUTS_Europa!$A$2:$C$81,2,FALSE)</f>
        <v>FRJ2</v>
      </c>
      <c r="E63" s="16">
        <f>VLOOKUP(G63,NUTS_Europa!$A$2:$C$81,3,FALSE)</f>
        <v>163</v>
      </c>
      <c r="F63" s="16">
        <v>48</v>
      </c>
      <c r="G63" s="16">
        <v>68</v>
      </c>
      <c r="H63" s="16">
        <v>2736907.241057897</v>
      </c>
      <c r="I63" s="16">
        <v>2092761.7143234895</v>
      </c>
      <c r="J63" s="16">
        <v>142841.86170000001</v>
      </c>
      <c r="K63" s="16">
        <v>48.97429906542056</v>
      </c>
      <c r="L63" s="16">
        <v>14.404287047626326</v>
      </c>
      <c r="M63" s="16">
        <v>17.319657593016213</v>
      </c>
      <c r="N63" s="16">
        <v>2892.2254085751483</v>
      </c>
    </row>
    <row r="64" spans="2:14" s="16" customFormat="1" x14ac:dyDescent="0.25">
      <c r="B64" s="16" t="str">
        <f>VLOOKUP(F64,[1]NUTS_Europa!$A$2:$C$81,2,FALSE)</f>
        <v>DEA1</v>
      </c>
      <c r="C64" s="16">
        <f>VLOOKUP(F64,[1]NUTS_Europa!$A$2:$C$81,3,FALSE)</f>
        <v>245</v>
      </c>
      <c r="D64" s="16" t="str">
        <f>VLOOKUP(G64,[1]NUTS_Europa!$A$2:$C$81,2,FALSE)</f>
        <v>ES11</v>
      </c>
      <c r="E64" s="16">
        <f>VLOOKUP(G64,[1]NUTS_Europa!$A$2:$C$81,3,FALSE)</f>
        <v>285</v>
      </c>
      <c r="F64" s="16">
        <v>49</v>
      </c>
      <c r="G64" s="16">
        <v>51</v>
      </c>
      <c r="H64" s="16">
        <v>58049.991671665302</v>
      </c>
      <c r="I64" s="16">
        <v>7765565.9896988589</v>
      </c>
      <c r="J64" s="16">
        <v>176841.96369999999</v>
      </c>
      <c r="K64" s="16">
        <v>47.006542056074771</v>
      </c>
      <c r="L64" s="16">
        <v>11.47456012129774</v>
      </c>
      <c r="M64" s="16">
        <v>9.3475034828960524E-2</v>
      </c>
      <c r="N64" s="16">
        <v>15.609481269928793</v>
      </c>
    </row>
    <row r="65" spans="2:14" s="16" customFormat="1" x14ac:dyDescent="0.25">
      <c r="B65" s="16" t="str">
        <f>VLOOKUP(F65,[1]NUTS_Europa!$A$2:$C$81,2,FALSE)</f>
        <v>DEA1</v>
      </c>
      <c r="C65" s="16">
        <f>VLOOKUP(F65,[1]NUTS_Europa!$A$2:$C$81,3,FALSE)</f>
        <v>245</v>
      </c>
      <c r="D65" s="16" t="str">
        <f>VLOOKUP(G65,[1]NUTS_Europa!$A$2:$C$81,2,FALSE)</f>
        <v>ES13</v>
      </c>
      <c r="E65" s="16">
        <f>VLOOKUP(G65,[1]NUTS_Europa!$A$2:$C$81,3,FALSE)</f>
        <v>285</v>
      </c>
      <c r="F65" s="16">
        <v>49</v>
      </c>
      <c r="G65" s="16">
        <v>53</v>
      </c>
      <c r="H65" s="16">
        <v>64792.928562205328</v>
      </c>
      <c r="I65" s="16">
        <v>7765565.9896988589</v>
      </c>
      <c r="J65" s="16">
        <v>199058.85829999999</v>
      </c>
      <c r="K65" s="16">
        <v>47.006542056074771</v>
      </c>
      <c r="L65" s="16">
        <v>11.47456012129774</v>
      </c>
      <c r="M65" s="16">
        <v>9.3475034828960524E-2</v>
      </c>
      <c r="N65" s="16">
        <v>15.609481269928793</v>
      </c>
    </row>
    <row r="66" spans="2:14" s="16" customFormat="1" x14ac:dyDescent="0.25">
      <c r="B66" s="16" t="str">
        <f>VLOOKUP(F66,[1]NUTS_Europa!$A$2:$C$81,2,FALSE)</f>
        <v>DEF0</v>
      </c>
      <c r="C66" s="16">
        <f>VLOOKUP(F66,[1]NUTS_Europa!$A$2:$C$81,3,FALSE)</f>
        <v>245</v>
      </c>
      <c r="D66" s="16" t="str">
        <f>VLOOKUP(G66,[1]NUTS_Europa!$A$2:$C$81,2,FALSE)</f>
        <v>FRH0</v>
      </c>
      <c r="E66" s="16">
        <f>VLOOKUP(G66,[1]NUTS_Europa!$A$2:$C$81,3,FALSE)</f>
        <v>282</v>
      </c>
      <c r="F66" s="16">
        <v>50</v>
      </c>
      <c r="G66" s="16">
        <v>63</v>
      </c>
      <c r="H66" s="16">
        <v>3199973.3524113758</v>
      </c>
      <c r="I66" s="16">
        <v>8123880.3890504241</v>
      </c>
      <c r="J66" s="16">
        <v>145035.59770000001</v>
      </c>
      <c r="K66" s="16">
        <v>41.405140186915894</v>
      </c>
      <c r="L66" s="16">
        <v>12.467305727260193</v>
      </c>
      <c r="M66" s="16">
        <v>5.6421094982378932</v>
      </c>
      <c r="N66" s="16">
        <v>816.51860628420002</v>
      </c>
    </row>
    <row r="67" spans="2:14" s="16" customFormat="1" x14ac:dyDescent="0.25">
      <c r="B67" s="16" t="str">
        <f>VLOOKUP(F67,[1]NUTS_Europa!$A$2:$C$81,2,FALSE)</f>
        <v>DEF0</v>
      </c>
      <c r="C67" s="16">
        <f>VLOOKUP(F67,[1]NUTS_Europa!$A$2:$C$81,3,FALSE)</f>
        <v>245</v>
      </c>
      <c r="D67" s="16" t="str">
        <f>VLOOKUP(G67,[1]NUTS_Europa!$A$2:$C$81,2,FALSE)</f>
        <v>FRI3</v>
      </c>
      <c r="E67" s="16">
        <f>VLOOKUP(G67,[1]NUTS_Europa!$A$2:$C$81,3,FALSE)</f>
        <v>282</v>
      </c>
      <c r="F67" s="16">
        <v>50</v>
      </c>
      <c r="G67" s="16">
        <v>65</v>
      </c>
      <c r="H67" s="16">
        <v>3351137.8915485884</v>
      </c>
      <c r="I67" s="16">
        <v>8123880.3890504241</v>
      </c>
      <c r="J67" s="16">
        <v>191087.21979999999</v>
      </c>
      <c r="K67" s="16">
        <v>41.405140186915894</v>
      </c>
      <c r="L67" s="16">
        <v>12.467305727260193</v>
      </c>
      <c r="M67" s="16">
        <v>5.6421094982378932</v>
      </c>
      <c r="N67" s="16">
        <v>816.51860628420002</v>
      </c>
    </row>
    <row r="68" spans="2:14" s="16" customFormat="1" x14ac:dyDescent="0.25">
      <c r="B68" s="16" t="str">
        <f>VLOOKUP(F68,NUTS_Europa!$A$2:$C$81,2,FALSE)</f>
        <v>ES21</v>
      </c>
      <c r="C68" s="16">
        <f>VLOOKUP(F68,NUTS_Europa!$A$2:$C$81,3,FALSE)</f>
        <v>1063</v>
      </c>
      <c r="D68" s="16" t="str">
        <f>VLOOKUP(G68,NUTS_Europa!$A$2:$C$81,2,FALSE)</f>
        <v>ES61</v>
      </c>
      <c r="E68" s="16">
        <f>VLOOKUP(G68,NUTS_Europa!$A$2:$C$81,3,FALSE)</f>
        <v>297</v>
      </c>
      <c r="F68" s="16">
        <v>54</v>
      </c>
      <c r="G68" s="16">
        <v>57</v>
      </c>
      <c r="H68" s="16">
        <v>997255.63379034202</v>
      </c>
      <c r="I68" s="16">
        <v>4959905.715597339</v>
      </c>
      <c r="J68" s="16">
        <v>199597.76430000001</v>
      </c>
      <c r="K68" s="16">
        <v>27.383177570093459</v>
      </c>
      <c r="L68" s="16">
        <v>9.0755340290849276</v>
      </c>
      <c r="M68" s="16">
        <v>4.2840961033776255</v>
      </c>
      <c r="N68" s="16">
        <v>845.53280721987937</v>
      </c>
    </row>
    <row r="69" spans="2:14" s="16" customFormat="1" x14ac:dyDescent="0.25">
      <c r="B69" s="16" t="str">
        <f>VLOOKUP(F69,NUTS_Europa!$A$2:$C$81,2,FALSE)</f>
        <v>ES21</v>
      </c>
      <c r="C69" s="16">
        <f>VLOOKUP(F69,NUTS_Europa!$A$2:$C$81,3,FALSE)</f>
        <v>1063</v>
      </c>
      <c r="D69" s="16" t="str">
        <f>VLOOKUP(G69,NUTS_Europa!$A$2:$C$81,2,FALSE)</f>
        <v>FRD2</v>
      </c>
      <c r="E69" s="16">
        <f>VLOOKUP(G69,NUTS_Europa!$A$2:$C$81,3,FALSE)</f>
        <v>271</v>
      </c>
      <c r="F69" s="16">
        <v>54</v>
      </c>
      <c r="G69" s="16">
        <v>60</v>
      </c>
      <c r="H69" s="16">
        <v>303484.67900753178</v>
      </c>
      <c r="I69" s="16">
        <v>6497179.5319606224</v>
      </c>
      <c r="J69" s="16">
        <v>159445.52859999999</v>
      </c>
      <c r="K69" s="16">
        <v>77.990654205607484</v>
      </c>
      <c r="L69" s="16">
        <v>10.234070239948053</v>
      </c>
      <c r="M69" s="16">
        <v>2.081118693946546</v>
      </c>
      <c r="N69" s="16">
        <v>347.52790767179999</v>
      </c>
    </row>
    <row r="70" spans="2:14" s="16" customFormat="1" x14ac:dyDescent="0.25">
      <c r="B70" s="16" t="str">
        <f>VLOOKUP(F70,NUTS_Europa!$A$2:$C$81,2,FALSE)</f>
        <v>ES51</v>
      </c>
      <c r="C70" s="16">
        <f>VLOOKUP(F70,NUTS_Europa!$A$2:$C$81,3,FALSE)</f>
        <v>1064</v>
      </c>
      <c r="D70" s="16" t="str">
        <f>VLOOKUP(G70,NUTS_Europa!$A$2:$C$81,2,FALSE)</f>
        <v>ES62</v>
      </c>
      <c r="E70" s="16">
        <f>VLOOKUP(G70,NUTS_Europa!$A$2:$C$81,3,FALSE)</f>
        <v>462</v>
      </c>
      <c r="F70" s="16">
        <v>55</v>
      </c>
      <c r="G70" s="16">
        <v>58</v>
      </c>
      <c r="H70" s="16">
        <v>987183.44750694896</v>
      </c>
      <c r="I70" s="16">
        <v>993264.00482395559</v>
      </c>
      <c r="J70" s="16">
        <v>114203.5226</v>
      </c>
      <c r="K70" s="16">
        <v>15.560747663551403</v>
      </c>
      <c r="L70" s="16">
        <v>9.1832477822364957</v>
      </c>
      <c r="M70" s="16">
        <v>4.63198227075363</v>
      </c>
      <c r="N70" s="16">
        <v>914.1935376508535</v>
      </c>
    </row>
    <row r="71" spans="2:14" s="16" customFormat="1" x14ac:dyDescent="0.25">
      <c r="B71" s="16" t="str">
        <f>VLOOKUP(F71,NUTS_Europa!$A$2:$C$81,2,FALSE)</f>
        <v>ES51</v>
      </c>
      <c r="C71" s="16">
        <f>VLOOKUP(F71,NUTS_Europa!$A$2:$C$81,3,FALSE)</f>
        <v>1064</v>
      </c>
      <c r="D71" s="16" t="str">
        <f>VLOOKUP(G71,NUTS_Europa!$A$2:$C$81,2,FALSE)</f>
        <v>FRD2</v>
      </c>
      <c r="E71" s="16">
        <f>VLOOKUP(G71,NUTS_Europa!$A$2:$C$81,3,FALSE)</f>
        <v>271</v>
      </c>
      <c r="F71" s="16">
        <v>55</v>
      </c>
      <c r="G71" s="16">
        <v>60</v>
      </c>
      <c r="H71" s="16">
        <v>185096.96075587667</v>
      </c>
      <c r="I71" s="16">
        <v>2678002.5347598498</v>
      </c>
      <c r="J71" s="16">
        <v>507158.32770000002</v>
      </c>
      <c r="K71" s="16">
        <v>72.00934579439253</v>
      </c>
      <c r="L71" s="16">
        <v>10.463098274062274</v>
      </c>
      <c r="M71" s="16">
        <v>2.081118693946546</v>
      </c>
      <c r="N71" s="16">
        <v>347.52790767179999</v>
      </c>
    </row>
    <row r="72" spans="2:14" s="16" customFormat="1" x14ac:dyDescent="0.25">
      <c r="B72" s="16" t="str">
        <f>VLOOKUP(F72,NUTS_Europa!$A$2:$C$81,2,FALSE)</f>
        <v>ES52</v>
      </c>
      <c r="C72" s="16">
        <f>VLOOKUP(F72,NUTS_Europa!$A$2:$C$81,3,FALSE)</f>
        <v>1063</v>
      </c>
      <c r="D72" s="16" t="str">
        <f>VLOOKUP(G72,NUTS_Europa!$A$2:$C$81,2,FALSE)</f>
        <v>ES61</v>
      </c>
      <c r="E72" s="16">
        <f>VLOOKUP(G72,NUTS_Europa!$A$2:$C$81,3,FALSE)</f>
        <v>297</v>
      </c>
      <c r="F72" s="16">
        <v>56</v>
      </c>
      <c r="G72" s="16">
        <v>57</v>
      </c>
      <c r="H72" s="16">
        <v>726370.59727569483</v>
      </c>
      <c r="I72" s="16">
        <v>4959905.715597339</v>
      </c>
      <c r="J72" s="16">
        <v>176841.96369999999</v>
      </c>
      <c r="K72" s="16">
        <v>27.383177570093459</v>
      </c>
      <c r="L72" s="16">
        <v>9.0755340290849276</v>
      </c>
      <c r="M72" s="16">
        <v>4.2840961033776255</v>
      </c>
      <c r="N72" s="16">
        <v>845.53280721987937</v>
      </c>
    </row>
    <row r="73" spans="2:14" s="16" customFormat="1" x14ac:dyDescent="0.25">
      <c r="B73" s="16" t="str">
        <f>VLOOKUP(F73,NUTS_Europa!$A$2:$C$81,2,FALSE)</f>
        <v>ES52</v>
      </c>
      <c r="C73" s="16">
        <f>VLOOKUP(F73,NUTS_Europa!$A$2:$C$81,3,FALSE)</f>
        <v>1063</v>
      </c>
      <c r="D73" s="16" t="str">
        <f>VLOOKUP(G73,NUTS_Europa!$A$2:$C$81,2,FALSE)</f>
        <v>ES62</v>
      </c>
      <c r="E73" s="16">
        <f>VLOOKUP(G73,NUTS_Europa!$A$2:$C$81,3,FALSE)</f>
        <v>462</v>
      </c>
      <c r="F73" s="16">
        <v>56</v>
      </c>
      <c r="G73" s="16">
        <v>58</v>
      </c>
      <c r="H73" s="16">
        <v>1003702.5868131183</v>
      </c>
      <c r="I73" s="16">
        <v>4807661.5280045792</v>
      </c>
      <c r="J73" s="16">
        <v>163171.4883</v>
      </c>
      <c r="K73" s="16">
        <v>21.495327102803738</v>
      </c>
      <c r="L73" s="16">
        <v>8.9542197481222754</v>
      </c>
      <c r="M73" s="16">
        <v>4.63198227075363</v>
      </c>
      <c r="N73" s="16">
        <v>914.1935376508535</v>
      </c>
    </row>
    <row r="74" spans="2:14" s="16" customFormat="1" x14ac:dyDescent="0.25">
      <c r="B74" s="16" t="str">
        <f>VLOOKUP(F74,NUTS_Europa!$A$2:$C$81,2,FALSE)</f>
        <v>FRJ1</v>
      </c>
      <c r="C74" s="16">
        <f>VLOOKUP(F74,NUTS_Europa!$A$2:$C$81,3,FALSE)</f>
        <v>1064</v>
      </c>
      <c r="D74" s="16" t="str">
        <f>VLOOKUP(G74,NUTS_Europa!$A$2:$C$81,2,FALSE)</f>
        <v>PT16</v>
      </c>
      <c r="E74" s="16">
        <f>VLOOKUP(G74,NUTS_Europa!$A$2:$C$81,3,FALSE)</f>
        <v>294</v>
      </c>
      <c r="F74" s="16">
        <v>66</v>
      </c>
      <c r="G74" s="16">
        <v>78</v>
      </c>
      <c r="H74" s="16">
        <v>2681724.927719662</v>
      </c>
      <c r="I74" s="16">
        <v>1438764.4239251011</v>
      </c>
      <c r="J74" s="16">
        <v>119215.969</v>
      </c>
      <c r="K74" s="16">
        <v>28.94065420560748</v>
      </c>
      <c r="L74" s="16">
        <v>12.394635909827205</v>
      </c>
      <c r="M74" s="16">
        <v>14.792056753512249</v>
      </c>
      <c r="N74" s="16">
        <v>2919.4418074543673</v>
      </c>
    </row>
    <row r="75" spans="2:14" s="16" customFormat="1" x14ac:dyDescent="0.25">
      <c r="B75" s="16" t="str">
        <f>VLOOKUP(F75,NUTS_Europa!$A$2:$C$81,2,FALSE)</f>
        <v>FRJ1</v>
      </c>
      <c r="C75" s="16">
        <f>VLOOKUP(F75,NUTS_Europa!$A$2:$C$81,3,FALSE)</f>
        <v>1064</v>
      </c>
      <c r="D75" s="16" t="str">
        <f>VLOOKUP(G75,NUTS_Europa!$A$2:$C$81,2,FALSE)</f>
        <v>PT17</v>
      </c>
      <c r="E75" s="16">
        <f>VLOOKUP(G75,NUTS_Europa!$A$2:$C$81,3,FALSE)</f>
        <v>297</v>
      </c>
      <c r="F75" s="16">
        <v>66</v>
      </c>
      <c r="G75" s="16">
        <v>79</v>
      </c>
      <c r="H75" s="16">
        <v>787694.86772460944</v>
      </c>
      <c r="I75" s="16">
        <v>1150311.5157490741</v>
      </c>
      <c r="J75" s="16">
        <v>192445.7181</v>
      </c>
      <c r="K75" s="16">
        <v>21.635514018691591</v>
      </c>
      <c r="L75" s="16">
        <v>9.3045620631991461</v>
      </c>
      <c r="M75" s="16">
        <v>4.2840961033776255</v>
      </c>
      <c r="N75" s="16">
        <v>845.53280721987937</v>
      </c>
    </row>
    <row r="76" spans="2:14" s="16" customFormat="1" x14ac:dyDescent="0.25">
      <c r="B76" s="16" t="str">
        <f>VLOOKUP(F76,NUTS_Europa!$A$2:$C$81,2,FALSE)</f>
        <v>NL12</v>
      </c>
      <c r="C76" s="16">
        <f>VLOOKUP(F76,NUTS_Europa!$A$2:$C$81,3,FALSE)</f>
        <v>250</v>
      </c>
      <c r="D76" s="16" t="str">
        <f>VLOOKUP(G76,NUTS_Europa!$A$2:$C$81,2,FALSE)</f>
        <v>NL41</v>
      </c>
      <c r="E76" s="16">
        <f>VLOOKUP(G76,NUTS_Europa!$A$2:$C$81,3,FALSE)</f>
        <v>218</v>
      </c>
      <c r="F76" s="16">
        <v>71</v>
      </c>
      <c r="G76" s="16">
        <v>75</v>
      </c>
      <c r="H76" s="16">
        <v>3018980.4298261646</v>
      </c>
      <c r="I76" s="16">
        <v>887761.53574320674</v>
      </c>
      <c r="J76" s="16">
        <v>126450.71709999999</v>
      </c>
      <c r="K76" s="16">
        <v>3.1775700934579443</v>
      </c>
      <c r="L76" s="16">
        <v>10.603975876402895</v>
      </c>
      <c r="M76" s="16">
        <v>31.736643702576409</v>
      </c>
      <c r="N76" s="16">
        <v>5603.586288415795</v>
      </c>
    </row>
    <row r="77" spans="2:14" s="16" customFormat="1" x14ac:dyDescent="0.25">
      <c r="B77" s="16" t="str">
        <f>VLOOKUP(F77,NUTS_Europa!$A$2:$C$81,2,FALSE)</f>
        <v>NL12</v>
      </c>
      <c r="C77" s="16">
        <f>VLOOKUP(F77,NUTS_Europa!$A$2:$C$81,3,FALSE)</f>
        <v>250</v>
      </c>
      <c r="D77" s="16" t="str">
        <f>VLOOKUP(G77,NUTS_Europa!$A$2:$C$81,2,FALSE)</f>
        <v>PT11</v>
      </c>
      <c r="E77" s="16">
        <f>VLOOKUP(G77,NUTS_Europa!$A$2:$C$81,3,FALSE)</f>
        <v>288</v>
      </c>
      <c r="F77" s="16">
        <v>71</v>
      </c>
      <c r="G77" s="16">
        <v>76</v>
      </c>
      <c r="H77" s="16">
        <v>659961.38157240162</v>
      </c>
      <c r="I77" s="16">
        <v>2040088.1796364787</v>
      </c>
      <c r="J77" s="16">
        <v>142841.86170000001</v>
      </c>
      <c r="K77" s="16">
        <v>42.514953271028041</v>
      </c>
      <c r="L77" s="16">
        <v>12.468700843307916</v>
      </c>
      <c r="M77" s="16">
        <v>5.3922212830335754</v>
      </c>
      <c r="N77" s="16">
        <v>900.45194714114655</v>
      </c>
    </row>
    <row r="78" spans="2:14" s="16" customFormat="1" x14ac:dyDescent="0.25">
      <c r="B78" s="16" t="str">
        <f>VLOOKUP(F78,NUTS_Europa!$A$2:$C$81,2,FALSE)</f>
        <v>NL32</v>
      </c>
      <c r="C78" s="16">
        <f>VLOOKUP(F78,NUTS_Europa!$A$2:$C$81,3,FALSE)</f>
        <v>253</v>
      </c>
      <c r="D78" s="16" t="str">
        <f>VLOOKUP(G78,NUTS_Europa!$A$2:$C$81,2,FALSE)</f>
        <v>NL34</v>
      </c>
      <c r="E78" s="16">
        <f>VLOOKUP(G78,NUTS_Europa!$A$2:$C$81,3,FALSE)</f>
        <v>218</v>
      </c>
      <c r="F78" s="16">
        <v>72</v>
      </c>
      <c r="G78" s="16">
        <v>74</v>
      </c>
      <c r="H78" s="16">
        <v>2852953.9287069216</v>
      </c>
      <c r="I78" s="16">
        <v>946229.35687764478</v>
      </c>
      <c r="J78" s="16">
        <v>120125.8052</v>
      </c>
      <c r="K78" s="16">
        <v>8.364018691588786</v>
      </c>
      <c r="L78" s="16">
        <v>10.83944626757151</v>
      </c>
      <c r="M78" s="16">
        <v>31.736643702576409</v>
      </c>
      <c r="N78" s="16">
        <v>5603.586288415795</v>
      </c>
    </row>
    <row r="79" spans="2:14" s="16" customFormat="1" x14ac:dyDescent="0.25">
      <c r="B79" s="16" t="str">
        <f>VLOOKUP(F79,NUTS_Europa!$A$2:$C$81,2,FALSE)</f>
        <v>NL32</v>
      </c>
      <c r="C79" s="16">
        <f>VLOOKUP(F79,NUTS_Europa!$A$2:$C$81,3,FALSE)</f>
        <v>253</v>
      </c>
      <c r="D79" s="16" t="str">
        <f>VLOOKUP(G79,NUTS_Europa!$A$2:$C$81,2,FALSE)</f>
        <v>NL41</v>
      </c>
      <c r="E79" s="16">
        <f>VLOOKUP(G79,NUTS_Europa!$A$2:$C$81,3,FALSE)</f>
        <v>218</v>
      </c>
      <c r="F79" s="16">
        <v>72</v>
      </c>
      <c r="G79" s="16">
        <v>75</v>
      </c>
      <c r="H79" s="16">
        <v>2448290.9448889745</v>
      </c>
      <c r="I79" s="16">
        <v>946229.35687764478</v>
      </c>
      <c r="J79" s="16">
        <v>159445.52859999999</v>
      </c>
      <c r="K79" s="16">
        <v>8.364018691588786</v>
      </c>
      <c r="L79" s="16">
        <v>10.83944626757151</v>
      </c>
      <c r="M79" s="16">
        <v>31.736643702576409</v>
      </c>
      <c r="N79" s="16">
        <v>5603.586288415795</v>
      </c>
    </row>
    <row r="80" spans="2:14" s="16" customFormat="1" x14ac:dyDescent="0.25">
      <c r="B80" s="16" t="str">
        <f>VLOOKUP(F80,NUTS_Europa!$A$2:$C$81,2,FALSE)</f>
        <v>NL33</v>
      </c>
      <c r="C80" s="16">
        <f>VLOOKUP(F80,NUTS_Europa!$A$2:$C$81,3,FALSE)</f>
        <v>220</v>
      </c>
      <c r="D80" s="16" t="str">
        <f>VLOOKUP(G80,NUTS_Europa!$A$2:$C$81,2,FALSE)</f>
        <v>NL34</v>
      </c>
      <c r="E80" s="16">
        <f>VLOOKUP(G80,NUTS_Europa!$A$2:$C$81,3,FALSE)</f>
        <v>218</v>
      </c>
      <c r="F80" s="16">
        <v>73</v>
      </c>
      <c r="G80" s="16">
        <v>74</v>
      </c>
      <c r="H80" s="16">
        <v>3021101.2920215027</v>
      </c>
      <c r="I80" s="16">
        <v>804027.07840180967</v>
      </c>
      <c r="J80" s="16">
        <v>145277.79319999999</v>
      </c>
      <c r="K80" s="16">
        <v>5.8411214953271031</v>
      </c>
      <c r="L80" s="16">
        <v>9.2255635025814495</v>
      </c>
      <c r="M80" s="16">
        <v>28.31865352940844</v>
      </c>
      <c r="N80" s="16">
        <v>5603.586288415795</v>
      </c>
    </row>
    <row r="81" spans="2:14" s="16" customFormat="1" x14ac:dyDescent="0.25">
      <c r="B81" s="16" t="str">
        <f>VLOOKUP(F81,NUTS_Europa!$A$2:$C$81,2,FALSE)</f>
        <v>NL33</v>
      </c>
      <c r="C81" s="16">
        <f>VLOOKUP(F81,NUTS_Europa!$A$2:$C$81,3,FALSE)</f>
        <v>220</v>
      </c>
      <c r="D81" s="16" t="str">
        <f>VLOOKUP(G81,NUTS_Europa!$A$2:$C$81,2,FALSE)</f>
        <v>PT11</v>
      </c>
      <c r="E81" s="16">
        <f>VLOOKUP(G81,NUTS_Europa!$A$2:$C$81,3,FALSE)</f>
        <v>288</v>
      </c>
      <c r="F81" s="16">
        <v>73</v>
      </c>
      <c r="G81" s="16">
        <v>76</v>
      </c>
      <c r="H81" s="16">
        <v>591854.21602752921</v>
      </c>
      <c r="I81" s="16">
        <v>1767148.802841523</v>
      </c>
      <c r="J81" s="16">
        <v>163171.4883</v>
      </c>
      <c r="K81" s="16">
        <v>39.285514018691593</v>
      </c>
      <c r="L81" s="16">
        <v>11.09028846948647</v>
      </c>
      <c r="M81" s="16">
        <v>4.8429773259804012</v>
      </c>
      <c r="N81" s="16">
        <v>900.45194714114655</v>
      </c>
    </row>
    <row r="82" spans="2:14" s="16" customFormat="1" x14ac:dyDescent="0.25">
      <c r="B82" s="16" t="str">
        <f>VLOOKUP(F82,NUTS_Europa!$A$2:$C$81,2,FALSE)</f>
        <v>PT15</v>
      </c>
      <c r="C82" s="16">
        <f>VLOOKUP(F82,NUTS_Europa!$A$2:$C$81,3,FALSE)</f>
        <v>61</v>
      </c>
      <c r="D82" s="16" t="str">
        <f>VLOOKUP(G82,NUTS_Europa!$A$2:$C$81,2,FALSE)</f>
        <v>PT16</v>
      </c>
      <c r="E82" s="16">
        <f>VLOOKUP(G82,NUTS_Europa!$A$2:$C$81,3,FALSE)</f>
        <v>294</v>
      </c>
      <c r="F82" s="16">
        <v>77</v>
      </c>
      <c r="G82" s="16">
        <v>78</v>
      </c>
      <c r="H82" s="16">
        <v>2450959.5808589491</v>
      </c>
      <c r="I82" s="16">
        <v>972220.68490573741</v>
      </c>
      <c r="J82" s="16">
        <v>127001.217</v>
      </c>
      <c r="K82" s="16">
        <v>14.378504672897197</v>
      </c>
      <c r="L82" s="16">
        <v>11.021983149471943</v>
      </c>
      <c r="M82" s="16">
        <v>13.768768523157528</v>
      </c>
      <c r="N82" s="16">
        <v>2919.4418074543673</v>
      </c>
    </row>
    <row r="83" spans="2:14" s="16" customFormat="1" x14ac:dyDescent="0.25">
      <c r="B83" s="16" t="str">
        <f>VLOOKUP(F83,NUTS_Europa!$A$2:$C$81,2,FALSE)</f>
        <v>PT15</v>
      </c>
      <c r="C83" s="16">
        <f>VLOOKUP(F83,NUTS_Europa!$A$2:$C$81,3,FALSE)</f>
        <v>61</v>
      </c>
      <c r="D83" s="16" t="str">
        <f>VLOOKUP(G83,NUTS_Europa!$A$2:$C$81,2,FALSE)</f>
        <v>PT17</v>
      </c>
      <c r="E83" s="16">
        <f>VLOOKUP(G83,NUTS_Europa!$A$2:$C$81,3,FALSE)</f>
        <v>297</v>
      </c>
      <c r="F83" s="16">
        <v>77</v>
      </c>
      <c r="G83" s="16">
        <v>79</v>
      </c>
      <c r="H83" s="16">
        <v>720858.95124434796</v>
      </c>
      <c r="I83" s="16">
        <v>579080.53802248987</v>
      </c>
      <c r="J83" s="16">
        <v>113696.3812</v>
      </c>
      <c r="K83" s="16">
        <v>3.504672897196262</v>
      </c>
      <c r="L83" s="16">
        <v>7.9319093028438852</v>
      </c>
      <c r="M83" s="16">
        <v>3.9877299392027932</v>
      </c>
      <c r="N83" s="16">
        <v>845.53280721987937</v>
      </c>
    </row>
    <row r="84" spans="2:14" s="16" customFormat="1" x14ac:dyDescent="0.25"/>
    <row r="85" spans="2:14" s="16" customFormat="1" x14ac:dyDescent="0.25">
      <c r="B85" s="16" t="s">
        <v>140</v>
      </c>
    </row>
    <row r="86" spans="2:14" s="16" customFormat="1" x14ac:dyDescent="0.25">
      <c r="B86" s="16" t="s">
        <v>128</v>
      </c>
      <c r="C86" s="16" t="s">
        <v>129</v>
      </c>
      <c r="D86" s="16" t="s">
        <v>126</v>
      </c>
      <c r="E86" s="16" t="s">
        <v>130</v>
      </c>
      <c r="F86" s="16" t="s">
        <v>34</v>
      </c>
      <c r="G86" s="16" t="s">
        <v>35</v>
      </c>
      <c r="H86" s="16" t="s">
        <v>131</v>
      </c>
      <c r="I86" s="16" t="s">
        <v>127</v>
      </c>
      <c r="J86" s="16" t="s">
        <v>36</v>
      </c>
      <c r="K86" s="16" t="s">
        <v>37</v>
      </c>
      <c r="L86" s="16" t="s">
        <v>38</v>
      </c>
      <c r="M86" s="16" t="s">
        <v>39</v>
      </c>
      <c r="N86" s="16" t="s">
        <v>40</v>
      </c>
    </row>
    <row r="87" spans="2:14" s="16" customFormat="1" x14ac:dyDescent="0.25">
      <c r="B87" s="16" t="str">
        <f>VLOOKUP(F87,NUTS_Europa!$A$2:$C$81,2,FALSE)</f>
        <v>FRJ1</v>
      </c>
      <c r="C87" s="16">
        <f>VLOOKUP(F87,NUTS_Europa!$A$2:$C$81,3,FALSE)</f>
        <v>1064</v>
      </c>
      <c r="D87" s="16" t="str">
        <f>VLOOKUP(G87,NUTS_Europa!$A$2:$C$81,2,FALSE)</f>
        <v>PT16</v>
      </c>
      <c r="E87" s="16">
        <f>VLOOKUP(G87,NUTS_Europa!$A$2:$C$81,3,FALSE)</f>
        <v>294</v>
      </c>
      <c r="F87" s="16">
        <v>66</v>
      </c>
      <c r="G87" s="16">
        <v>78</v>
      </c>
      <c r="H87" s="16">
        <v>2681724.927719662</v>
      </c>
      <c r="I87" s="16">
        <v>1438764.4239251011</v>
      </c>
      <c r="J87" s="16">
        <v>119215.969</v>
      </c>
      <c r="K87" s="16">
        <v>28.94065420560748</v>
      </c>
      <c r="L87" s="16">
        <v>12.394635909827205</v>
      </c>
      <c r="M87" s="16">
        <v>14.792056753512249</v>
      </c>
      <c r="N87" s="16">
        <v>2919.4418074543673</v>
      </c>
    </row>
    <row r="88" spans="2:14" s="16" customFormat="1" x14ac:dyDescent="0.25">
      <c r="B88" s="16" t="str">
        <f>VLOOKUP(G88,NUTS_Europa!$A$2:$C$81,2,FALSE)</f>
        <v>PT16</v>
      </c>
      <c r="C88" s="16">
        <f>VLOOKUP(G88,NUTS_Europa!$A$2:$C$81,3,FALSE)</f>
        <v>294</v>
      </c>
      <c r="D88" s="16" t="str">
        <f>VLOOKUP(F88,NUTS_Europa!$A$2:$C$81,2,FALSE)</f>
        <v>PT15</v>
      </c>
      <c r="E88" s="16">
        <f>VLOOKUP(F88,NUTS_Europa!$A$2:$C$81,3,FALSE)</f>
        <v>61</v>
      </c>
      <c r="F88" s="16">
        <v>77</v>
      </c>
      <c r="G88" s="16">
        <v>78</v>
      </c>
      <c r="H88" s="16">
        <v>2450959.5808589491</v>
      </c>
      <c r="I88" s="16">
        <v>972220.68490573741</v>
      </c>
      <c r="J88" s="16">
        <v>127001.217</v>
      </c>
      <c r="K88" s="16">
        <v>14.378504672897197</v>
      </c>
      <c r="L88" s="16">
        <v>11.021983149471943</v>
      </c>
      <c r="M88" s="16">
        <v>13.768768523157528</v>
      </c>
      <c r="N88" s="16">
        <v>2919.4418074543673</v>
      </c>
    </row>
    <row r="89" spans="2:14" s="16" customFormat="1" x14ac:dyDescent="0.25">
      <c r="B89" s="16" t="str">
        <f>VLOOKUP(F89,NUTS_Europa!$A$2:$C$81,2,FALSE)</f>
        <v>PT15</v>
      </c>
      <c r="C89" s="16">
        <f>VLOOKUP(F89,NUTS_Europa!$A$2:$C$81,3,FALSE)</f>
        <v>61</v>
      </c>
      <c r="D89" s="16" t="str">
        <f>VLOOKUP(G89,NUTS_Europa!$A$2:$C$81,2,FALSE)</f>
        <v>PT17</v>
      </c>
      <c r="E89" s="16">
        <f>VLOOKUP(G89,NUTS_Europa!$A$2:$C$81,3,FALSE)</f>
        <v>297</v>
      </c>
      <c r="F89" s="16">
        <v>77</v>
      </c>
      <c r="G89" s="16">
        <v>79</v>
      </c>
      <c r="H89" s="16">
        <v>720858.95124434796</v>
      </c>
      <c r="I89" s="16">
        <v>579080.53802248987</v>
      </c>
      <c r="J89" s="16">
        <v>113696.3812</v>
      </c>
      <c r="K89" s="16">
        <v>3.504672897196262</v>
      </c>
      <c r="L89" s="16">
        <v>7.9319093028438852</v>
      </c>
      <c r="M89" s="16">
        <v>3.9877299392027932</v>
      </c>
      <c r="N89" s="16">
        <v>845.53280721987937</v>
      </c>
    </row>
    <row r="90" spans="2:14" s="16" customFormat="1" x14ac:dyDescent="0.25">
      <c r="B90" s="16" t="str">
        <f>VLOOKUP(G90,NUTS_Europa!$A$2:$C$81,2,FALSE)</f>
        <v>PT17</v>
      </c>
      <c r="C90" s="16">
        <f>VLOOKUP(G90,NUTS_Europa!$A$2:$C$81,3,FALSE)</f>
        <v>297</v>
      </c>
      <c r="D90" s="16" t="str">
        <f>VLOOKUP(F90,NUTS_Europa!$A$2:$C$81,2,FALSE)</f>
        <v>FRJ1</v>
      </c>
      <c r="E90" s="16">
        <f>VLOOKUP(F90,NUTS_Europa!$A$2:$C$81,3,FALSE)</f>
        <v>1064</v>
      </c>
      <c r="F90" s="16">
        <v>66</v>
      </c>
      <c r="G90" s="16">
        <v>79</v>
      </c>
      <c r="H90" s="16">
        <v>787694.86772460944</v>
      </c>
      <c r="I90" s="16">
        <v>1150311.5157490741</v>
      </c>
      <c r="J90" s="16">
        <v>192445.7181</v>
      </c>
      <c r="K90" s="16">
        <v>21.635514018691591</v>
      </c>
      <c r="L90" s="16">
        <v>9.3045620631991461</v>
      </c>
      <c r="M90" s="16">
        <v>4.2840961033776255</v>
      </c>
      <c r="N90" s="16">
        <v>845.53280721987937</v>
      </c>
    </row>
    <row r="91" spans="2:14" s="16" customFormat="1" x14ac:dyDescent="0.25"/>
    <row r="92" spans="2:14" s="16" customFormat="1" x14ac:dyDescent="0.25">
      <c r="B92" s="16" t="s">
        <v>141</v>
      </c>
    </row>
    <row r="93" spans="2:14" s="16" customFormat="1" x14ac:dyDescent="0.25">
      <c r="B93" s="16" t="s">
        <v>128</v>
      </c>
      <c r="C93" s="16" t="s">
        <v>129</v>
      </c>
      <c r="D93" s="16" t="s">
        <v>126</v>
      </c>
      <c r="E93" s="16" t="s">
        <v>130</v>
      </c>
      <c r="F93" s="16" t="s">
        <v>34</v>
      </c>
      <c r="G93" s="16" t="s">
        <v>35</v>
      </c>
      <c r="H93" s="16" t="s">
        <v>131</v>
      </c>
      <c r="I93" s="16" t="s">
        <v>127</v>
      </c>
      <c r="J93" s="16" t="s">
        <v>36</v>
      </c>
      <c r="K93" s="16" t="s">
        <v>37</v>
      </c>
      <c r="L93" s="16" t="s">
        <v>38</v>
      </c>
      <c r="M93" s="16" t="s">
        <v>39</v>
      </c>
      <c r="N93" s="16" t="s">
        <v>40</v>
      </c>
    </row>
    <row r="94" spans="2:14" s="16" customFormat="1" x14ac:dyDescent="0.25">
      <c r="B94" s="16" t="str">
        <f>VLOOKUP(F94,NUTS_Europa!$A$2:$C$81,2,FALSE)</f>
        <v>ES21</v>
      </c>
      <c r="C94" s="16">
        <f>VLOOKUP(F94,NUTS_Europa!$A$2:$C$81,3,FALSE)</f>
        <v>1063</v>
      </c>
      <c r="D94" s="16" t="str">
        <f>VLOOKUP(G94,NUTS_Europa!$A$2:$C$81,2,FALSE)</f>
        <v>ES61</v>
      </c>
      <c r="E94" s="16">
        <f>VLOOKUP(G94,NUTS_Europa!$A$2:$C$81,3,FALSE)</f>
        <v>297</v>
      </c>
      <c r="F94" s="16">
        <v>54</v>
      </c>
      <c r="G94" s="16">
        <v>57</v>
      </c>
      <c r="H94" s="16">
        <v>997255.63379034202</v>
      </c>
      <c r="I94" s="16">
        <v>4959905.715597339</v>
      </c>
      <c r="J94" s="16">
        <v>199597.76430000001</v>
      </c>
      <c r="K94" s="16">
        <v>27.383177570093459</v>
      </c>
      <c r="L94" s="16">
        <v>9.0755340290849276</v>
      </c>
      <c r="M94" s="16">
        <v>4.2840961033776255</v>
      </c>
      <c r="N94" s="16">
        <v>845.53280721987937</v>
      </c>
    </row>
    <row r="95" spans="2:14" s="16" customFormat="1" x14ac:dyDescent="0.25">
      <c r="B95" s="16" t="str">
        <f>VLOOKUP(G95,NUTS_Europa!$A$2:$C$81,2,FALSE)</f>
        <v>ES61</v>
      </c>
      <c r="C95" s="16">
        <f>VLOOKUP(G95,NUTS_Europa!$A$2:$C$81,3,FALSE)</f>
        <v>297</v>
      </c>
      <c r="D95" s="16" t="str">
        <f>VLOOKUP(F95,NUTS_Europa!$A$2:$C$81,2,FALSE)</f>
        <v>ES52</v>
      </c>
      <c r="E95" s="16">
        <f>VLOOKUP(F95,NUTS_Europa!$A$2:$C$81,3,FALSE)</f>
        <v>1063</v>
      </c>
      <c r="F95" s="16">
        <v>56</v>
      </c>
      <c r="G95" s="16">
        <v>57</v>
      </c>
      <c r="H95" s="16">
        <v>726370.59727569483</v>
      </c>
      <c r="I95" s="16">
        <v>4959905.715597339</v>
      </c>
      <c r="J95" s="16">
        <v>176841.96369999999</v>
      </c>
      <c r="K95" s="16">
        <v>27.383177570093459</v>
      </c>
      <c r="L95" s="16">
        <v>9.0755340290849276</v>
      </c>
      <c r="M95" s="16">
        <v>4.2840961033776255</v>
      </c>
      <c r="N95" s="16">
        <v>845.53280721987937</v>
      </c>
    </row>
    <row r="96" spans="2:14" s="16" customFormat="1" x14ac:dyDescent="0.25">
      <c r="B96" s="16" t="str">
        <f>VLOOKUP(F96,NUTS_Europa!$A$2:$C$81,2,FALSE)</f>
        <v>ES52</v>
      </c>
      <c r="C96" s="16">
        <f>VLOOKUP(F96,NUTS_Europa!$A$2:$C$81,3,FALSE)</f>
        <v>1063</v>
      </c>
      <c r="D96" s="16" t="str">
        <f>VLOOKUP(G96,NUTS_Europa!$A$2:$C$81,2,FALSE)</f>
        <v>ES62</v>
      </c>
      <c r="E96" s="16">
        <f>VLOOKUP(G96,NUTS_Europa!$A$2:$C$81,3,FALSE)</f>
        <v>462</v>
      </c>
      <c r="F96" s="16">
        <v>56</v>
      </c>
      <c r="G96" s="16">
        <v>58</v>
      </c>
      <c r="H96" s="16">
        <v>1003702.5868131183</v>
      </c>
      <c r="I96" s="16">
        <v>4807661.5280045792</v>
      </c>
      <c r="J96" s="16">
        <v>163171.4883</v>
      </c>
      <c r="K96" s="16">
        <v>21.495327102803738</v>
      </c>
      <c r="L96" s="16">
        <v>8.9542197481222754</v>
      </c>
      <c r="M96" s="16">
        <v>4.63198227075363</v>
      </c>
      <c r="N96" s="16">
        <v>914.1935376508535</v>
      </c>
    </row>
    <row r="97" spans="2:25" s="16" customFormat="1" x14ac:dyDescent="0.25">
      <c r="B97" s="16" t="str">
        <f>VLOOKUP(G97,NUTS_Europa!$A$2:$C$81,2,FALSE)</f>
        <v>ES62</v>
      </c>
      <c r="C97" s="16">
        <f>VLOOKUP(G97,NUTS_Europa!$A$2:$C$81,3,FALSE)</f>
        <v>462</v>
      </c>
      <c r="D97" s="16" t="str">
        <f>VLOOKUP(F97,NUTS_Europa!$A$2:$C$81,2,FALSE)</f>
        <v>ES51</v>
      </c>
      <c r="E97" s="16">
        <f>VLOOKUP(F97,NUTS_Europa!$A$2:$C$81,3,FALSE)</f>
        <v>1064</v>
      </c>
      <c r="F97" s="16">
        <v>55</v>
      </c>
      <c r="G97" s="16">
        <v>58</v>
      </c>
      <c r="H97" s="16">
        <v>987183.44750694896</v>
      </c>
      <c r="I97" s="16">
        <v>993264.00482395559</v>
      </c>
      <c r="J97" s="16">
        <v>114203.5226</v>
      </c>
      <c r="K97" s="16">
        <v>15.560747663551403</v>
      </c>
      <c r="L97" s="16">
        <v>9.1832477822364957</v>
      </c>
      <c r="M97" s="16">
        <v>4.63198227075363</v>
      </c>
      <c r="N97" s="16">
        <v>914.1935376508535</v>
      </c>
    </row>
    <row r="98" spans="2:25" s="16" customFormat="1" x14ac:dyDescent="0.25">
      <c r="B98" s="16" t="str">
        <f>VLOOKUP(F98,NUTS_Europa!$A$2:$C$81,2,FALSE)</f>
        <v>ES51</v>
      </c>
      <c r="C98" s="16">
        <f>VLOOKUP(F98,NUTS_Europa!$A$2:$C$81,3,FALSE)</f>
        <v>1064</v>
      </c>
      <c r="D98" s="16" t="str">
        <f>VLOOKUP(G98,NUTS_Europa!$A$2:$C$81,2,FALSE)</f>
        <v>FRD2</v>
      </c>
      <c r="E98" s="16">
        <f>VLOOKUP(G98,NUTS_Europa!$A$2:$C$81,3,FALSE)</f>
        <v>271</v>
      </c>
      <c r="F98" s="16">
        <v>55</v>
      </c>
      <c r="G98" s="16">
        <v>60</v>
      </c>
      <c r="H98" s="16">
        <v>185096.96075587667</v>
      </c>
      <c r="I98" s="16">
        <v>2678002.5347598498</v>
      </c>
      <c r="J98" s="16">
        <v>507158.32770000002</v>
      </c>
      <c r="K98" s="16">
        <v>72.00934579439253</v>
      </c>
      <c r="L98" s="16">
        <v>10.463098274062274</v>
      </c>
      <c r="M98" s="16">
        <v>2.081118693946546</v>
      </c>
      <c r="N98" s="16">
        <v>347.52790767179999</v>
      </c>
    </row>
    <row r="99" spans="2:25" s="16" customFormat="1" x14ac:dyDescent="0.25">
      <c r="B99" s="16" t="str">
        <f>VLOOKUP(G99,NUTS_Europa!$A$2:$C$81,2,FALSE)</f>
        <v>FRD2</v>
      </c>
      <c r="C99" s="16">
        <f>VLOOKUP(G99,NUTS_Europa!$A$2:$C$81,3,FALSE)</f>
        <v>271</v>
      </c>
      <c r="D99" s="16" t="str">
        <f>VLOOKUP(F99,NUTS_Europa!$A$2:$C$81,2,FALSE)</f>
        <v>ES21</v>
      </c>
      <c r="E99" s="16">
        <f>VLOOKUP(F99,NUTS_Europa!$A$2:$C$81,3,FALSE)</f>
        <v>1063</v>
      </c>
      <c r="F99" s="16">
        <v>54</v>
      </c>
      <c r="G99" s="16">
        <v>60</v>
      </c>
      <c r="H99" s="16">
        <v>303484.67900753178</v>
      </c>
      <c r="I99" s="16">
        <v>6497179.5319606224</v>
      </c>
      <c r="J99" s="16">
        <v>159445.52859999999</v>
      </c>
      <c r="K99" s="16">
        <v>77.990654205607484</v>
      </c>
      <c r="L99" s="16">
        <v>10.234070239948053</v>
      </c>
      <c r="M99" s="16">
        <v>2.081118693946546</v>
      </c>
      <c r="N99" s="16">
        <v>347.52790767179999</v>
      </c>
    </row>
    <row r="100" spans="2:25" s="16" customFormat="1" x14ac:dyDescent="0.25"/>
    <row r="101" spans="2:25" s="16" customFormat="1" x14ac:dyDescent="0.25">
      <c r="B101" s="16" t="s">
        <v>142</v>
      </c>
    </row>
    <row r="102" spans="2:25" s="16" customFormat="1" x14ac:dyDescent="0.25">
      <c r="B102" s="16" t="s">
        <v>128</v>
      </c>
      <c r="C102" s="16" t="s">
        <v>129</v>
      </c>
      <c r="D102" s="16" t="s">
        <v>126</v>
      </c>
      <c r="E102" s="16" t="s">
        <v>130</v>
      </c>
      <c r="F102" s="16" t="s">
        <v>34</v>
      </c>
      <c r="G102" s="16" t="s">
        <v>35</v>
      </c>
      <c r="H102" s="16" t="s">
        <v>131</v>
      </c>
      <c r="I102" s="16" t="s">
        <v>127</v>
      </c>
      <c r="J102" s="16" t="s">
        <v>154</v>
      </c>
      <c r="K102" s="16" t="s">
        <v>36</v>
      </c>
      <c r="L102" s="16" t="s">
        <v>37</v>
      </c>
      <c r="M102" s="16" t="s">
        <v>38</v>
      </c>
      <c r="N102" s="16" t="s">
        <v>39</v>
      </c>
      <c r="O102" s="16" t="s">
        <v>40</v>
      </c>
      <c r="P102" s="16" t="str">
        <f>'13 buques 19,5 kn 25000'!P96</f>
        <v>Tiempo C/D</v>
      </c>
      <c r="Q102" s="16" t="str">
        <f>'13 buques 19,5 kn 25000'!Q96</f>
        <v>Tiempo total</v>
      </c>
      <c r="R102" s="16" t="str">
        <f>'13 buques 19,5 kn 25000'!R96</f>
        <v>TEUs/buque</v>
      </c>
      <c r="S102" s="16" t="str">
        <f>'13 buques 19,5 kn 25000'!S96</f>
        <v>Coste variable</v>
      </c>
      <c r="T102" s="16" t="str">
        <f>'13 buques 19,5 kn 25000'!T96</f>
        <v>Coste fijo</v>
      </c>
      <c r="U102" s="16" t="str">
        <f>'13 buques 19,5 kn 25000'!U96</f>
        <v>Coste Total</v>
      </c>
      <c r="V102" s="16" t="str">
        <f>'13 buques 19,5 kn 25000'!V96</f>
        <v>Nodo inicial</v>
      </c>
      <c r="W102" s="16" t="str">
        <f>'13 buques 19,5 kn 25000'!W96</f>
        <v>Puerto O</v>
      </c>
      <c r="X102" s="16" t="str">
        <f>'13 buques 19,5 kn 25000'!X96</f>
        <v>Nodo final</v>
      </c>
      <c r="Y102" s="16" t="str">
        <f>'13 buques 19,5 kn 25000'!Y96</f>
        <v>Puerto D</v>
      </c>
    </row>
    <row r="103" spans="2:25" s="16" customFormat="1" x14ac:dyDescent="0.25">
      <c r="B103" s="16" t="str">
        <f>VLOOKUP(F103,NUTS_Europa!$A$2:$C$81,2,FALSE)</f>
        <v>NL12</v>
      </c>
      <c r="C103" s="16">
        <f>VLOOKUP(F103,NUTS_Europa!$A$2:$C$81,3,FALSE)</f>
        <v>250</v>
      </c>
      <c r="D103" s="16" t="str">
        <f>VLOOKUP(G103,NUTS_Europa!$A$2:$C$81,2,FALSE)</f>
        <v>NL41</v>
      </c>
      <c r="E103" s="16">
        <f>VLOOKUP(G103,NUTS_Europa!$A$2:$C$81,3,FALSE)</f>
        <v>218</v>
      </c>
      <c r="F103" s="16">
        <v>71</v>
      </c>
      <c r="G103" s="16">
        <v>75</v>
      </c>
      <c r="H103" s="19">
        <v>3018980.4298261646</v>
      </c>
      <c r="I103" s="19">
        <v>887761.53574320674</v>
      </c>
      <c r="J103" s="19">
        <f>I103/13</f>
        <v>68289.348903323596</v>
      </c>
      <c r="K103" s="18">
        <v>126450.71709999999</v>
      </c>
      <c r="L103" s="20">
        <v>3.1775700934579443</v>
      </c>
      <c r="M103" s="20">
        <v>10.603975876402895</v>
      </c>
      <c r="N103" s="20">
        <v>31.736643702576409</v>
      </c>
      <c r="O103" s="18">
        <v>5603.586288415795</v>
      </c>
      <c r="P103" s="20">
        <f>N103*(R103/O103)</f>
        <v>8.9372093486266184</v>
      </c>
      <c r="Q103" s="20">
        <f t="shared" ref="Q103:Q106" si="0">P103+M103+L103</f>
        <v>22.71875531848746</v>
      </c>
      <c r="R103" s="20">
        <v>1578</v>
      </c>
      <c r="S103" s="19">
        <f>H103*(R103/O103)</f>
        <v>850161.1063104585</v>
      </c>
      <c r="T103" s="19">
        <f>J103</f>
        <v>68289.348903323596</v>
      </c>
      <c r="U103" s="19">
        <f t="shared" ref="U103:U108" si="1">T103+S103</f>
        <v>918450.45521378214</v>
      </c>
      <c r="V103" s="16" t="str">
        <f>VLOOKUP(B103,NUTS_Europa!$B$2:$F$41,5,FALSE)</f>
        <v>Friesland (NL)</v>
      </c>
      <c r="W103" s="16" t="str">
        <f>VLOOKUP(C103,Puertos!$C$3:$D$28,2,FALSE)</f>
        <v>Rotterdam</v>
      </c>
      <c r="X103" s="16" t="str">
        <f>VLOOKUP(D103,NUTS_Europa!$B$2:$F$41,5,FALSE)</f>
        <v>Noord-Brabant</v>
      </c>
      <c r="Y103" s="16" t="str">
        <f>VLOOKUP(E103,Puertos!$C$3:$D$28,2,FALSE)</f>
        <v>Amsterdam</v>
      </c>
    </row>
    <row r="104" spans="2:25" s="16" customFormat="1" x14ac:dyDescent="0.25">
      <c r="B104" s="16" t="str">
        <f>VLOOKUP(G104,NUTS_Europa!$A$2:$C$81,2,FALSE)</f>
        <v>NL41</v>
      </c>
      <c r="C104" s="16">
        <f>VLOOKUP(G104,NUTS_Europa!$A$2:$C$81,3,FALSE)</f>
        <v>218</v>
      </c>
      <c r="D104" s="16" t="str">
        <f>VLOOKUP(F104,NUTS_Europa!$A$2:$C$81,2,FALSE)</f>
        <v>NL32</v>
      </c>
      <c r="E104" s="16">
        <f>VLOOKUP(F104,NUTS_Europa!$A$2:$C$81,3,FALSE)</f>
        <v>253</v>
      </c>
      <c r="F104" s="16">
        <v>72</v>
      </c>
      <c r="G104" s="16">
        <v>75</v>
      </c>
      <c r="H104" s="16">
        <v>2448290.9448889745</v>
      </c>
      <c r="I104" s="19">
        <v>946229.35687764478</v>
      </c>
      <c r="J104" s="19">
        <f t="shared" ref="J104:J108" si="2">I104/13</f>
        <v>72786.87360597268</v>
      </c>
      <c r="K104" s="18">
        <v>159445.52859999999</v>
      </c>
      <c r="L104" s="16">
        <v>8.364018691588786</v>
      </c>
      <c r="M104" s="20">
        <v>10.83944626757151</v>
      </c>
      <c r="N104" s="20">
        <v>31.736643702576409</v>
      </c>
      <c r="O104" s="18">
        <v>5603.586288415795</v>
      </c>
      <c r="P104" s="20">
        <f t="shared" ref="P104:P106" si="3">N104*(R104/O104)</f>
        <v>8.9372093486266184</v>
      </c>
      <c r="Q104" s="20">
        <f t="shared" si="0"/>
        <v>28.140674307786913</v>
      </c>
      <c r="R104" s="20">
        <v>1578</v>
      </c>
      <c r="S104" s="19">
        <f t="shared" ref="S104:S106" si="4">H104*(R104/O104)</f>
        <v>689451.88173894177</v>
      </c>
      <c r="T104" s="19">
        <f t="shared" ref="T104:T108" si="5">J104</f>
        <v>72786.87360597268</v>
      </c>
      <c r="U104" s="19">
        <f t="shared" si="1"/>
        <v>762238.75534491451</v>
      </c>
      <c r="V104" s="16" t="str">
        <f>VLOOKUP(B104,NUTS_Europa!$B$2:$F$41,5,FALSE)</f>
        <v>Noord-Brabant</v>
      </c>
      <c r="W104" s="16" t="str">
        <f>VLOOKUP(C104,Puertos!$C$3:$D$28,2,FALSE)</f>
        <v>Amsterdam</v>
      </c>
      <c r="X104" s="16" t="str">
        <f>VLOOKUP(D104,NUTS_Europa!$B$2:$F$41,5,FALSE)</f>
        <v>Noord-Holland</v>
      </c>
      <c r="Y104" s="16" t="str">
        <f>VLOOKUP(E104,Puertos!$C$3:$D$28,2,FALSE)</f>
        <v>Amberes</v>
      </c>
    </row>
    <row r="105" spans="2:25" s="16" customFormat="1" x14ac:dyDescent="0.25">
      <c r="B105" s="16" t="str">
        <f>VLOOKUP(F105,NUTS_Europa!$A$2:$C$81,2,FALSE)</f>
        <v>NL32</v>
      </c>
      <c r="C105" s="16">
        <f>VLOOKUP(F105,NUTS_Europa!$A$2:$C$81,3,FALSE)</f>
        <v>253</v>
      </c>
      <c r="D105" s="16" t="str">
        <f>VLOOKUP(G105,NUTS_Europa!$A$2:$C$81,2,FALSE)</f>
        <v>NL34</v>
      </c>
      <c r="E105" s="16">
        <f>VLOOKUP(G105,NUTS_Europa!$A$2:$C$81,3,FALSE)</f>
        <v>218</v>
      </c>
      <c r="F105" s="16">
        <v>72</v>
      </c>
      <c r="G105" s="16">
        <v>74</v>
      </c>
      <c r="H105" s="16">
        <v>2852953.9287069216</v>
      </c>
      <c r="I105" s="19">
        <v>946229.35687764478</v>
      </c>
      <c r="J105" s="19">
        <f t="shared" si="2"/>
        <v>72786.87360597268</v>
      </c>
      <c r="K105" s="18">
        <v>120125.8052</v>
      </c>
      <c r="L105" s="16">
        <v>8.364018691588786</v>
      </c>
      <c r="M105" s="20">
        <v>10.83944626757151</v>
      </c>
      <c r="N105" s="20">
        <v>31.736643702576409</v>
      </c>
      <c r="O105" s="18">
        <v>5603.586288415795</v>
      </c>
      <c r="P105" s="20">
        <f t="shared" si="3"/>
        <v>8.9372093486266184</v>
      </c>
      <c r="Q105" s="20">
        <f t="shared" si="0"/>
        <v>28.140674307786913</v>
      </c>
      <c r="R105" s="20">
        <v>1578</v>
      </c>
      <c r="S105" s="19">
        <f t="shared" si="4"/>
        <v>803407.1517389419</v>
      </c>
      <c r="T105" s="19">
        <f t="shared" si="5"/>
        <v>72786.87360597268</v>
      </c>
      <c r="U105" s="19">
        <f t="shared" si="1"/>
        <v>876194.02534491452</v>
      </c>
      <c r="V105" s="16" t="str">
        <f>VLOOKUP(B105,NUTS_Europa!$B$2:$F$41,5,FALSE)</f>
        <v>Noord-Holland</v>
      </c>
      <c r="W105" s="16" t="str">
        <f>VLOOKUP(C105,Puertos!$C$3:$D$28,2,FALSE)</f>
        <v>Amberes</v>
      </c>
      <c r="X105" s="16" t="str">
        <f>VLOOKUP(D105,NUTS_Europa!$B$2:$F$41,5,FALSE)</f>
        <v>Zeeland</v>
      </c>
      <c r="Y105" s="16" t="str">
        <f>VLOOKUP(E105,Puertos!$C$3:$D$28,2,FALSE)</f>
        <v>Amsterdam</v>
      </c>
    </row>
    <row r="106" spans="2:25" s="16" customFormat="1" x14ac:dyDescent="0.25">
      <c r="B106" s="16" t="str">
        <f>VLOOKUP(G106,NUTS_Europa!$A$2:$C$81,2,FALSE)</f>
        <v>NL34</v>
      </c>
      <c r="C106" s="16">
        <f>VLOOKUP(G106,NUTS_Europa!$A$2:$C$81,3,FALSE)</f>
        <v>218</v>
      </c>
      <c r="D106" s="16" t="str">
        <f>VLOOKUP(F106,NUTS_Europa!$A$2:$C$81,2,FALSE)</f>
        <v>NL33</v>
      </c>
      <c r="E106" s="16">
        <f>VLOOKUP(F106,NUTS_Europa!$A$2:$C$81,3,FALSE)</f>
        <v>220</v>
      </c>
      <c r="F106" s="16">
        <v>73</v>
      </c>
      <c r="G106" s="16">
        <v>74</v>
      </c>
      <c r="H106" s="19">
        <v>3021101.2920215027</v>
      </c>
      <c r="I106" s="19">
        <v>804027.07840180967</v>
      </c>
      <c r="J106" s="19">
        <f t="shared" si="2"/>
        <v>61848.236800139202</v>
      </c>
      <c r="K106" s="18">
        <v>145277.79319999999</v>
      </c>
      <c r="L106" s="20">
        <v>5.8411214953271031</v>
      </c>
      <c r="M106" s="20">
        <v>9.2255635025814495</v>
      </c>
      <c r="N106" s="20">
        <v>28.31865352940844</v>
      </c>
      <c r="O106" s="18">
        <v>5603.586288415795</v>
      </c>
      <c r="P106" s="20">
        <f t="shared" si="3"/>
        <v>7.9746849552021546</v>
      </c>
      <c r="Q106" s="20">
        <f t="shared" si="0"/>
        <v>23.04136995311071</v>
      </c>
      <c r="R106" s="20">
        <v>1578</v>
      </c>
      <c r="S106" s="19">
        <f t="shared" si="4"/>
        <v>850758.35249745159</v>
      </c>
      <c r="T106" s="19">
        <f t="shared" si="5"/>
        <v>61848.236800139202</v>
      </c>
      <c r="U106" s="19">
        <f t="shared" si="1"/>
        <v>912606.58929759078</v>
      </c>
      <c r="V106" s="16" t="str">
        <f>VLOOKUP(B106,NUTS_Europa!$B$2:$F$41,5,FALSE)</f>
        <v>Zeeland</v>
      </c>
      <c r="W106" s="16" t="str">
        <f>VLOOKUP(C106,Puertos!$C$3:$D$28,2,FALSE)</f>
        <v>Amsterdam</v>
      </c>
      <c r="X106" s="16" t="str">
        <f>VLOOKUP(D106,NUTS_Europa!$B$2:$F$41,5,FALSE)</f>
        <v>Zuid-Holland</v>
      </c>
      <c r="Y106" s="16" t="str">
        <f>VLOOKUP(E106,Puertos!$C$3:$D$28,2,FALSE)</f>
        <v>Zeebrugge</v>
      </c>
    </row>
    <row r="107" spans="2:25" s="16" customFormat="1" x14ac:dyDescent="0.25">
      <c r="B107" s="16" t="str">
        <f>VLOOKUP(F107,NUTS_Europa!$A$2:$C$81,2,FALSE)</f>
        <v>NL33</v>
      </c>
      <c r="C107" s="16">
        <f>VLOOKUP(F107,NUTS_Europa!$A$2:$C$81,3,FALSE)</f>
        <v>220</v>
      </c>
      <c r="D107" s="16" t="str">
        <f>VLOOKUP(G107,NUTS_Europa!$A$2:$C$81,2,FALSE)</f>
        <v>PT11</v>
      </c>
      <c r="E107" s="16">
        <f>VLOOKUP(G107,NUTS_Europa!$A$2:$C$81,3,FALSE)</f>
        <v>288</v>
      </c>
      <c r="F107" s="16">
        <v>73</v>
      </c>
      <c r="G107" s="16">
        <v>76</v>
      </c>
      <c r="H107" s="19">
        <v>591854.21602752921</v>
      </c>
      <c r="I107" s="19">
        <v>1767148.802841523</v>
      </c>
      <c r="J107" s="19">
        <f t="shared" si="2"/>
        <v>135934.52329550177</v>
      </c>
      <c r="K107" s="18">
        <v>163171.4883</v>
      </c>
      <c r="L107" s="20">
        <v>39.285514018691593</v>
      </c>
      <c r="M107" s="20">
        <v>11.09028846948647</v>
      </c>
      <c r="N107" s="20">
        <v>4.8429773259804012</v>
      </c>
      <c r="O107" s="18">
        <v>900.45194714114655</v>
      </c>
      <c r="P107" s="20">
        <f>N107</f>
        <v>4.8429773259804012</v>
      </c>
      <c r="Q107" s="20">
        <f>P107+M107+L107</f>
        <v>55.218779814158466</v>
      </c>
      <c r="R107" s="18">
        <f>O107</f>
        <v>900.45194714114655</v>
      </c>
      <c r="S107" s="19">
        <f>H107</f>
        <v>591854.21602752921</v>
      </c>
      <c r="T107" s="19">
        <f t="shared" si="5"/>
        <v>135934.52329550177</v>
      </c>
      <c r="U107" s="19">
        <f>T107+S107</f>
        <v>727788.73932303092</v>
      </c>
      <c r="V107" s="16" t="str">
        <f>VLOOKUP(B107,NUTS_Europa!$B$2:$F$41,5,FALSE)</f>
        <v>Zuid-Holland</v>
      </c>
      <c r="W107" s="16" t="str">
        <f>VLOOKUP(C107,Puertos!$C$3:$D$28,2,FALSE)</f>
        <v>Zeebrugge</v>
      </c>
      <c r="X107" s="16" t="str">
        <f>VLOOKUP(D107,NUTS_Europa!$B$2:$F$41,5,FALSE)</f>
        <v>Norte</v>
      </c>
      <c r="Y107" s="16" t="str">
        <f>VLOOKUP(E107,Puertos!$C$3:$D$28,2,FALSE)</f>
        <v>Vigo</v>
      </c>
    </row>
    <row r="108" spans="2:25" s="16" customFormat="1" x14ac:dyDescent="0.25">
      <c r="B108" s="16" t="str">
        <f>VLOOKUP(G108,NUTS_Europa!$A$2:$C$81,2,FALSE)</f>
        <v>PT11</v>
      </c>
      <c r="C108" s="16">
        <f>VLOOKUP(G108,NUTS_Europa!$A$2:$C$81,3,FALSE)</f>
        <v>288</v>
      </c>
      <c r="D108" s="16" t="str">
        <f>VLOOKUP(F108,NUTS_Europa!$A$2:$C$81,2,FALSE)</f>
        <v>NL12</v>
      </c>
      <c r="E108" s="16">
        <f>VLOOKUP(F108,NUTS_Europa!$A$2:$C$81,3,FALSE)</f>
        <v>250</v>
      </c>
      <c r="F108" s="16">
        <v>71</v>
      </c>
      <c r="G108" s="16">
        <v>76</v>
      </c>
      <c r="H108" s="19">
        <v>659961.38157240162</v>
      </c>
      <c r="I108" s="19">
        <v>2040088.1796364787</v>
      </c>
      <c r="J108" s="19">
        <f t="shared" si="2"/>
        <v>156929.85997203682</v>
      </c>
      <c r="K108" s="18">
        <v>142841.86170000001</v>
      </c>
      <c r="L108" s="20">
        <v>42.514953271028041</v>
      </c>
      <c r="M108" s="20">
        <v>12.468700843307916</v>
      </c>
      <c r="N108" s="20">
        <v>5.3922212830335754</v>
      </c>
      <c r="O108" s="18">
        <v>900.45194714114655</v>
      </c>
      <c r="P108" s="20">
        <f>N108</f>
        <v>5.3922212830335754</v>
      </c>
      <c r="Q108" s="20">
        <f>P108+M108+L108</f>
        <v>60.375875397369533</v>
      </c>
      <c r="R108" s="18">
        <f>O108</f>
        <v>900.45194714114655</v>
      </c>
      <c r="S108" s="19">
        <f>H108</f>
        <v>659961.38157240162</v>
      </c>
      <c r="T108" s="19">
        <f t="shared" si="5"/>
        <v>156929.85997203682</v>
      </c>
      <c r="U108" s="19">
        <f t="shared" si="1"/>
        <v>816891.24154443841</v>
      </c>
      <c r="V108" s="16" t="str">
        <f>VLOOKUP(B108,NUTS_Europa!$B$2:$F$41,5,FALSE)</f>
        <v>Norte</v>
      </c>
      <c r="W108" s="16" t="str">
        <f>VLOOKUP(C108,Puertos!$C$3:$D$28,2,FALSE)</f>
        <v>Vigo</v>
      </c>
      <c r="X108" s="16" t="str">
        <f>VLOOKUP(D108,NUTS_Europa!$B$2:$F$41,5,FALSE)</f>
        <v>Friesland (NL)</v>
      </c>
      <c r="Y108" s="16" t="str">
        <f>VLOOKUP(E108,Puertos!$C$3:$D$28,2,FALSE)</f>
        <v>Rotterdam</v>
      </c>
    </row>
    <row r="109" spans="2:25" s="16" customFormat="1" x14ac:dyDescent="0.25">
      <c r="Q109" s="20">
        <f>Q108+Q107+Q106+Q103</f>
        <v>161.35478048312618</v>
      </c>
    </row>
    <row r="110" spans="2:25" s="16" customFormat="1" x14ac:dyDescent="0.25">
      <c r="B110" s="16" t="s">
        <v>143</v>
      </c>
    </row>
    <row r="111" spans="2:25" s="16" customFormat="1" x14ac:dyDescent="0.25">
      <c r="B111" s="16" t="s">
        <v>128</v>
      </c>
      <c r="C111" s="16" t="s">
        <v>129</v>
      </c>
      <c r="D111" s="16" t="s">
        <v>126</v>
      </c>
      <c r="E111" s="16" t="s">
        <v>130</v>
      </c>
      <c r="F111" s="16" t="s">
        <v>34</v>
      </c>
      <c r="G111" s="16" t="s">
        <v>35</v>
      </c>
      <c r="H111" s="16" t="s">
        <v>131</v>
      </c>
      <c r="I111" s="16" t="s">
        <v>127</v>
      </c>
      <c r="J111" s="16" t="s">
        <v>36</v>
      </c>
      <c r="K111" s="16" t="s">
        <v>37</v>
      </c>
      <c r="L111" s="16" t="s">
        <v>38</v>
      </c>
      <c r="M111" s="16" t="s">
        <v>39</v>
      </c>
      <c r="N111" s="16" t="s">
        <v>40</v>
      </c>
    </row>
    <row r="112" spans="2:25" s="16" customFormat="1" x14ac:dyDescent="0.25">
      <c r="B112" s="16" t="str">
        <f>VLOOKUP(F112,NUTS_Europa!$A$2:$C$81,2,FALSE)</f>
        <v>DE80</v>
      </c>
      <c r="C112" s="16">
        <f>VLOOKUP(F112,NUTS_Europa!$A$2:$C$81,3,FALSE)</f>
        <v>1069</v>
      </c>
      <c r="D112" s="16" t="str">
        <f>VLOOKUP(G112,NUTS_Europa!$A$2:$C$81,2,FALSE)</f>
        <v>FRI1</v>
      </c>
      <c r="E112" s="16">
        <f>VLOOKUP(G112,NUTS_Europa!$A$2:$C$81,3,FALSE)</f>
        <v>283</v>
      </c>
      <c r="F112" s="16">
        <v>6</v>
      </c>
      <c r="G112" s="16">
        <v>24</v>
      </c>
      <c r="H112" s="16">
        <v>1376636.7972381809</v>
      </c>
      <c r="I112" s="16">
        <v>1892259.5975315203</v>
      </c>
      <c r="J112" s="16">
        <v>145277.79319999999</v>
      </c>
      <c r="K112" s="16">
        <v>44.760747663551406</v>
      </c>
      <c r="L112" s="16">
        <v>11.244586553086542</v>
      </c>
      <c r="M112" s="16">
        <v>11.936023239174423</v>
      </c>
      <c r="N112" s="16">
        <v>2266.668199218178</v>
      </c>
    </row>
    <row r="113" spans="2:14" s="16" customFormat="1" x14ac:dyDescent="0.25">
      <c r="B113" s="16" t="str">
        <f>VLOOKUP(G113,NUTS_Europa!$A$2:$C$81,2,FALSE)</f>
        <v>FRI1</v>
      </c>
      <c r="C113" s="16">
        <f>VLOOKUP(G113,NUTS_Europa!$A$2:$C$81,3,FALSE)</f>
        <v>283</v>
      </c>
      <c r="D113" s="16" t="str">
        <f>VLOOKUP(F113,NUTS_Europa!$A$2:$C$81,2,FALSE)</f>
        <v>FRD2</v>
      </c>
      <c r="E113" s="16">
        <f>VLOOKUP(F113,NUTS_Europa!$A$2:$C$81,3,FALSE)</f>
        <v>269</v>
      </c>
      <c r="F113" s="16">
        <v>20</v>
      </c>
      <c r="G113" s="16">
        <v>24</v>
      </c>
      <c r="H113" s="16">
        <v>900167.02249328129</v>
      </c>
      <c r="I113" s="16">
        <v>1287945.5503327446</v>
      </c>
      <c r="J113" s="16">
        <v>114346.8514</v>
      </c>
      <c r="K113" s="16">
        <v>21.635514018691591</v>
      </c>
      <c r="L113" s="16">
        <v>12.207519285031864</v>
      </c>
      <c r="M113" s="16">
        <v>14.025003741744069</v>
      </c>
      <c r="N113" s="16">
        <v>2266.668199218178</v>
      </c>
    </row>
    <row r="114" spans="2:14" s="16" customFormat="1" x14ac:dyDescent="0.25">
      <c r="B114" s="16" t="str">
        <f>VLOOKUP(F114,NUTS_Europa!$A$2:$C$81,2,FALSE)</f>
        <v>FRD2</v>
      </c>
      <c r="C114" s="16">
        <f>VLOOKUP(F114,NUTS_Europa!$A$2:$C$81,3,FALSE)</f>
        <v>269</v>
      </c>
      <c r="D114" s="16" t="str">
        <f>VLOOKUP(G114,NUTS_Europa!$A$2:$C$81,2,FALSE)</f>
        <v>FRI3</v>
      </c>
      <c r="E114" s="16">
        <f>VLOOKUP(G114,NUTS_Europa!$A$2:$C$81,3,FALSE)</f>
        <v>283</v>
      </c>
      <c r="F114" s="16">
        <v>20</v>
      </c>
      <c r="G114" s="16">
        <v>25</v>
      </c>
      <c r="H114" s="16">
        <v>541542.71335167845</v>
      </c>
      <c r="I114" s="16">
        <v>1287945.5503327446</v>
      </c>
      <c r="J114" s="16">
        <v>141512.31529999999</v>
      </c>
      <c r="K114" s="16">
        <v>21.635514018691591</v>
      </c>
      <c r="L114" s="16">
        <v>12.207519285031864</v>
      </c>
      <c r="M114" s="16">
        <v>14.025003741744069</v>
      </c>
      <c r="N114" s="16">
        <v>2266.668199218178</v>
      </c>
    </row>
    <row r="115" spans="2:14" s="16" customFormat="1" x14ac:dyDescent="0.25">
      <c r="B115" s="16" t="str">
        <f>VLOOKUP(G115,NUTS_Europa!$A$2:$C$81,2,FALSE)</f>
        <v>FRI3</v>
      </c>
      <c r="C115" s="16">
        <f>VLOOKUP(G115,NUTS_Europa!$A$2:$C$81,3,FALSE)</f>
        <v>283</v>
      </c>
      <c r="D115" s="16" t="str">
        <f>VLOOKUP(F115,NUTS_Europa!$A$2:$C$81,2,FALSE)</f>
        <v>FRE1</v>
      </c>
      <c r="E115" s="16">
        <f>VLOOKUP(F115,NUTS_Europa!$A$2:$C$81,3,FALSE)</f>
        <v>220</v>
      </c>
      <c r="F115" s="16">
        <v>21</v>
      </c>
      <c r="G115" s="16">
        <v>25</v>
      </c>
      <c r="H115" s="16">
        <v>675327.09722423437</v>
      </c>
      <c r="I115" s="16">
        <v>1370436.3209355141</v>
      </c>
      <c r="J115" s="16">
        <v>117061.7148</v>
      </c>
      <c r="K115" s="16">
        <v>28.130373831775703</v>
      </c>
      <c r="L115" s="16">
        <v>11.31282010287552</v>
      </c>
      <c r="M115" s="16">
        <v>12.642416014527974</v>
      </c>
      <c r="N115" s="16">
        <v>2266.668199218178</v>
      </c>
    </row>
    <row r="116" spans="2:14" s="16" customFormat="1" x14ac:dyDescent="0.25">
      <c r="B116" s="16" t="str">
        <f>VLOOKUP(F116,NUTS_Europa!$A$2:$C$81,2,FALSE)</f>
        <v>FRE1</v>
      </c>
      <c r="C116" s="16">
        <f>VLOOKUP(F116,NUTS_Europa!$A$2:$C$81,3,FALSE)</f>
        <v>220</v>
      </c>
      <c r="D116" s="16" t="str">
        <f>VLOOKUP(G116,NUTS_Europa!$A$2:$C$81,2,FALSE)</f>
        <v>FRH0</v>
      </c>
      <c r="E116" s="16">
        <f>VLOOKUP(G116,NUTS_Europa!$A$2:$C$81,3,FALSE)</f>
        <v>283</v>
      </c>
      <c r="F116" s="16">
        <v>21</v>
      </c>
      <c r="G116" s="16">
        <v>23</v>
      </c>
      <c r="H116" s="16">
        <v>1224424.0684825389</v>
      </c>
      <c r="I116" s="16">
        <v>1370436.3209355141</v>
      </c>
      <c r="J116" s="16">
        <v>156784.57750000001</v>
      </c>
      <c r="K116" s="16">
        <v>28.130373831775703</v>
      </c>
      <c r="L116" s="16">
        <v>11.31282010287552</v>
      </c>
      <c r="M116" s="16">
        <v>12.642416014527974</v>
      </c>
      <c r="N116" s="16">
        <v>2266.668199218178</v>
      </c>
    </row>
    <row r="117" spans="2:14" s="16" customFormat="1" x14ac:dyDescent="0.25">
      <c r="B117" s="16" t="str">
        <f>VLOOKUP(G117,NUTS_Europa!$A$2:$C$81,2,FALSE)</f>
        <v>FRH0</v>
      </c>
      <c r="C117" s="16">
        <f>VLOOKUP(G117,NUTS_Europa!$A$2:$C$81,3,FALSE)</f>
        <v>283</v>
      </c>
      <c r="D117" s="16" t="str">
        <f>VLOOKUP(F117,NUTS_Europa!$A$2:$C$81,2,FALSE)</f>
        <v>ES62</v>
      </c>
      <c r="E117" s="16">
        <f>VLOOKUP(F117,NUTS_Europa!$A$2:$C$81,3,FALSE)</f>
        <v>1064</v>
      </c>
      <c r="F117" s="16">
        <v>18</v>
      </c>
      <c r="G117" s="16">
        <v>23</v>
      </c>
      <c r="H117" s="16">
        <v>1613441.7244643627</v>
      </c>
      <c r="I117" s="16">
        <v>2508019.5523973671</v>
      </c>
      <c r="J117" s="16">
        <v>154854.3009</v>
      </c>
      <c r="K117" s="16">
        <v>66.384392523364482</v>
      </c>
      <c r="L117" s="16">
        <v>11.370460503935686</v>
      </c>
      <c r="M117" s="16">
        <v>11.936023239174423</v>
      </c>
      <c r="N117" s="16">
        <v>2266.668199218178</v>
      </c>
    </row>
    <row r="118" spans="2:14" s="16" customFormat="1" x14ac:dyDescent="0.25">
      <c r="B118" s="16" t="str">
        <f>VLOOKUP(F118,NUTS_Europa!$A$2:$C$81,2,FALSE)</f>
        <v>ES62</v>
      </c>
      <c r="C118" s="16">
        <f>VLOOKUP(F118,NUTS_Europa!$A$2:$C$81,3,FALSE)</f>
        <v>1064</v>
      </c>
      <c r="D118" s="16" t="str">
        <f>VLOOKUP(G118,NUTS_Europa!$A$2:$C$81,2,FALSE)</f>
        <v>FRG0</v>
      </c>
      <c r="E118" s="16">
        <f>VLOOKUP(G118,NUTS_Europa!$A$2:$C$81,3,FALSE)</f>
        <v>282</v>
      </c>
      <c r="F118" s="16">
        <v>18</v>
      </c>
      <c r="G118" s="16">
        <v>22</v>
      </c>
      <c r="H118" s="16">
        <v>513627.74258931086</v>
      </c>
      <c r="I118" s="16">
        <v>2292697.2554533682</v>
      </c>
      <c r="J118" s="16">
        <v>135416.16140000001</v>
      </c>
      <c r="K118" s="16">
        <v>58.739205607476642</v>
      </c>
      <c r="L118" s="16">
        <v>10.747329949049341</v>
      </c>
      <c r="M118" s="16">
        <v>4.8895990738619899</v>
      </c>
      <c r="N118" s="16">
        <v>816.51860628420002</v>
      </c>
    </row>
    <row r="119" spans="2:14" s="16" customFormat="1" x14ac:dyDescent="0.25">
      <c r="B119" s="16" t="str">
        <f>VLOOKUP(G119,NUTS_Europa!$A$2:$C$81,2,FALSE)</f>
        <v>FRG0</v>
      </c>
      <c r="C119" s="16">
        <f>VLOOKUP(G119,NUTS_Europa!$A$2:$C$81,3,FALSE)</f>
        <v>282</v>
      </c>
      <c r="D119" s="16" t="str">
        <f>VLOOKUP(F119,NUTS_Europa!$A$2:$C$81,2,FALSE)</f>
        <v>DEA1</v>
      </c>
      <c r="E119" s="16">
        <f>VLOOKUP(F119,NUTS_Europa!$A$2:$C$81,3,FALSE)</f>
        <v>253</v>
      </c>
      <c r="F119" s="16">
        <v>9</v>
      </c>
      <c r="G119" s="16">
        <v>22</v>
      </c>
      <c r="H119" s="16">
        <v>513326.73448697408</v>
      </c>
      <c r="I119" s="16">
        <v>1538764.8315313978</v>
      </c>
      <c r="J119" s="16">
        <v>507158.32770000002</v>
      </c>
      <c r="K119" s="16">
        <v>31.211214953271028</v>
      </c>
      <c r="L119" s="16">
        <v>12.303572312979238</v>
      </c>
      <c r="M119" s="16">
        <v>5.6421094982378932</v>
      </c>
      <c r="N119" s="16">
        <v>816.51860628420002</v>
      </c>
    </row>
    <row r="120" spans="2:14" s="16" customFormat="1" x14ac:dyDescent="0.25">
      <c r="B120" s="16" t="str">
        <f>VLOOKUP(F120,NUTS_Europa!$A$2:$C$81,2,FALSE)</f>
        <v>DEA1</v>
      </c>
      <c r="C120" s="16">
        <f>VLOOKUP(F120,NUTS_Europa!$A$2:$C$81,3,FALSE)</f>
        <v>253</v>
      </c>
      <c r="D120" s="16" t="str">
        <f>VLOOKUP(G120,NUTS_Europa!$A$2:$C$81,2,FALSE)</f>
        <v>ES11</v>
      </c>
      <c r="E120" s="16">
        <f>VLOOKUP(G120,NUTS_Europa!$A$2:$C$81,3,FALSE)</f>
        <v>288</v>
      </c>
      <c r="F120" s="16">
        <v>9</v>
      </c>
      <c r="G120" s="16">
        <v>11</v>
      </c>
      <c r="H120" s="16">
        <v>504902.26564450905</v>
      </c>
      <c r="I120" s="16">
        <v>1903383.3905375986</v>
      </c>
      <c r="J120" s="16">
        <v>142392.87169999999</v>
      </c>
      <c r="K120" s="16">
        <v>41.455607476635514</v>
      </c>
      <c r="L120" s="16">
        <v>12.704171234476531</v>
      </c>
      <c r="M120" s="16">
        <v>5.3922212830335754</v>
      </c>
      <c r="N120" s="16">
        <v>900.45194714114655</v>
      </c>
    </row>
    <row r="121" spans="2:14" s="16" customFormat="1" x14ac:dyDescent="0.25">
      <c r="B121" s="16" t="str">
        <f>VLOOKUP(G121,NUTS_Europa!$A$2:$C$81,2,FALSE)</f>
        <v>ES11</v>
      </c>
      <c r="C121" s="16">
        <f>VLOOKUP(G121,NUTS_Europa!$A$2:$C$81,3,FALSE)</f>
        <v>288</v>
      </c>
      <c r="D121" s="16" t="str">
        <f>VLOOKUP(F121,NUTS_Europa!$A$2:$C$81,2,FALSE)</f>
        <v>DE80</v>
      </c>
      <c r="E121" s="16">
        <f>VLOOKUP(F121,NUTS_Europa!$A$2:$C$81,3,FALSE)</f>
        <v>1069</v>
      </c>
      <c r="F121" s="16">
        <v>6</v>
      </c>
      <c r="G121" s="16">
        <v>11</v>
      </c>
      <c r="H121" s="16">
        <v>484887.4299825725</v>
      </c>
      <c r="I121" s="16">
        <v>2236791.0784690059</v>
      </c>
      <c r="J121" s="16">
        <v>142841.86170000001</v>
      </c>
      <c r="K121" s="16">
        <v>54.147196261682247</v>
      </c>
      <c r="L121" s="16">
        <v>11.022054919697492</v>
      </c>
      <c r="M121" s="16">
        <v>4.5623571848265536</v>
      </c>
      <c r="N121" s="16">
        <v>900.45194714114655</v>
      </c>
    </row>
    <row r="122" spans="2:14" s="16" customFormat="1" x14ac:dyDescent="0.25"/>
    <row r="123" spans="2:14" s="16" customFormat="1" x14ac:dyDescent="0.25">
      <c r="B123" s="16" t="s">
        <v>144</v>
      </c>
    </row>
    <row r="124" spans="2:14" s="16" customFormat="1" x14ac:dyDescent="0.25">
      <c r="B124" s="16" t="s">
        <v>128</v>
      </c>
      <c r="C124" s="16" t="s">
        <v>129</v>
      </c>
      <c r="D124" s="16" t="s">
        <v>126</v>
      </c>
      <c r="E124" s="16" t="s">
        <v>130</v>
      </c>
      <c r="F124" s="16" t="s">
        <v>34</v>
      </c>
      <c r="G124" s="16" t="s">
        <v>35</v>
      </c>
      <c r="H124" s="16" t="s">
        <v>131</v>
      </c>
      <c r="I124" s="16" t="s">
        <v>127</v>
      </c>
      <c r="J124" s="16" t="s">
        <v>36</v>
      </c>
      <c r="K124" s="16" t="s">
        <v>37</v>
      </c>
      <c r="L124" s="16" t="s">
        <v>38</v>
      </c>
      <c r="M124" s="16" t="s">
        <v>39</v>
      </c>
      <c r="N124" s="16" t="s">
        <v>40</v>
      </c>
    </row>
    <row r="125" spans="2:14" s="16" customFormat="1" x14ac:dyDescent="0.25">
      <c r="B125" s="16" t="str">
        <f>VLOOKUP(F125,NUTS_Europa!$A$2:$C$81,2,FALSE)</f>
        <v>FRF2</v>
      </c>
      <c r="C125" s="16">
        <f>VLOOKUP(F125,NUTS_Europa!$A$2:$C$81,3,FALSE)</f>
        <v>269</v>
      </c>
      <c r="D125" s="16" t="str">
        <f>VLOOKUP(G125,NUTS_Europa!$A$2:$C$81,2,FALSE)</f>
        <v>FRJ2</v>
      </c>
      <c r="E125" s="16">
        <f>VLOOKUP(G125,NUTS_Europa!$A$2:$C$81,3,FALSE)</f>
        <v>283</v>
      </c>
      <c r="F125" s="16">
        <v>27</v>
      </c>
      <c r="G125" s="16">
        <v>28</v>
      </c>
      <c r="H125" s="16">
        <v>1882886.9136016404</v>
      </c>
      <c r="I125" s="16">
        <v>1287945.5503327446</v>
      </c>
      <c r="J125" s="16">
        <v>176841.96369999999</v>
      </c>
      <c r="K125" s="16">
        <v>21.635514018691591</v>
      </c>
      <c r="L125" s="16">
        <v>12.207519285031864</v>
      </c>
      <c r="M125" s="16">
        <v>14.025003741744069</v>
      </c>
      <c r="N125" s="16">
        <v>2266.668199218178</v>
      </c>
    </row>
    <row r="126" spans="2:14" s="16" customFormat="1" x14ac:dyDescent="0.25">
      <c r="B126" s="16" t="str">
        <f>VLOOKUP(G126,NUTS_Europa!$A$2:$C$81,2,FALSE)</f>
        <v>FRJ2</v>
      </c>
      <c r="C126" s="16">
        <f>VLOOKUP(G126,NUTS_Europa!$A$2:$C$81,3,FALSE)</f>
        <v>283</v>
      </c>
      <c r="D126" s="16" t="str">
        <f>VLOOKUP(F126,NUTS_Europa!$A$2:$C$81,2,FALSE)</f>
        <v>FRJ1</v>
      </c>
      <c r="E126" s="16">
        <f>VLOOKUP(F126,NUTS_Europa!$A$2:$C$81,3,FALSE)</f>
        <v>1063</v>
      </c>
      <c r="F126" s="16">
        <v>26</v>
      </c>
      <c r="G126" s="16">
        <v>28</v>
      </c>
      <c r="H126" s="16">
        <v>2313210.4394567548</v>
      </c>
      <c r="I126" s="16">
        <v>6322719.6867571045</v>
      </c>
      <c r="J126" s="16">
        <v>142841.86170000001</v>
      </c>
      <c r="K126" s="16">
        <v>72.137242990654215</v>
      </c>
      <c r="L126" s="16">
        <v>11.141432469821467</v>
      </c>
      <c r="M126" s="16">
        <v>11.936023239174423</v>
      </c>
      <c r="N126" s="16">
        <v>2266.668199218178</v>
      </c>
    </row>
    <row r="127" spans="2:14" s="16" customFormat="1" x14ac:dyDescent="0.25">
      <c r="B127" s="16" t="str">
        <f>VLOOKUP(F127,NUTS_Europa!$A$2:$C$81,2,FALSE)</f>
        <v>FRJ1</v>
      </c>
      <c r="C127" s="16">
        <f>VLOOKUP(F127,NUTS_Europa!$A$2:$C$81,3,FALSE)</f>
        <v>1063</v>
      </c>
      <c r="D127" s="16" t="str">
        <f>VLOOKUP(G127,NUTS_Europa!$A$2:$C$81,2,FALSE)</f>
        <v>PT17</v>
      </c>
      <c r="E127" s="16">
        <f>VLOOKUP(G127,NUTS_Europa!$A$2:$C$81,3,FALSE)</f>
        <v>294</v>
      </c>
      <c r="F127" s="16">
        <v>26</v>
      </c>
      <c r="G127" s="16">
        <v>39</v>
      </c>
      <c r="H127" s="16">
        <v>1540811.2452298738</v>
      </c>
      <c r="I127" s="16">
        <v>5354394.1556831654</v>
      </c>
      <c r="J127" s="16">
        <v>137713.6226</v>
      </c>
      <c r="K127" s="16">
        <v>38.037383177570099</v>
      </c>
      <c r="L127" s="16">
        <v>12.165607875712984</v>
      </c>
      <c r="M127" s="16">
        <v>14.792056753512249</v>
      </c>
      <c r="N127" s="16">
        <v>2919.4418074543673</v>
      </c>
    </row>
    <row r="128" spans="2:14" s="16" customFormat="1" x14ac:dyDescent="0.25">
      <c r="B128" s="16" t="str">
        <f>VLOOKUP(G128,NUTS_Europa!$A$2:$C$81,2,FALSE)</f>
        <v>PT17</v>
      </c>
      <c r="C128" s="16">
        <f>VLOOKUP(G128,NUTS_Europa!$A$2:$C$81,3,FALSE)</f>
        <v>294</v>
      </c>
      <c r="D128" s="16" t="str">
        <f>VLOOKUP(F128,NUTS_Europa!$A$2:$C$81,2,FALSE)</f>
        <v>PT15</v>
      </c>
      <c r="E128" s="16">
        <f>VLOOKUP(F128,NUTS_Europa!$A$2:$C$81,3,FALSE)</f>
        <v>1065</v>
      </c>
      <c r="F128" s="16">
        <v>37</v>
      </c>
      <c r="G128" s="16">
        <v>39</v>
      </c>
      <c r="H128" s="16">
        <v>948734.49656451249</v>
      </c>
      <c r="I128" s="16">
        <v>627861.65980740765</v>
      </c>
      <c r="J128" s="16">
        <v>507158.32770000002</v>
      </c>
      <c r="K128" s="16">
        <v>2.1028037383177574</v>
      </c>
      <c r="L128" s="16">
        <v>8.834964983378045</v>
      </c>
      <c r="M128" s="16">
        <v>14.792056753512249</v>
      </c>
      <c r="N128" s="16">
        <v>2919.4418074543673</v>
      </c>
    </row>
    <row r="129" spans="2:14" s="16" customFormat="1" x14ac:dyDescent="0.25">
      <c r="B129" s="16" t="str">
        <f>VLOOKUP(G129,NUTS_Europa!$A$2:$C$81,2,FALSE)</f>
        <v>PT15</v>
      </c>
      <c r="C129" s="16">
        <f>VLOOKUP(G129,NUTS_Europa!$A$2:$C$81,3,FALSE)</f>
        <v>1065</v>
      </c>
      <c r="D129" s="16" t="str">
        <f>VLOOKUP(F129,NUTS_Europa!$A$2:$C$81,2,FALSE)</f>
        <v>NL41</v>
      </c>
      <c r="E129" s="16">
        <f>VLOOKUP(F129,NUTS_Europa!$A$2:$C$81,3,FALSE)</f>
        <v>253</v>
      </c>
      <c r="F129" s="16">
        <v>35</v>
      </c>
      <c r="G129" s="16">
        <v>37</v>
      </c>
      <c r="H129" s="16">
        <v>3020367.131276303</v>
      </c>
      <c r="I129" s="16">
        <v>2215951.5269956691</v>
      </c>
      <c r="J129" s="16">
        <v>142392.87169999999</v>
      </c>
      <c r="K129" s="16">
        <v>54.475093457943935</v>
      </c>
      <c r="L129" s="16">
        <v>9.7019257532101122</v>
      </c>
      <c r="M129" s="16">
        <v>45.245058896887464</v>
      </c>
      <c r="N129" s="16">
        <v>7555.5136267141388</v>
      </c>
    </row>
    <row r="130" spans="2:14" s="16" customFormat="1" x14ac:dyDescent="0.25">
      <c r="B130" s="16" t="str">
        <f>VLOOKUP(F130,NUTS_Europa!$A$2:$C$81,2,FALSE)</f>
        <v>NL41</v>
      </c>
      <c r="C130" s="16">
        <f>VLOOKUP(F130,NUTS_Europa!$A$2:$C$81,3,FALSE)</f>
        <v>253</v>
      </c>
      <c r="D130" s="16" t="str">
        <f>VLOOKUP(G130,NUTS_Europa!$A$2:$C$81,2,FALSE)</f>
        <v>PT16</v>
      </c>
      <c r="E130" s="16">
        <f>VLOOKUP(G130,NUTS_Europa!$A$2:$C$81,3,FALSE)</f>
        <v>111</v>
      </c>
      <c r="F130" s="16">
        <v>35</v>
      </c>
      <c r="G130" s="16">
        <v>38</v>
      </c>
      <c r="H130" s="16">
        <v>926298.4499982493</v>
      </c>
      <c r="I130" s="16">
        <v>1958941.3441961957</v>
      </c>
      <c r="J130" s="16">
        <v>122072.6309</v>
      </c>
      <c r="K130" s="16">
        <v>45.088785046728972</v>
      </c>
      <c r="L130" s="16">
        <v>12.992551292629917</v>
      </c>
      <c r="M130" s="16">
        <v>18.046595005347793</v>
      </c>
      <c r="N130" s="16">
        <v>3013.6173496743208</v>
      </c>
    </row>
    <row r="131" spans="2:14" s="16" customFormat="1" x14ac:dyDescent="0.25">
      <c r="B131" s="16" t="str">
        <f>VLOOKUP(G131,NUTS_Europa!$A$2:$C$81,2,FALSE)</f>
        <v>PT16</v>
      </c>
      <c r="C131" s="16">
        <f>VLOOKUP(G131,NUTS_Europa!$A$2:$C$81,3,FALSE)</f>
        <v>111</v>
      </c>
      <c r="D131" s="16" t="str">
        <f>VLOOKUP(F131,NUTS_Europa!$A$2:$C$81,2,FALSE)</f>
        <v>ES61</v>
      </c>
      <c r="E131" s="16">
        <f>VLOOKUP(F131,NUTS_Europa!$A$2:$C$81,3,FALSE)</f>
        <v>61</v>
      </c>
      <c r="F131" s="16">
        <v>17</v>
      </c>
      <c r="G131" s="16">
        <v>38</v>
      </c>
      <c r="H131" s="16">
        <v>1666600.3868989181</v>
      </c>
      <c r="I131" s="16">
        <v>977584.20134527364</v>
      </c>
      <c r="J131" s="16">
        <v>118487.9544</v>
      </c>
      <c r="K131" s="16">
        <v>14.962149532710281</v>
      </c>
      <c r="L131" s="16">
        <v>10.06365616834476</v>
      </c>
      <c r="M131" s="16">
        <v>14.212922346692734</v>
      </c>
      <c r="N131" s="16">
        <v>3013.6173496743208</v>
      </c>
    </row>
    <row r="132" spans="2:14" s="16" customFormat="1" x14ac:dyDescent="0.25">
      <c r="B132" s="16" t="str">
        <f>VLOOKUP(F132,NUTS_Europa!$A$2:$C$81,2,FALSE)</f>
        <v>ES61</v>
      </c>
      <c r="C132" s="16">
        <f>VLOOKUP(F132,NUTS_Europa!$A$2:$C$81,3,FALSE)</f>
        <v>61</v>
      </c>
      <c r="D132" s="16" t="str">
        <f>VLOOKUP(G132,NUTS_Europa!$A$2:$C$81,2,FALSE)</f>
        <v>PT11</v>
      </c>
      <c r="E132" s="16">
        <f>VLOOKUP(G132,NUTS_Europa!$A$2:$C$81,3,FALSE)</f>
        <v>111</v>
      </c>
      <c r="F132" s="16">
        <v>17</v>
      </c>
      <c r="G132" s="16">
        <v>36</v>
      </c>
      <c r="H132" s="16">
        <v>1765522.3764019776</v>
      </c>
      <c r="I132" s="16">
        <v>977584.20134527364</v>
      </c>
      <c r="J132" s="16">
        <v>507158.32770000002</v>
      </c>
      <c r="K132" s="16">
        <v>14.962149532710281</v>
      </c>
      <c r="L132" s="16">
        <v>10.06365616834476</v>
      </c>
      <c r="M132" s="16">
        <v>14.212922346692734</v>
      </c>
      <c r="N132" s="16">
        <v>3013.6173496743208</v>
      </c>
    </row>
    <row r="133" spans="2:14" s="16" customFormat="1" x14ac:dyDescent="0.25">
      <c r="B133" s="16" t="str">
        <f>VLOOKUP(G133,NUTS_Europa!$A$2:$C$81,2,FALSE)</f>
        <v>PT11</v>
      </c>
      <c r="C133" s="16">
        <f>VLOOKUP(G133,NUTS_Europa!$A$2:$C$81,3,FALSE)</f>
        <v>111</v>
      </c>
      <c r="D133" s="16" t="str">
        <f>VLOOKUP(F133,NUTS_Europa!$A$2:$C$81,2,FALSE)</f>
        <v>FRI2</v>
      </c>
      <c r="E133" s="16">
        <f>VLOOKUP(F133,NUTS_Europa!$A$2:$C$81,3,FALSE)</f>
        <v>269</v>
      </c>
      <c r="F133" s="16">
        <v>29</v>
      </c>
      <c r="G133" s="16">
        <v>36</v>
      </c>
      <c r="H133" s="16">
        <v>1519464.1766058523</v>
      </c>
      <c r="I133" s="16">
        <v>1768884.3355142784</v>
      </c>
      <c r="J133" s="16">
        <v>114346.8514</v>
      </c>
      <c r="K133" s="16">
        <v>37.24158878504673</v>
      </c>
      <c r="L133" s="16">
        <v>12.273367709796201</v>
      </c>
      <c r="M133" s="16">
        <v>18.046595005347793</v>
      </c>
      <c r="N133" s="16">
        <v>3013.6173496743208</v>
      </c>
    </row>
    <row r="134" spans="2:14" s="16" customFormat="1" x14ac:dyDescent="0.25">
      <c r="B134" s="16" t="str">
        <f>VLOOKUP(F134,NUTS_Europa!$A$2:$C$81,2,FALSE)</f>
        <v>FRI2</v>
      </c>
      <c r="C134" s="16">
        <f>VLOOKUP(F134,NUTS_Europa!$A$2:$C$81,3,FALSE)</f>
        <v>269</v>
      </c>
      <c r="D134" s="16" t="str">
        <f>VLOOKUP(G134,NUTS_Europa!$A$2:$C$81,2,FALSE)</f>
        <v>FRG0</v>
      </c>
      <c r="E134" s="16">
        <f>VLOOKUP(G134,NUTS_Europa!$A$2:$C$81,3,FALSE)</f>
        <v>283</v>
      </c>
      <c r="F134" s="16">
        <v>29</v>
      </c>
      <c r="G134" s="16">
        <v>62</v>
      </c>
      <c r="H134" s="16">
        <v>1365039.363471857</v>
      </c>
      <c r="I134" s="16">
        <v>1287945.5503327446</v>
      </c>
      <c r="J134" s="16">
        <v>118487.9544</v>
      </c>
      <c r="K134" s="16">
        <v>21.635514018691591</v>
      </c>
      <c r="L134" s="16">
        <v>12.207519285031864</v>
      </c>
      <c r="M134" s="16">
        <v>14.025003741744069</v>
      </c>
      <c r="N134" s="16">
        <v>2266.668199218178</v>
      </c>
    </row>
    <row r="135" spans="2:14" s="16" customFormat="1" x14ac:dyDescent="0.25">
      <c r="B135" s="16" t="str">
        <f>VLOOKUP(G135,NUTS_Europa!$A$2:$C$81,2,FALSE)</f>
        <v>FRG0</v>
      </c>
      <c r="C135" s="16">
        <f>VLOOKUP(G135,NUTS_Europa!$A$2:$C$81,3,FALSE)</f>
        <v>283</v>
      </c>
      <c r="D135" s="16" t="str">
        <f>VLOOKUP(F135,NUTS_Europa!$A$2:$C$81,2,FALSE)</f>
        <v>FRF2</v>
      </c>
      <c r="E135" s="16">
        <f>VLOOKUP(F135,NUTS_Europa!$A$2:$C$81,3,FALSE)</f>
        <v>269</v>
      </c>
      <c r="F135" s="16">
        <v>27</v>
      </c>
      <c r="G135" s="16">
        <v>62</v>
      </c>
      <c r="H135" s="16">
        <v>1353134.8220895631</v>
      </c>
      <c r="I135" s="16">
        <v>1287945.5503327446</v>
      </c>
      <c r="J135" s="16">
        <v>141512.31529999999</v>
      </c>
      <c r="K135" s="16">
        <v>21.635514018691591</v>
      </c>
      <c r="L135" s="16">
        <v>12.207519285031864</v>
      </c>
      <c r="M135" s="16">
        <v>14.025003741744069</v>
      </c>
      <c r="N135" s="16">
        <v>2266.668199218178</v>
      </c>
    </row>
    <row r="136" spans="2:14" s="16" customFormat="1" x14ac:dyDescent="0.25"/>
    <row r="137" spans="2:14" s="16" customFormat="1" x14ac:dyDescent="0.25">
      <c r="B137" s="16" t="s">
        <v>145</v>
      </c>
    </row>
    <row r="138" spans="2:14" s="16" customFormat="1" x14ac:dyDescent="0.25">
      <c r="B138" s="16" t="s">
        <v>128</v>
      </c>
      <c r="C138" s="16" t="s">
        <v>129</v>
      </c>
      <c r="D138" s="16" t="s">
        <v>126</v>
      </c>
      <c r="E138" s="16" t="s">
        <v>130</v>
      </c>
      <c r="F138" s="16" t="s">
        <v>34</v>
      </c>
      <c r="G138" s="16" t="s">
        <v>35</v>
      </c>
      <c r="H138" s="16" t="s">
        <v>131</v>
      </c>
      <c r="I138" s="16" t="s">
        <v>127</v>
      </c>
      <c r="J138" s="16" t="s">
        <v>36</v>
      </c>
      <c r="K138" s="16" t="s">
        <v>37</v>
      </c>
      <c r="L138" s="16" t="s">
        <v>38</v>
      </c>
      <c r="M138" s="16" t="s">
        <v>39</v>
      </c>
      <c r="N138" s="16" t="s">
        <v>40</v>
      </c>
    </row>
    <row r="139" spans="2:14" s="16" customFormat="1" x14ac:dyDescent="0.25">
      <c r="B139" s="16" t="str">
        <f>VLOOKUP(F139,NUTS_Europa!$A$2:$C$81,2,FALSE)</f>
        <v>BE23</v>
      </c>
      <c r="C139" s="16">
        <f>VLOOKUP(F139,NUTS_Europa!$A$2:$C$81,3,FALSE)</f>
        <v>220</v>
      </c>
      <c r="D139" s="16" t="str">
        <f>VLOOKUP(G139,NUTS_Europa!$A$2:$C$81,2,FALSE)</f>
        <v>ES12</v>
      </c>
      <c r="E139" s="16">
        <f>VLOOKUP(G139,NUTS_Europa!$A$2:$C$81,3,FALSE)</f>
        <v>163</v>
      </c>
      <c r="F139" s="16">
        <v>42</v>
      </c>
      <c r="G139" s="16">
        <v>52</v>
      </c>
      <c r="H139" s="16">
        <v>1456265.8376579513</v>
      </c>
      <c r="I139" s="16">
        <v>1624283.7067506071</v>
      </c>
      <c r="J139" s="16">
        <v>137713.6226</v>
      </c>
      <c r="K139" s="16">
        <v>34.112149532710283</v>
      </c>
      <c r="L139" s="16">
        <v>14.472520597415304</v>
      </c>
      <c r="M139" s="16">
        <v>18.221001307114356</v>
      </c>
      <c r="N139" s="16">
        <v>2892.2254085751483</v>
      </c>
    </row>
    <row r="140" spans="2:14" s="16" customFormat="1" x14ac:dyDescent="0.25">
      <c r="B140" s="16" t="str">
        <f>VLOOKUP(G140,NUTS_Europa!$A$2:$C$81,2,FALSE)</f>
        <v>ES12</v>
      </c>
      <c r="C140" s="16">
        <f>VLOOKUP(G140,NUTS_Europa!$A$2:$C$81,3,FALSE)</f>
        <v>163</v>
      </c>
      <c r="D140" s="16" t="str">
        <f>VLOOKUP(F140,NUTS_Europa!$A$2:$C$81,2,FALSE)</f>
        <v>DE94</v>
      </c>
      <c r="E140" s="16">
        <f>VLOOKUP(F140,NUTS_Europa!$A$2:$C$81,3,FALSE)</f>
        <v>1069</v>
      </c>
      <c r="F140" s="16">
        <v>48</v>
      </c>
      <c r="G140" s="16">
        <v>52</v>
      </c>
      <c r="H140" s="16">
        <v>1776141.774808727</v>
      </c>
      <c r="I140" s="16">
        <v>2092761.7143234895</v>
      </c>
      <c r="J140" s="16">
        <v>123614.25509999999</v>
      </c>
      <c r="K140" s="16">
        <v>48.97429906542056</v>
      </c>
      <c r="L140" s="16">
        <v>14.404287047626326</v>
      </c>
      <c r="M140" s="16">
        <v>17.319657593016213</v>
      </c>
      <c r="N140" s="16">
        <v>2892.2254085751483</v>
      </c>
    </row>
    <row r="141" spans="2:14" s="16" customFormat="1" x14ac:dyDescent="0.25">
      <c r="B141" s="16" t="str">
        <f>VLOOKUP(F141,NUTS_Europa!$A$2:$C$81,2,FALSE)</f>
        <v>DE94</v>
      </c>
      <c r="C141" s="16">
        <f>VLOOKUP(F141,NUTS_Europa!$A$2:$C$81,3,FALSE)</f>
        <v>1069</v>
      </c>
      <c r="D141" s="16" t="str">
        <f>VLOOKUP(G141,NUTS_Europa!$A$2:$C$81,2,FALSE)</f>
        <v>FRJ2</v>
      </c>
      <c r="E141" s="16">
        <f>VLOOKUP(G141,NUTS_Europa!$A$2:$C$81,3,FALSE)</f>
        <v>163</v>
      </c>
      <c r="F141" s="16">
        <v>48</v>
      </c>
      <c r="G141" s="16">
        <v>68</v>
      </c>
      <c r="H141" s="16">
        <v>2736907.241057897</v>
      </c>
      <c r="I141" s="16">
        <v>2092761.7143234895</v>
      </c>
      <c r="J141" s="16">
        <v>142841.86170000001</v>
      </c>
      <c r="K141" s="16">
        <v>48.97429906542056</v>
      </c>
      <c r="L141" s="16">
        <v>14.404287047626326</v>
      </c>
      <c r="M141" s="16">
        <v>17.319657593016213</v>
      </c>
      <c r="N141" s="16">
        <v>2892.2254085751483</v>
      </c>
    </row>
    <row r="142" spans="2:14" s="16" customFormat="1" x14ac:dyDescent="0.25">
      <c r="B142" s="16" t="str">
        <f>VLOOKUP(G142,NUTS_Europa!$A$2:$C$81,2,FALSE)</f>
        <v>FRJ2</v>
      </c>
      <c r="C142" s="16">
        <f>VLOOKUP(G142,NUTS_Europa!$A$2:$C$81,3,FALSE)</f>
        <v>163</v>
      </c>
      <c r="D142" s="16" t="str">
        <f>VLOOKUP(F142,NUTS_Europa!$A$2:$C$81,2,FALSE)</f>
        <v>DE50</v>
      </c>
      <c r="E142" s="16">
        <f>VLOOKUP(F142,NUTS_Europa!$A$2:$C$81,3,FALSE)</f>
        <v>1069</v>
      </c>
      <c r="F142" s="16">
        <v>44</v>
      </c>
      <c r="G142" s="16">
        <v>68</v>
      </c>
      <c r="H142" s="16">
        <v>2554627.6269078567</v>
      </c>
      <c r="I142" s="16">
        <v>2092761.7143234895</v>
      </c>
      <c r="J142" s="16">
        <v>122072.6309</v>
      </c>
      <c r="K142" s="16">
        <v>48.97429906542056</v>
      </c>
      <c r="L142" s="16">
        <v>14.404287047626326</v>
      </c>
      <c r="M142" s="16">
        <v>17.319657593016213</v>
      </c>
      <c r="N142" s="16">
        <v>2892.2254085751483</v>
      </c>
    </row>
    <row r="143" spans="2:14" s="16" customFormat="1" x14ac:dyDescent="0.25">
      <c r="B143" s="16" t="str">
        <f>VLOOKUP(F143,NUTS_Europa!$A$2:$C$81,2,FALSE)</f>
        <v>DE50</v>
      </c>
      <c r="C143" s="16">
        <f>VLOOKUP(F143,NUTS_Europa!$A$2:$C$81,3,FALSE)</f>
        <v>1069</v>
      </c>
      <c r="D143" s="16" t="str">
        <f>VLOOKUP(G143,NUTS_Europa!$A$2:$C$81,2,FALSE)</f>
        <v>NL11</v>
      </c>
      <c r="E143" s="16">
        <f>VLOOKUP(G143,NUTS_Europa!$A$2:$C$81,3,FALSE)</f>
        <v>218</v>
      </c>
      <c r="F143" s="16">
        <v>44</v>
      </c>
      <c r="G143" s="16">
        <v>70</v>
      </c>
      <c r="H143" s="16">
        <v>2265567.9521564217</v>
      </c>
      <c r="I143" s="16">
        <v>1036506.3823318554</v>
      </c>
      <c r="J143" s="16">
        <v>120437.3524</v>
      </c>
      <c r="K143" s="16">
        <v>12.615420560747665</v>
      </c>
      <c r="L143" s="16">
        <v>9.1573299527924714</v>
      </c>
      <c r="M143" s="16">
        <v>26.57233138505028</v>
      </c>
      <c r="N143" s="16">
        <v>5603.586288415795</v>
      </c>
    </row>
    <row r="144" spans="2:14" s="16" customFormat="1" x14ac:dyDescent="0.25">
      <c r="B144" s="16" t="str">
        <f>VLOOKUP(G144,NUTS_Europa!$A$2:$C$81,2,FALSE)</f>
        <v>NL11</v>
      </c>
      <c r="C144" s="16">
        <f>VLOOKUP(G144,NUTS_Europa!$A$2:$C$81,3,FALSE)</f>
        <v>218</v>
      </c>
      <c r="D144" s="16" t="str">
        <f>VLOOKUP(F144,NUTS_Europa!$A$2:$C$81,2,FALSE)</f>
        <v>NL33</v>
      </c>
      <c r="E144" s="16">
        <f>VLOOKUP(F144,NUTS_Europa!$A$2:$C$81,3,FALSE)</f>
        <v>250</v>
      </c>
      <c r="F144" s="16">
        <v>33</v>
      </c>
      <c r="G144" s="16">
        <v>70</v>
      </c>
      <c r="H144" s="16">
        <v>2009530.2229203046</v>
      </c>
      <c r="I144" s="16">
        <v>887761.53574320674</v>
      </c>
      <c r="J144" s="16">
        <v>135416.16140000001</v>
      </c>
      <c r="K144" s="16">
        <v>3.1775700934579443</v>
      </c>
      <c r="L144" s="16">
        <v>10.603975876402895</v>
      </c>
      <c r="M144" s="16">
        <v>31.736643702576409</v>
      </c>
      <c r="N144" s="16">
        <v>5603.586288415795</v>
      </c>
    </row>
    <row r="145" spans="2:17" s="16" customFormat="1" x14ac:dyDescent="0.25">
      <c r="B145" s="16" t="str">
        <f>VLOOKUP(F145,NUTS_Europa!$A$2:$C$81,2,FALSE)</f>
        <v>NL33</v>
      </c>
      <c r="C145" s="16">
        <f>VLOOKUP(F145,NUTS_Europa!$A$2:$C$81,3,FALSE)</f>
        <v>250</v>
      </c>
      <c r="D145" s="16" t="str">
        <f>VLOOKUP(G145,NUTS_Europa!$A$2:$C$81,2,FALSE)</f>
        <v>PT18</v>
      </c>
      <c r="E145" s="16">
        <f>VLOOKUP(G145,NUTS_Europa!$A$2:$C$81,3,FALSE)</f>
        <v>1065</v>
      </c>
      <c r="F145" s="16">
        <v>33</v>
      </c>
      <c r="G145" s="16">
        <v>40</v>
      </c>
      <c r="H145" s="16">
        <v>2391921.6704984833</v>
      </c>
      <c r="I145" s="16">
        <v>2302260.6648410489</v>
      </c>
      <c r="J145" s="16">
        <v>137713.6226</v>
      </c>
      <c r="K145" s="16">
        <v>54.47476635514019</v>
      </c>
      <c r="L145" s="16">
        <v>9.4664553620414971</v>
      </c>
      <c r="M145" s="16">
        <v>45.245058896887464</v>
      </c>
      <c r="N145" s="16">
        <v>7555.5136267141388</v>
      </c>
    </row>
    <row r="146" spans="2:17" s="16" customFormat="1" x14ac:dyDescent="0.25">
      <c r="B146" s="16" t="str">
        <f>VLOOKUP(G146,NUTS_Europa!$A$2:$C$81,2,FALSE)</f>
        <v>PT18</v>
      </c>
      <c r="C146" s="16">
        <f>VLOOKUP(G146,NUTS_Europa!$A$2:$C$81,3,FALSE)</f>
        <v>1065</v>
      </c>
      <c r="D146" s="16" t="str">
        <f>VLOOKUP(F146,NUTS_Europa!$A$2:$C$81,2,FALSE)</f>
        <v>ES51</v>
      </c>
      <c r="E146" s="16">
        <f>VLOOKUP(F146,NUTS_Europa!$A$2:$C$81,3,FALSE)</f>
        <v>1063</v>
      </c>
      <c r="F146" s="16">
        <v>15</v>
      </c>
      <c r="G146" s="16">
        <v>40</v>
      </c>
      <c r="H146" s="16">
        <v>2686662.0590238329</v>
      </c>
      <c r="I146" s="16">
        <v>5288752.5991787156</v>
      </c>
      <c r="J146" s="16">
        <v>192445.7181</v>
      </c>
      <c r="K146" s="16">
        <v>37.336448598130843</v>
      </c>
      <c r="L146" s="16">
        <v>7.9166553551659966</v>
      </c>
      <c r="M146" s="16">
        <v>38.281833905003289</v>
      </c>
      <c r="N146" s="16">
        <v>7555.5136267141388</v>
      </c>
    </row>
    <row r="147" spans="2:17" s="16" customFormat="1" x14ac:dyDescent="0.25">
      <c r="B147" s="16" t="str">
        <f>VLOOKUP(F147,NUTS_Europa!$A$2:$C$81,2,FALSE)</f>
        <v>ES51</v>
      </c>
      <c r="C147" s="16">
        <f>VLOOKUP(F147,NUTS_Europa!$A$2:$C$81,3,FALSE)</f>
        <v>1063</v>
      </c>
      <c r="D147" s="16" t="str">
        <f>VLOOKUP(G147,NUTS_Europa!$A$2:$C$81,2,FALSE)</f>
        <v>ES52</v>
      </c>
      <c r="E147" s="16">
        <f>VLOOKUP(G147,NUTS_Europa!$A$2:$C$81,3,FALSE)</f>
        <v>1064</v>
      </c>
      <c r="F147" s="16">
        <v>15</v>
      </c>
      <c r="G147" s="16">
        <v>16</v>
      </c>
      <c r="H147" s="16">
        <v>2762614.1496711429</v>
      </c>
      <c r="I147" s="16">
        <v>4444392.5685935188</v>
      </c>
      <c r="J147" s="16">
        <v>135416.16140000001</v>
      </c>
      <c r="K147" s="16">
        <v>7.5700934579439254</v>
      </c>
      <c r="L147" s="16">
        <v>11.476326281615155</v>
      </c>
      <c r="M147" s="16">
        <v>54.164747454136652</v>
      </c>
      <c r="N147" s="16">
        <v>10690.2529406715</v>
      </c>
    </row>
    <row r="148" spans="2:17" s="16" customFormat="1" x14ac:dyDescent="0.25">
      <c r="B148" s="16" t="str">
        <f>VLOOKUP(F148,NUTS_Europa!$A$2:$C$81,2,FALSE)</f>
        <v>ES52</v>
      </c>
      <c r="C148" s="16">
        <f>VLOOKUP(F148,NUTS_Europa!$A$2:$C$81,3,FALSE)</f>
        <v>1064</v>
      </c>
      <c r="D148" s="16" t="str">
        <f>VLOOKUP(G148,NUTS_Europa!$A$2:$C$81,2,FALSE)</f>
        <v>PT18</v>
      </c>
      <c r="E148" s="16">
        <f>VLOOKUP(G148,NUTS_Europa!$A$2:$C$81,3,FALSE)</f>
        <v>61</v>
      </c>
      <c r="F148" s="16">
        <v>16</v>
      </c>
      <c r="G148" s="16">
        <v>80</v>
      </c>
      <c r="H148" s="16">
        <v>12247081.762624204</v>
      </c>
      <c r="I148" s="16">
        <v>1075479.0218709209</v>
      </c>
      <c r="J148" s="16">
        <v>145277.79319999999</v>
      </c>
      <c r="K148" s="16">
        <v>18.270560747663552</v>
      </c>
      <c r="L148" s="16">
        <v>10.332701555374113</v>
      </c>
      <c r="M148" s="16">
        <v>81.96192975314419</v>
      </c>
      <c r="N148" s="16">
        <v>17378.684516231049</v>
      </c>
    </row>
    <row r="149" spans="2:17" s="16" customFormat="1" x14ac:dyDescent="0.25">
      <c r="B149" s="16" t="str">
        <f>VLOOKUP(G149,NUTS_Europa!$A$2:$C$81,2,FALSE)</f>
        <v>PT18</v>
      </c>
      <c r="C149" s="16">
        <f>VLOOKUP(G149,NUTS_Europa!$A$2:$C$81,3,FALSE)</f>
        <v>61</v>
      </c>
      <c r="D149" s="16" t="str">
        <f>VLOOKUP(F149,NUTS_Europa!$A$2:$C$81,2,FALSE)</f>
        <v>BE25</v>
      </c>
      <c r="E149" s="16">
        <f>VLOOKUP(F149,NUTS_Europa!$A$2:$C$81,3,FALSE)</f>
        <v>220</v>
      </c>
      <c r="F149" s="16">
        <v>43</v>
      </c>
      <c r="G149" s="16">
        <v>80</v>
      </c>
      <c r="H149" s="16">
        <v>11692365.652726289</v>
      </c>
      <c r="I149" s="16">
        <v>2388279.083152073</v>
      </c>
      <c r="J149" s="16">
        <v>117768.50930000001</v>
      </c>
      <c r="K149" s="16">
        <v>63.255607476635518</v>
      </c>
      <c r="L149" s="16">
        <v>10.275061154313947</v>
      </c>
      <c r="M149" s="16">
        <v>87.377886615135978</v>
      </c>
      <c r="N149" s="16">
        <v>17378.684516231049</v>
      </c>
    </row>
    <row r="150" spans="2:17" s="16" customFormat="1" x14ac:dyDescent="0.25">
      <c r="B150" s="16" t="str">
        <f>VLOOKUP(F150,NUTS_Europa!$A$2:$C$81,2,FALSE)</f>
        <v>BE25</v>
      </c>
      <c r="C150" s="16">
        <f>VLOOKUP(F150,NUTS_Europa!$A$2:$C$81,3,FALSE)</f>
        <v>220</v>
      </c>
      <c r="D150" s="16" t="str">
        <f>VLOOKUP(G150,NUTS_Europa!$A$2:$C$81,2,FALSE)</f>
        <v>FRD1</v>
      </c>
      <c r="E150" s="16">
        <f>VLOOKUP(G150,NUTS_Europa!$A$2:$C$81,3,FALSE)</f>
        <v>269</v>
      </c>
      <c r="F150" s="16">
        <v>43</v>
      </c>
      <c r="G150" s="16">
        <v>59</v>
      </c>
      <c r="H150" s="16">
        <v>4091742.9042684585</v>
      </c>
      <c r="I150" s="16">
        <v>911159.12223229627</v>
      </c>
      <c r="J150" s="16">
        <v>199058.85829999999</v>
      </c>
      <c r="K150" s="16">
        <v>8.4574766355140198</v>
      </c>
      <c r="L150" s="16">
        <v>12.48477269576539</v>
      </c>
      <c r="M150" s="16">
        <v>100.33782174506885</v>
      </c>
      <c r="N150" s="16">
        <v>15926.654776039355</v>
      </c>
    </row>
    <row r="151" spans="2:17" s="16" customFormat="1" x14ac:dyDescent="0.25">
      <c r="B151" s="16" t="str">
        <f>VLOOKUP(G151,NUTS_Europa!$A$2:$C$81,2,FALSE)</f>
        <v>FRD1</v>
      </c>
      <c r="C151" s="16">
        <f>VLOOKUP(G151,NUTS_Europa!$A$2:$C$81,3,FALSE)</f>
        <v>269</v>
      </c>
      <c r="D151" s="16" t="str">
        <f>VLOOKUP(F151,NUTS_Europa!$A$2:$C$81,2,FALSE)</f>
        <v>BE23</v>
      </c>
      <c r="E151" s="16">
        <f>VLOOKUP(F151,NUTS_Europa!$A$2:$C$81,3,FALSE)</f>
        <v>220</v>
      </c>
      <c r="F151" s="16">
        <v>42</v>
      </c>
      <c r="G151" s="16">
        <v>59</v>
      </c>
      <c r="H151" s="16">
        <v>4693999.7986315219</v>
      </c>
      <c r="I151" s="16">
        <v>911159.12223229627</v>
      </c>
      <c r="J151" s="16">
        <v>115262.5922</v>
      </c>
      <c r="K151" s="16">
        <v>8.4574766355140198</v>
      </c>
      <c r="L151" s="16">
        <v>12.48477269576539</v>
      </c>
      <c r="M151" s="16">
        <v>100.33782174506885</v>
      </c>
      <c r="N151" s="16">
        <v>15926.654776039355</v>
      </c>
    </row>
    <row r="152" spans="2:17" s="16" customFormat="1" x14ac:dyDescent="0.25"/>
    <row r="153" spans="2:17" s="16" customFormat="1" x14ac:dyDescent="0.25"/>
    <row r="154" spans="2:17" x14ac:dyDescent="0.25">
      <c r="Q154">
        <f>Q109/24</f>
        <v>6.7231158534635904</v>
      </c>
    </row>
  </sheetData>
  <autoFilter ref="B3:I83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4041C-1B89-4044-9960-3C71CAF85254}">
  <dimension ref="B1:Z190"/>
  <sheetViews>
    <sheetView workbookViewId="0">
      <selection activeCell="H33" sqref="H33"/>
    </sheetView>
  </sheetViews>
  <sheetFormatPr baseColWidth="10" defaultColWidth="9.140625" defaultRowHeight="15" x14ac:dyDescent="0.25"/>
  <cols>
    <col min="6" max="7" width="7.28515625" bestFit="1" customWidth="1"/>
    <col min="8" max="8" width="13.85546875" bestFit="1" customWidth="1"/>
    <col min="9" max="9" width="14.5703125" bestFit="1" customWidth="1"/>
    <col min="10" max="10" width="12.28515625" bestFit="1" customWidth="1"/>
    <col min="11" max="14" width="12" bestFit="1" customWidth="1"/>
    <col min="19" max="21" width="13.85546875" bestFit="1" customWidth="1"/>
  </cols>
  <sheetData>
    <row r="1" spans="2:14" x14ac:dyDescent="0.25">
      <c r="J1" t="s">
        <v>137</v>
      </c>
    </row>
    <row r="3" spans="2:14" x14ac:dyDescent="0.25">
      <c r="B3" t="s">
        <v>128</v>
      </c>
      <c r="C3" t="s">
        <v>129</v>
      </c>
      <c r="D3" t="s">
        <v>126</v>
      </c>
      <c r="E3" t="s">
        <v>130</v>
      </c>
      <c r="F3" t="s">
        <v>34</v>
      </c>
      <c r="G3" t="s">
        <v>35</v>
      </c>
      <c r="H3" t="s">
        <v>131</v>
      </c>
      <c r="I3" t="s">
        <v>127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</row>
    <row r="4" spans="2:14" s="16" customFormat="1" x14ac:dyDescent="0.25">
      <c r="B4" s="16" t="str">
        <f>VLOOKUP(F4,NUTS_Europa!$A$2:$C$81,2,FALSE)</f>
        <v>BE21</v>
      </c>
      <c r="C4" s="16">
        <f>VLOOKUP(F4,NUTS_Europa!$A$2:$C$81,3,FALSE)</f>
        <v>253</v>
      </c>
      <c r="D4" s="16" t="str">
        <f>VLOOKUP(G4,NUTS_Europa!$A$2:$C$81,2,FALSE)</f>
        <v>BE25</v>
      </c>
      <c r="E4" s="16">
        <f>VLOOKUP(G4,NUTS_Europa!$A$2:$C$81,3,FALSE)</f>
        <v>235</v>
      </c>
      <c r="F4" s="16">
        <v>1</v>
      </c>
      <c r="G4" s="16">
        <v>3</v>
      </c>
      <c r="H4" s="17">
        <v>286657.42195031169</v>
      </c>
      <c r="I4" s="17">
        <v>1033960.8338403631</v>
      </c>
      <c r="J4" s="16">
        <v>135416.16140000001</v>
      </c>
      <c r="K4" s="16">
        <v>5.8785046728971961</v>
      </c>
      <c r="L4" s="16">
        <v>13.530367605506305</v>
      </c>
      <c r="M4" s="16">
        <v>9.8927945559610588</v>
      </c>
      <c r="N4" s="16">
        <v>1522.6567976625461</v>
      </c>
    </row>
    <row r="5" spans="2:14" s="16" customFormat="1" x14ac:dyDescent="0.25">
      <c r="B5" s="16" t="str">
        <f>VLOOKUP(F5,NUTS_Europa!$A$2:$C$81,2,FALSE)</f>
        <v>BE21</v>
      </c>
      <c r="C5" s="16">
        <f>VLOOKUP(F5,NUTS_Europa!$A$2:$C$81,3,FALSE)</f>
        <v>253</v>
      </c>
      <c r="D5" s="16" t="str">
        <f>VLOOKUP(G5,NUTS_Europa!$A$2:$C$81,2,FALSE)</f>
        <v>ES21</v>
      </c>
      <c r="E5" s="16">
        <f>VLOOKUP(G5,NUTS_Europa!$A$2:$C$81,3,FALSE)</f>
        <v>163</v>
      </c>
      <c r="F5" s="16">
        <v>1</v>
      </c>
      <c r="G5" s="16">
        <v>14</v>
      </c>
      <c r="H5" s="16">
        <v>590474.42515028943</v>
      </c>
      <c r="I5" s="16">
        <v>1929259.1382501647</v>
      </c>
      <c r="J5" s="16">
        <v>145277.79319999999</v>
      </c>
      <c r="K5" s="16">
        <v>36.257476635514017</v>
      </c>
      <c r="L5" s="16">
        <v>16.8973376803063</v>
      </c>
      <c r="M5" s="16">
        <v>21.650586642866998</v>
      </c>
      <c r="N5" s="16">
        <v>2892.2254104356139</v>
      </c>
    </row>
    <row r="6" spans="2:14" s="16" customFormat="1" x14ac:dyDescent="0.25">
      <c r="B6" s="16" t="str">
        <f>VLOOKUP(F6,NUTS_Europa!$A$2:$C$81,2,FALSE)</f>
        <v>BE23</v>
      </c>
      <c r="C6" s="16">
        <f>VLOOKUP(F6,NUTS_Europa!$A$2:$C$81,3,FALSE)</f>
        <v>253</v>
      </c>
      <c r="D6" s="16" t="str">
        <f>VLOOKUP(G6,NUTS_Europa!$A$2:$C$81,2,FALSE)</f>
        <v>BE25</v>
      </c>
      <c r="E6" s="16">
        <f>VLOOKUP(G6,NUTS_Europa!$A$2:$C$81,3,FALSE)</f>
        <v>235</v>
      </c>
      <c r="F6" s="16">
        <v>2</v>
      </c>
      <c r="G6" s="16">
        <v>3</v>
      </c>
      <c r="H6" s="16">
        <v>354631.86671156308</v>
      </c>
      <c r="I6" s="16">
        <v>1033960.8338403631</v>
      </c>
      <c r="J6" s="16">
        <v>135416.16140000001</v>
      </c>
      <c r="K6" s="16">
        <v>5.8785046728971961</v>
      </c>
      <c r="L6" s="16">
        <v>13.530367605506305</v>
      </c>
      <c r="M6" s="16">
        <v>9.8927945559610588</v>
      </c>
      <c r="N6" s="16">
        <v>1522.6567976625461</v>
      </c>
    </row>
    <row r="7" spans="2:14" s="16" customFormat="1" x14ac:dyDescent="0.25">
      <c r="B7" s="16" t="str">
        <f>VLOOKUP(F7,NUTS_Europa!$A$2:$C$81,2,FALSE)</f>
        <v>BE23</v>
      </c>
      <c r="C7" s="16">
        <f>VLOOKUP(F7,NUTS_Europa!$A$2:$C$81,3,FALSE)</f>
        <v>253</v>
      </c>
      <c r="D7" s="16" t="str">
        <f>VLOOKUP(G7,NUTS_Europa!$A$2:$C$81,2,FALSE)</f>
        <v>ES13</v>
      </c>
      <c r="E7" s="16">
        <f>VLOOKUP(G7,NUTS_Europa!$A$2:$C$81,3,FALSE)</f>
        <v>163</v>
      </c>
      <c r="F7" s="16">
        <v>2</v>
      </c>
      <c r="G7" s="16">
        <v>13</v>
      </c>
      <c r="H7" s="16">
        <v>889716.79190576391</v>
      </c>
      <c r="I7" s="16">
        <v>1929259.1382501647</v>
      </c>
      <c r="J7" s="16">
        <v>117923.68180000001</v>
      </c>
      <c r="K7" s="16">
        <v>36.257476635514017</v>
      </c>
      <c r="L7" s="16">
        <v>16.8973376803063</v>
      </c>
      <c r="M7" s="16">
        <v>21.650586642866998</v>
      </c>
      <c r="N7" s="16">
        <v>2892.2254104356139</v>
      </c>
    </row>
    <row r="8" spans="2:14" s="16" customFormat="1" x14ac:dyDescent="0.25">
      <c r="B8" s="16" t="str">
        <f>VLOOKUP(F8,NUTS_Europa!$A$2:$C$81,2,FALSE)</f>
        <v>DE50</v>
      </c>
      <c r="C8" s="16">
        <f>VLOOKUP(F8,NUTS_Europa!$A$2:$C$81,3,FALSE)</f>
        <v>245</v>
      </c>
      <c r="D8" s="16" t="str">
        <f>VLOOKUP(G8,NUTS_Europa!$A$2:$C$81,2,FALSE)</f>
        <v>ES12</v>
      </c>
      <c r="E8" s="16">
        <f>VLOOKUP(G8,NUTS_Europa!$A$2:$C$81,3,FALSE)</f>
        <v>285</v>
      </c>
      <c r="F8" s="16">
        <v>4</v>
      </c>
      <c r="G8" s="16">
        <v>12</v>
      </c>
      <c r="H8" s="16">
        <v>55467.590357806694</v>
      </c>
      <c r="I8" s="16">
        <v>6877719.3103471007</v>
      </c>
      <c r="J8" s="16">
        <v>114346.8514</v>
      </c>
      <c r="K8" s="16">
        <v>47.006542056074771</v>
      </c>
      <c r="L8" s="16">
        <v>10.248623816369346</v>
      </c>
      <c r="M8" s="16">
        <v>0.10126462115320742</v>
      </c>
      <c r="N8" s="16">
        <v>15.609481283570693</v>
      </c>
    </row>
    <row r="9" spans="2:14" s="16" customFormat="1" x14ac:dyDescent="0.25">
      <c r="B9" s="16" t="str">
        <f>VLOOKUP(F9,NUTS_Europa!$A$2:$C$81,2,FALSE)</f>
        <v>DE50</v>
      </c>
      <c r="C9" s="16">
        <f>VLOOKUP(F9,NUTS_Europa!$A$2:$C$81,3,FALSE)</f>
        <v>245</v>
      </c>
      <c r="D9" s="16" t="str">
        <f>VLOOKUP(G9,NUTS_Europa!$A$2:$C$81,2,FALSE)</f>
        <v>FRD1</v>
      </c>
      <c r="E9" s="16">
        <f>VLOOKUP(G9,NUTS_Europa!$A$2:$C$81,3,FALSE)</f>
        <v>268</v>
      </c>
      <c r="F9" s="16">
        <v>4</v>
      </c>
      <c r="G9" s="16">
        <v>19</v>
      </c>
      <c r="H9" s="16">
        <v>355469.58384133439</v>
      </c>
      <c r="I9" s="16">
        <v>6742510.6942496188</v>
      </c>
      <c r="J9" s="16">
        <v>163171.4883</v>
      </c>
      <c r="K9" s="16">
        <v>27.240186915887854</v>
      </c>
      <c r="L9" s="16">
        <v>10.912405472987601</v>
      </c>
      <c r="M9" s="16">
        <v>0.669569601720163</v>
      </c>
      <c r="N9" s="16">
        <v>89.445438504472278</v>
      </c>
    </row>
    <row r="10" spans="2:14" s="16" customFormat="1" x14ac:dyDescent="0.25">
      <c r="B10" s="16" t="str">
        <f>VLOOKUP(F10,NUTS_Europa!$A$2:$C$81,2,FALSE)</f>
        <v>DE60</v>
      </c>
      <c r="C10" s="16">
        <f>VLOOKUP(F10,NUTS_Europa!$A$2:$C$81,3,FALSE)</f>
        <v>1069</v>
      </c>
      <c r="D10" s="16" t="str">
        <f>VLOOKUP(G10,NUTS_Europa!$A$2:$C$81,2,FALSE)</f>
        <v>FRD2</v>
      </c>
      <c r="E10" s="16">
        <f>VLOOKUP(G10,NUTS_Europa!$A$2:$C$81,3,FALSE)</f>
        <v>269</v>
      </c>
      <c r="F10" s="16">
        <v>5</v>
      </c>
      <c r="G10" s="16">
        <v>20</v>
      </c>
      <c r="H10" s="16">
        <v>1883866.1721159923</v>
      </c>
      <c r="I10" s="16">
        <v>1553962.9221648248</v>
      </c>
      <c r="J10" s="16">
        <v>145277.79319999999</v>
      </c>
      <c r="K10" s="16">
        <v>24.348130841121495</v>
      </c>
      <c r="L10" s="16">
        <v>9.6301354139274693</v>
      </c>
      <c r="M10" s="16">
        <v>89.070901632397437</v>
      </c>
      <c r="N10" s="16">
        <v>13729.874818157425</v>
      </c>
    </row>
    <row r="11" spans="2:14" s="16" customFormat="1" x14ac:dyDescent="0.25">
      <c r="B11" s="16" t="str">
        <f>VLOOKUP(F11,NUTS_Europa!$A$2:$C$81,2,FALSE)</f>
        <v>DE60</v>
      </c>
      <c r="C11" s="16">
        <f>VLOOKUP(F11,NUTS_Europa!$A$2:$C$81,3,FALSE)</f>
        <v>1069</v>
      </c>
      <c r="D11" s="16" t="str">
        <f>VLOOKUP(G11,NUTS_Europa!$A$2:$C$81,2,FALSE)</f>
        <v>NL32</v>
      </c>
      <c r="E11" s="16">
        <f>VLOOKUP(G11,NUTS_Europa!$A$2:$C$81,3,FALSE)</f>
        <v>218</v>
      </c>
      <c r="F11" s="16">
        <v>5</v>
      </c>
      <c r="G11" s="16">
        <v>32</v>
      </c>
      <c r="H11" s="16">
        <v>301238.42591106723</v>
      </c>
      <c r="I11" s="16">
        <v>1278043.590496857</v>
      </c>
      <c r="J11" s="16">
        <v>119215.969</v>
      </c>
      <c r="K11" s="16">
        <v>12.615420560747665</v>
      </c>
      <c r="L11" s="16">
        <v>10.25058653014019</v>
      </c>
      <c r="M11" s="16">
        <v>25.496784650470335</v>
      </c>
      <c r="N11" s="16">
        <v>4963.1764292102553</v>
      </c>
    </row>
    <row r="12" spans="2:14" s="16" customFormat="1" x14ac:dyDescent="0.25">
      <c r="B12" s="16" t="str">
        <f>VLOOKUP(F12,NUTS_Europa!$A$2:$C$81,2,FALSE)</f>
        <v>DE80</v>
      </c>
      <c r="C12" s="16">
        <f>VLOOKUP(F12,NUTS_Europa!$A$2:$C$81,3,FALSE)</f>
        <v>1069</v>
      </c>
      <c r="D12" s="16" t="str">
        <f>VLOOKUP(G12,NUTS_Europa!$A$2:$C$81,2,FALSE)</f>
        <v>ES11</v>
      </c>
      <c r="E12" s="16">
        <f>VLOOKUP(G12,NUTS_Europa!$A$2:$C$81,3,FALSE)</f>
        <v>288</v>
      </c>
      <c r="F12" s="16">
        <v>6</v>
      </c>
      <c r="G12" s="16">
        <v>11</v>
      </c>
      <c r="H12" s="16">
        <v>484887.42888066155</v>
      </c>
      <c r="I12" s="16">
        <v>2299937.8510733326</v>
      </c>
      <c r="J12" s="16">
        <v>142841.86170000001</v>
      </c>
      <c r="K12" s="16">
        <v>54.147196261682247</v>
      </c>
      <c r="L12" s="16">
        <v>7.4682055443045865</v>
      </c>
      <c r="M12" s="16">
        <v>4.942553605663436</v>
      </c>
      <c r="N12" s="16">
        <v>900.45194509486157</v>
      </c>
    </row>
    <row r="13" spans="2:14" s="16" customFormat="1" x14ac:dyDescent="0.25">
      <c r="B13" s="16" t="str">
        <f>VLOOKUP(F13,NUTS_Europa!$A$2:$C$81,2,FALSE)</f>
        <v>DE80</v>
      </c>
      <c r="C13" s="16">
        <f>VLOOKUP(F13,NUTS_Europa!$A$2:$C$81,3,FALSE)</f>
        <v>1069</v>
      </c>
      <c r="D13" s="16" t="str">
        <f>VLOOKUP(G13,NUTS_Europa!$A$2:$C$81,2,FALSE)</f>
        <v>FRI3</v>
      </c>
      <c r="E13" s="16">
        <f>VLOOKUP(G13,NUTS_Europa!$A$2:$C$81,3,FALSE)</f>
        <v>283</v>
      </c>
      <c r="F13" s="16">
        <v>6</v>
      </c>
      <c r="G13" s="16">
        <v>25</v>
      </c>
      <c r="H13" s="16">
        <v>877596.97352251038</v>
      </c>
      <c r="I13" s="16">
        <v>2002708.4173272236</v>
      </c>
      <c r="J13" s="16">
        <v>176841.96369999999</v>
      </c>
      <c r="K13" s="16">
        <v>44.760747663551406</v>
      </c>
      <c r="L13" s="16">
        <v>8.5749502570662095</v>
      </c>
      <c r="M13" s="16">
        <v>11.147148153058877</v>
      </c>
      <c r="N13" s="16">
        <v>1954.0243119540944</v>
      </c>
    </row>
    <row r="14" spans="2:14" s="16" customFormat="1" x14ac:dyDescent="0.25">
      <c r="B14" s="16" t="str">
        <f>VLOOKUP(F14,NUTS_Europa!$A$2:$C$81,2,FALSE)</f>
        <v>DE93</v>
      </c>
      <c r="C14" s="16">
        <f>VLOOKUP(F14,NUTS_Europa!$A$2:$C$81,3,FALSE)</f>
        <v>1069</v>
      </c>
      <c r="D14" s="16" t="str">
        <f>VLOOKUP(G14,NUTS_Europa!$A$2:$C$81,2,FALSE)</f>
        <v>NL12</v>
      </c>
      <c r="E14" s="16">
        <f>VLOOKUP(G14,NUTS_Europa!$A$2:$C$81,3,FALSE)</f>
        <v>218</v>
      </c>
      <c r="F14" s="16">
        <v>7</v>
      </c>
      <c r="G14" s="16">
        <v>31</v>
      </c>
      <c r="H14" s="16">
        <v>1325655.9083352089</v>
      </c>
      <c r="I14" s="16">
        <v>1278043.590496857</v>
      </c>
      <c r="J14" s="16">
        <v>163171.4883</v>
      </c>
      <c r="K14" s="16">
        <v>12.615420560747665</v>
      </c>
      <c r="L14" s="16">
        <v>10.25058653014019</v>
      </c>
      <c r="M14" s="16">
        <v>25.496784650470335</v>
      </c>
      <c r="N14" s="16">
        <v>4963.1764292102553</v>
      </c>
    </row>
    <row r="15" spans="2:14" s="16" customFormat="1" x14ac:dyDescent="0.25">
      <c r="B15" s="16" t="str">
        <f>VLOOKUP(F15,NUTS_Europa!$A$2:$C$81,2,FALSE)</f>
        <v>DE93</v>
      </c>
      <c r="C15" s="16">
        <f>VLOOKUP(F15,NUTS_Europa!$A$2:$C$81,3,FALSE)</f>
        <v>1069</v>
      </c>
      <c r="D15" s="16" t="str">
        <f>VLOOKUP(G15,NUTS_Europa!$A$2:$C$81,2,FALSE)</f>
        <v>NL32</v>
      </c>
      <c r="E15" s="16">
        <f>VLOOKUP(G15,NUTS_Europa!$A$2:$C$81,3,FALSE)</f>
        <v>218</v>
      </c>
      <c r="F15" s="16">
        <v>7</v>
      </c>
      <c r="G15" s="16">
        <v>32</v>
      </c>
      <c r="H15" s="16">
        <v>558646.12664741336</v>
      </c>
      <c r="I15" s="16">
        <v>1278043.590496857</v>
      </c>
      <c r="J15" s="16">
        <v>199058.85829999999</v>
      </c>
      <c r="K15" s="16">
        <v>12.615420560747665</v>
      </c>
      <c r="L15" s="16">
        <v>10.25058653014019</v>
      </c>
      <c r="M15" s="16">
        <v>25.496784650470335</v>
      </c>
      <c r="N15" s="16">
        <v>4963.1764292102553</v>
      </c>
    </row>
    <row r="16" spans="2:14" s="16" customFormat="1" x14ac:dyDescent="0.25">
      <c r="B16" s="16" t="str">
        <f>VLOOKUP(F16,NUTS_Europa!$A$2:$C$81,2,FALSE)</f>
        <v>DE94</v>
      </c>
      <c r="C16" s="16">
        <f>VLOOKUP(F16,NUTS_Europa!$A$2:$C$81,3,FALSE)</f>
        <v>245</v>
      </c>
      <c r="D16" s="16" t="str">
        <f>VLOOKUP(G16,NUTS_Europa!$A$2:$C$81,2,FALSE)</f>
        <v>ES12</v>
      </c>
      <c r="E16" s="16">
        <f>VLOOKUP(G16,NUTS_Europa!$A$2:$C$81,3,FALSE)</f>
        <v>285</v>
      </c>
      <c r="F16" s="16">
        <v>8</v>
      </c>
      <c r="G16" s="16">
        <v>12</v>
      </c>
      <c r="H16" s="16">
        <v>55750.424792976228</v>
      </c>
      <c r="I16" s="16">
        <v>6877719.3103471007</v>
      </c>
      <c r="J16" s="16">
        <v>117061.7148</v>
      </c>
      <c r="K16" s="16">
        <v>47.006542056074771</v>
      </c>
      <c r="L16" s="16">
        <v>10.248623816369346</v>
      </c>
      <c r="M16" s="16">
        <v>0.10126462115320742</v>
      </c>
      <c r="N16" s="16">
        <v>15.609481283570693</v>
      </c>
    </row>
    <row r="17" spans="2:14" s="16" customFormat="1" x14ac:dyDescent="0.25">
      <c r="B17" s="16" t="str">
        <f>VLOOKUP(F17,NUTS_Europa!$A$2:$C$81,2,FALSE)</f>
        <v>DE94</v>
      </c>
      <c r="C17" s="16">
        <f>VLOOKUP(F17,NUTS_Europa!$A$2:$C$81,3,FALSE)</f>
        <v>245</v>
      </c>
      <c r="D17" s="16" t="str">
        <f>VLOOKUP(G17,NUTS_Europa!$A$2:$C$81,2,FALSE)</f>
        <v>FRD1</v>
      </c>
      <c r="E17" s="16">
        <f>VLOOKUP(G17,NUTS_Europa!$A$2:$C$81,3,FALSE)</f>
        <v>268</v>
      </c>
      <c r="F17" s="16">
        <v>8</v>
      </c>
      <c r="G17" s="16">
        <v>19</v>
      </c>
      <c r="H17" s="16">
        <v>357090.28151977231</v>
      </c>
      <c r="I17" s="16">
        <v>6742510.6942496188</v>
      </c>
      <c r="J17" s="16">
        <v>113696.3812</v>
      </c>
      <c r="K17" s="16">
        <v>27.240186915887854</v>
      </c>
      <c r="L17" s="16">
        <v>10.912405472987601</v>
      </c>
      <c r="M17" s="16">
        <v>0.669569601720163</v>
      </c>
      <c r="N17" s="16">
        <v>89.445438504472278</v>
      </c>
    </row>
    <row r="18" spans="2:14" s="16" customFormat="1" x14ac:dyDescent="0.25">
      <c r="B18" s="16" t="str">
        <f>VLOOKUP(F18,NUTS_Europa!$A$2:$C$81,2,FALSE)</f>
        <v>DEA1</v>
      </c>
      <c r="C18" s="16">
        <f>VLOOKUP(F18,NUTS_Europa!$A$2:$C$81,3,FALSE)</f>
        <v>253</v>
      </c>
      <c r="D18" s="16" t="str">
        <f>VLOOKUP(G18,NUTS_Europa!$A$2:$C$81,2,FALSE)</f>
        <v>ES11</v>
      </c>
      <c r="E18" s="16">
        <f>VLOOKUP(G18,NUTS_Europa!$A$2:$C$81,3,FALSE)</f>
        <v>288</v>
      </c>
      <c r="F18" s="16">
        <v>9</v>
      </c>
      <c r="G18" s="16">
        <v>11</v>
      </c>
      <c r="H18" s="16">
        <v>504902.26449711417</v>
      </c>
      <c r="I18" s="16">
        <v>2023129.2759641306</v>
      </c>
      <c r="J18" s="16">
        <v>142392.87169999999</v>
      </c>
      <c r="K18" s="16">
        <v>41.455607476635514</v>
      </c>
      <c r="L18" s="16">
        <v>10.859074230837729</v>
      </c>
      <c r="M18" s="16">
        <v>5.8415730433446802</v>
      </c>
      <c r="N18" s="16">
        <v>900.45194509486157</v>
      </c>
    </row>
    <row r="19" spans="2:14" s="16" customFormat="1" x14ac:dyDescent="0.25">
      <c r="B19" s="16" t="str">
        <f>VLOOKUP(F19,NUTS_Europa!$A$2:$C$81,2,FALSE)</f>
        <v>DEA1</v>
      </c>
      <c r="C19" s="16">
        <f>VLOOKUP(F19,NUTS_Europa!$A$2:$C$81,3,FALSE)</f>
        <v>253</v>
      </c>
      <c r="D19" s="16" t="str">
        <f>VLOOKUP(G19,NUTS_Europa!$A$2:$C$81,2,FALSE)</f>
        <v>FRG0</v>
      </c>
      <c r="E19" s="16">
        <f>VLOOKUP(G19,NUTS_Europa!$A$2:$C$81,3,FALSE)</f>
        <v>282</v>
      </c>
      <c r="F19" s="16">
        <v>9</v>
      </c>
      <c r="G19" s="16">
        <v>22</v>
      </c>
      <c r="H19" s="16">
        <v>442523.04697152943</v>
      </c>
      <c r="I19" s="16">
        <v>1729724.0739255301</v>
      </c>
      <c r="J19" s="16">
        <v>507158.32770000002</v>
      </c>
      <c r="K19" s="16">
        <v>31.211214953271028</v>
      </c>
      <c r="L19" s="16">
        <v>13.236214035774754</v>
      </c>
      <c r="M19" s="16">
        <v>5.2692114566876871</v>
      </c>
      <c r="N19" s="16">
        <v>703.89535024500003</v>
      </c>
    </row>
    <row r="20" spans="2:14" s="16" customFormat="1" x14ac:dyDescent="0.25">
      <c r="B20" s="16" t="str">
        <f>VLOOKUP(F20,NUTS_Europa!$A$2:$C$81,2,FALSE)</f>
        <v>DEF0</v>
      </c>
      <c r="C20" s="16">
        <f>VLOOKUP(F20,NUTS_Europa!$A$2:$C$81,3,FALSE)</f>
        <v>1069</v>
      </c>
      <c r="D20" s="16" t="str">
        <f>VLOOKUP(G20,NUTS_Europa!$A$2:$C$81,2,FALSE)</f>
        <v>ES13</v>
      </c>
      <c r="E20" s="16">
        <f>VLOOKUP(G20,NUTS_Europa!$A$2:$C$81,3,FALSE)</f>
        <v>163</v>
      </c>
      <c r="F20" s="16">
        <v>10</v>
      </c>
      <c r="G20" s="16">
        <v>13</v>
      </c>
      <c r="H20" s="16">
        <v>1012466.1420105713</v>
      </c>
      <c r="I20" s="16">
        <v>2214326.945880142</v>
      </c>
      <c r="J20" s="16">
        <v>163171.4883</v>
      </c>
      <c r="K20" s="16">
        <v>48.97429906542056</v>
      </c>
      <c r="L20" s="16">
        <v>13.506468993773158</v>
      </c>
      <c r="M20" s="16">
        <v>18.762962404503778</v>
      </c>
      <c r="N20" s="16">
        <v>2892.2254104356139</v>
      </c>
    </row>
    <row r="21" spans="2:14" s="16" customFormat="1" x14ac:dyDescent="0.25">
      <c r="B21" s="16" t="str">
        <f>VLOOKUP(F21,NUTS_Europa!$A$2:$C$81,2,FALSE)</f>
        <v>DEF0</v>
      </c>
      <c r="C21" s="16">
        <f>VLOOKUP(F21,NUTS_Europa!$A$2:$C$81,3,FALSE)</f>
        <v>1069</v>
      </c>
      <c r="D21" s="16" t="str">
        <f>VLOOKUP(G21,NUTS_Europa!$A$2:$C$81,2,FALSE)</f>
        <v>ES21</v>
      </c>
      <c r="E21" s="16">
        <f>VLOOKUP(G21,NUTS_Europa!$A$2:$C$81,3,FALSE)</f>
        <v>163</v>
      </c>
      <c r="F21" s="16">
        <v>10</v>
      </c>
      <c r="G21" s="16">
        <v>14</v>
      </c>
      <c r="H21" s="16">
        <v>842338.50202776375</v>
      </c>
      <c r="I21" s="16">
        <v>2214326.945880142</v>
      </c>
      <c r="J21" s="16">
        <v>199058.85829999999</v>
      </c>
      <c r="K21" s="16">
        <v>48.97429906542056</v>
      </c>
      <c r="L21" s="16">
        <v>13.506468993773158</v>
      </c>
      <c r="M21" s="16">
        <v>18.762962404503778</v>
      </c>
      <c r="N21" s="16">
        <v>2892.2254104356139</v>
      </c>
    </row>
    <row r="22" spans="2:14" s="16" customFormat="1" x14ac:dyDescent="0.25">
      <c r="B22" s="16" t="str">
        <f>VLOOKUP(F22,NUTS_Europa!$A$2:$C$81,2,FALSE)</f>
        <v>ES51</v>
      </c>
      <c r="C22" s="16">
        <f>VLOOKUP(F22,NUTS_Europa!$A$2:$C$81,3,FALSE)</f>
        <v>1063</v>
      </c>
      <c r="D22" s="16" t="str">
        <f>VLOOKUP(G22,NUTS_Europa!$A$2:$C$81,2,FALSE)</f>
        <v>ES52</v>
      </c>
      <c r="E22" s="16">
        <f>VLOOKUP(G22,NUTS_Europa!$A$2:$C$81,3,FALSE)</f>
        <v>1064</v>
      </c>
      <c r="F22" s="16">
        <v>15</v>
      </c>
      <c r="G22" s="16">
        <v>16</v>
      </c>
      <c r="H22" s="16">
        <v>2762614.1496711429</v>
      </c>
      <c r="I22" s="16">
        <v>4383877.2376013231</v>
      </c>
      <c r="J22" s="16">
        <v>135416.16140000001</v>
      </c>
      <c r="K22" s="16">
        <v>7.5700934579439254</v>
      </c>
      <c r="L22" s="16">
        <v>10.091245601537246</v>
      </c>
      <c r="M22" s="16">
        <v>58.678476408648038</v>
      </c>
      <c r="N22" s="16">
        <v>10690.2529406715</v>
      </c>
    </row>
    <row r="23" spans="2:14" s="16" customFormat="1" x14ac:dyDescent="0.25">
      <c r="B23" s="16" t="str">
        <f>VLOOKUP(F23,NUTS_Europa!$A$2:$C$81,2,FALSE)</f>
        <v>ES51</v>
      </c>
      <c r="C23" s="16">
        <f>VLOOKUP(F23,NUTS_Europa!$A$2:$C$81,3,FALSE)</f>
        <v>1063</v>
      </c>
      <c r="D23" s="16" t="str">
        <f>VLOOKUP(G23,NUTS_Europa!$A$2:$C$81,2,FALSE)</f>
        <v>PT18</v>
      </c>
      <c r="E23" s="16">
        <f>VLOOKUP(G23,NUTS_Europa!$A$2:$C$81,3,FALSE)</f>
        <v>1065</v>
      </c>
      <c r="F23" s="16">
        <v>15</v>
      </c>
      <c r="G23" s="16">
        <v>40</v>
      </c>
      <c r="H23" s="16">
        <v>2602703.8614934147</v>
      </c>
      <c r="I23" s="16">
        <v>5217616.8771001771</v>
      </c>
      <c r="J23" s="16">
        <v>192445.7181</v>
      </c>
      <c r="K23" s="16">
        <v>37.336448598130843</v>
      </c>
      <c r="L23" s="16">
        <v>9.9781720149244322</v>
      </c>
      <c r="M23" s="16">
        <v>40.175987018734645</v>
      </c>
      <c r="N23" s="16">
        <v>7319.4038028586165</v>
      </c>
    </row>
    <row r="24" spans="2:14" s="16" customFormat="1" x14ac:dyDescent="0.25">
      <c r="B24" s="16" t="str">
        <f>VLOOKUP(F24,NUTS_Europa!$A$2:$C$81,2,FALSE)</f>
        <v>ES52</v>
      </c>
      <c r="C24" s="16">
        <f>VLOOKUP(F24,NUTS_Europa!$A$2:$C$81,3,FALSE)</f>
        <v>1064</v>
      </c>
      <c r="D24" s="16" t="str">
        <f>VLOOKUP(G24,NUTS_Europa!$A$2:$C$81,2,FALSE)</f>
        <v>PT18</v>
      </c>
      <c r="E24" s="16">
        <f>VLOOKUP(G24,NUTS_Europa!$A$2:$C$81,3,FALSE)</f>
        <v>61</v>
      </c>
      <c r="F24" s="16">
        <v>16</v>
      </c>
      <c r="G24" s="16">
        <v>80</v>
      </c>
      <c r="H24" s="16">
        <v>12247081.741915248</v>
      </c>
      <c r="I24" s="16">
        <v>1258260.0339324221</v>
      </c>
      <c r="J24" s="16">
        <v>145277.79319999999</v>
      </c>
      <c r="K24" s="16">
        <v>18.270560747663552</v>
      </c>
      <c r="L24" s="16">
        <v>7.4257856285836894</v>
      </c>
      <c r="M24" s="16">
        <v>88.792090415765017</v>
      </c>
      <c r="N24" s="16">
        <v>17378.684486844912</v>
      </c>
    </row>
    <row r="25" spans="2:14" s="16" customFormat="1" x14ac:dyDescent="0.25">
      <c r="B25" s="16" t="str">
        <f>VLOOKUP(F25,NUTS_Europa!$A$2:$C$81,2,FALSE)</f>
        <v>ES61</v>
      </c>
      <c r="C25" s="16">
        <f>VLOOKUP(F25,NUTS_Europa!$A$2:$C$81,3,FALSE)</f>
        <v>61</v>
      </c>
      <c r="D25" s="16" t="str">
        <f>VLOOKUP(G25,NUTS_Europa!$A$2:$C$81,2,FALSE)</f>
        <v>FRH0</v>
      </c>
      <c r="E25" s="16">
        <f>VLOOKUP(G25,NUTS_Europa!$A$2:$C$81,3,FALSE)</f>
        <v>283</v>
      </c>
      <c r="F25" s="16">
        <v>17</v>
      </c>
      <c r="G25" s="16">
        <v>23</v>
      </c>
      <c r="H25" s="16">
        <v>1444170.81125295</v>
      </c>
      <c r="I25" s="16">
        <v>2032408.7290409519</v>
      </c>
      <c r="J25" s="16">
        <v>191087.21979999999</v>
      </c>
      <c r="K25" s="16">
        <v>47.940186915887857</v>
      </c>
      <c r="L25" s="16">
        <v>6.5972902314949255</v>
      </c>
      <c r="M25" s="16">
        <v>10.405171525401457</v>
      </c>
      <c r="N25" s="16">
        <v>1954.0243119540944</v>
      </c>
    </row>
    <row r="26" spans="2:14" s="16" customFormat="1" x14ac:dyDescent="0.25">
      <c r="B26" s="16" t="str">
        <f>VLOOKUP(F26,NUTS_Europa!$A$2:$C$81,2,FALSE)</f>
        <v>ES61</v>
      </c>
      <c r="C26" s="16">
        <f>VLOOKUP(F26,NUTS_Europa!$A$2:$C$81,3,FALSE)</f>
        <v>61</v>
      </c>
      <c r="D26" s="16" t="str">
        <f>VLOOKUP(G26,NUTS_Europa!$A$2:$C$81,2,FALSE)</f>
        <v>PT11</v>
      </c>
      <c r="E26" s="16">
        <f>VLOOKUP(G26,NUTS_Europa!$A$2:$C$81,3,FALSE)</f>
        <v>111</v>
      </c>
      <c r="F26" s="16">
        <v>17</v>
      </c>
      <c r="G26" s="16">
        <v>36</v>
      </c>
      <c r="H26" s="16">
        <v>1710349.80011642</v>
      </c>
      <c r="I26" s="16">
        <v>1150309.4448195035</v>
      </c>
      <c r="J26" s="16">
        <v>507158.32770000002</v>
      </c>
      <c r="K26" s="16">
        <v>14.962149532710281</v>
      </c>
      <c r="L26" s="16">
        <v>5.9158180559380025</v>
      </c>
      <c r="M26" s="16">
        <v>14.916165882662344</v>
      </c>
      <c r="N26" s="16">
        <v>2919.4418040438927</v>
      </c>
    </row>
    <row r="27" spans="2:14" s="16" customFormat="1" x14ac:dyDescent="0.25">
      <c r="B27" s="16" t="str">
        <f>VLOOKUP(F27,NUTS_Europa!$A$2:$C$81,2,FALSE)</f>
        <v>ES62</v>
      </c>
      <c r="C27" s="16">
        <f>VLOOKUP(F27,NUTS_Europa!$A$2:$C$81,3,FALSE)</f>
        <v>1064</v>
      </c>
      <c r="D27" s="16" t="str">
        <f>VLOOKUP(G27,NUTS_Europa!$A$2:$C$81,2,FALSE)</f>
        <v>FRG0</v>
      </c>
      <c r="E27" s="16">
        <f>VLOOKUP(G27,NUTS_Europa!$A$2:$C$81,3,FALSE)</f>
        <v>282</v>
      </c>
      <c r="F27" s="16">
        <v>18</v>
      </c>
      <c r="G27" s="16">
        <v>22</v>
      </c>
      <c r="H27" s="16">
        <v>442782.53671492316</v>
      </c>
      <c r="I27" s="16">
        <v>2407309.7342854133</v>
      </c>
      <c r="J27" s="16">
        <v>135416.16140000001</v>
      </c>
      <c r="K27" s="16">
        <v>58.739205607476642</v>
      </c>
      <c r="L27" s="16">
        <v>10.049194707290901</v>
      </c>
      <c r="M27" s="16">
        <v>4.5664359166814563</v>
      </c>
      <c r="N27" s="16">
        <v>703.89535024500003</v>
      </c>
    </row>
    <row r="28" spans="2:14" s="16" customFormat="1" x14ac:dyDescent="0.25">
      <c r="B28" s="16" t="str">
        <f>VLOOKUP(F28,NUTS_Europa!$A$2:$C$81,2,FALSE)</f>
        <v>ES62</v>
      </c>
      <c r="C28" s="16">
        <f>VLOOKUP(F28,NUTS_Europa!$A$2:$C$81,3,FALSE)</f>
        <v>1064</v>
      </c>
      <c r="D28" s="16" t="str">
        <f>VLOOKUP(G28,NUTS_Europa!$A$2:$C$81,2,FALSE)</f>
        <v>FRI1</v>
      </c>
      <c r="E28" s="16">
        <f>VLOOKUP(G28,NUTS_Europa!$A$2:$C$81,3,FALSE)</f>
        <v>283</v>
      </c>
      <c r="F28" s="16">
        <v>18</v>
      </c>
      <c r="G28" s="16">
        <v>24</v>
      </c>
      <c r="H28" s="16">
        <v>1226697.4689744664</v>
      </c>
      <c r="I28" s="16">
        <v>2580289.7270286046</v>
      </c>
      <c r="J28" s="16">
        <v>199597.76430000001</v>
      </c>
      <c r="K28" s="16">
        <v>66.384392523364482</v>
      </c>
      <c r="L28" s="16">
        <v>8.778799615115501</v>
      </c>
      <c r="M28" s="16">
        <v>11.147148153058877</v>
      </c>
      <c r="N28" s="16">
        <v>1954.0243119540944</v>
      </c>
    </row>
    <row r="29" spans="2:14" s="16" customFormat="1" x14ac:dyDescent="0.25">
      <c r="B29" s="16" t="str">
        <f>VLOOKUP(F29,NUTS_Europa!$A$2:$C$81,2,FALSE)</f>
        <v>FRD2</v>
      </c>
      <c r="C29" s="16">
        <f>VLOOKUP(F29,NUTS_Europa!$A$2:$C$81,3,FALSE)</f>
        <v>269</v>
      </c>
      <c r="D29" s="16" t="str">
        <f>VLOOKUP(G29,NUTS_Europa!$A$2:$C$81,2,FALSE)</f>
        <v>FRI1</v>
      </c>
      <c r="E29" s="16">
        <f>VLOOKUP(G29,NUTS_Europa!$A$2:$C$81,3,FALSE)</f>
        <v>283</v>
      </c>
      <c r="F29" s="16">
        <v>20</v>
      </c>
      <c r="G29" s="16">
        <v>24</v>
      </c>
      <c r="H29" s="16">
        <v>776006.05478027114</v>
      </c>
      <c r="I29" s="16">
        <v>1437714.4723484917</v>
      </c>
      <c r="J29" s="16">
        <v>114346.8514</v>
      </c>
      <c r="K29" s="16">
        <v>21.635514018691591</v>
      </c>
      <c r="L29" s="16">
        <v>9.0054893748879969</v>
      </c>
      <c r="M29" s="16">
        <v>13.09806385457739</v>
      </c>
      <c r="N29" s="16">
        <v>1954.0243119540944</v>
      </c>
    </row>
    <row r="30" spans="2:14" s="16" customFormat="1" x14ac:dyDescent="0.25">
      <c r="B30" s="16" t="str">
        <f>VLOOKUP(F30,NUTS_Europa!$A$2:$C$81,2,FALSE)</f>
        <v>FRE1</v>
      </c>
      <c r="C30" s="16">
        <f>VLOOKUP(F30,NUTS_Europa!$A$2:$C$81,3,FALSE)</f>
        <v>220</v>
      </c>
      <c r="D30" s="16" t="str">
        <f>VLOOKUP(G30,NUTS_Europa!$A$2:$C$81,2,FALSE)</f>
        <v>FRH0</v>
      </c>
      <c r="E30" s="16">
        <f>VLOOKUP(G30,NUTS_Europa!$A$2:$C$81,3,FALSE)</f>
        <v>283</v>
      </c>
      <c r="F30" s="16">
        <v>21</v>
      </c>
      <c r="G30" s="16">
        <v>23</v>
      </c>
      <c r="H30" s="16">
        <v>1055537.9913045364</v>
      </c>
      <c r="I30" s="16">
        <v>1540075.5226475166</v>
      </c>
      <c r="J30" s="16">
        <v>156784.57750000001</v>
      </c>
      <c r="K30" s="16">
        <v>28.130373831775703</v>
      </c>
      <c r="L30" s="16">
        <v>9.711058039321065</v>
      </c>
      <c r="M30" s="16">
        <v>11.806854050352449</v>
      </c>
      <c r="N30" s="16">
        <v>1954.0243119540944</v>
      </c>
    </row>
    <row r="31" spans="2:14" s="16" customFormat="1" x14ac:dyDescent="0.25">
      <c r="B31" s="16" t="str">
        <f>VLOOKUP(F31,NUTS_Europa!$A$2:$C$81,2,FALSE)</f>
        <v>FRE1</v>
      </c>
      <c r="C31" s="16">
        <f>VLOOKUP(F31,NUTS_Europa!$A$2:$C$81,3,FALSE)</f>
        <v>220</v>
      </c>
      <c r="D31" s="16" t="str">
        <f>VLOOKUP(G31,NUTS_Europa!$A$2:$C$81,2,FALSE)</f>
        <v>FRI3</v>
      </c>
      <c r="E31" s="16">
        <f>VLOOKUP(G31,NUTS_Europa!$A$2:$C$81,3,FALSE)</f>
        <v>283</v>
      </c>
      <c r="F31" s="16">
        <v>21</v>
      </c>
      <c r="G31" s="16">
        <v>25</v>
      </c>
      <c r="H31" s="16">
        <v>582178.53277012508</v>
      </c>
      <c r="I31" s="16">
        <v>1540075.5226475166</v>
      </c>
      <c r="J31" s="16">
        <v>117061.7148</v>
      </c>
      <c r="K31" s="16">
        <v>28.130373831775703</v>
      </c>
      <c r="L31" s="16">
        <v>9.711058039321065</v>
      </c>
      <c r="M31" s="16">
        <v>11.806854050352449</v>
      </c>
      <c r="N31" s="16">
        <v>1954.0243119540944</v>
      </c>
    </row>
    <row r="32" spans="2:14" s="16" customFormat="1" x14ac:dyDescent="0.25">
      <c r="B32" s="16" t="str">
        <f>VLOOKUP(F32,NUTS_Europa!$A$2:$C$81,2,FALSE)</f>
        <v>FRJ1</v>
      </c>
      <c r="C32" s="16">
        <f>VLOOKUP(F32,NUTS_Europa!$A$2:$C$81,3,FALSE)</f>
        <v>1063</v>
      </c>
      <c r="D32" s="16" t="str">
        <f>VLOOKUP(G32,NUTS_Europa!$A$2:$C$81,2,FALSE)</f>
        <v>FRJ2</v>
      </c>
      <c r="E32" s="16">
        <f>VLOOKUP(G32,NUTS_Europa!$A$2:$C$81,3,FALSE)</f>
        <v>283</v>
      </c>
      <c r="F32" s="16">
        <v>26</v>
      </c>
      <c r="G32" s="16">
        <v>28</v>
      </c>
      <c r="H32" s="16">
        <v>1994146.9328963018</v>
      </c>
      <c r="I32" s="16">
        <v>6104398.539422526</v>
      </c>
      <c r="J32" s="16">
        <v>142841.86170000001</v>
      </c>
      <c r="K32" s="16">
        <v>72.137242990654215</v>
      </c>
      <c r="L32" s="16">
        <v>9.2627502044484835</v>
      </c>
      <c r="M32" s="16">
        <v>11.147148153058877</v>
      </c>
      <c r="N32" s="16">
        <v>1954.0243119540944</v>
      </c>
    </row>
    <row r="33" spans="2:14" s="16" customFormat="1" x14ac:dyDescent="0.25">
      <c r="B33" s="16" t="str">
        <f>VLOOKUP(F33,NUTS_Europa!$A$2:$C$81,2,FALSE)</f>
        <v>FRJ1</v>
      </c>
      <c r="C33" s="16">
        <f>VLOOKUP(F33,NUTS_Europa!$A$2:$C$81,3,FALSE)</f>
        <v>1063</v>
      </c>
      <c r="D33" s="16" t="str">
        <f>VLOOKUP(G33,NUTS_Europa!$A$2:$C$81,2,FALSE)</f>
        <v>PT17</v>
      </c>
      <c r="E33" s="16">
        <f>VLOOKUP(G33,NUTS_Europa!$A$2:$C$81,3,FALSE)</f>
        <v>294</v>
      </c>
      <c r="F33" s="16">
        <v>26</v>
      </c>
      <c r="G33" s="16">
        <v>39</v>
      </c>
      <c r="H33" s="16">
        <v>1540811.2434299071</v>
      </c>
      <c r="I33" s="16">
        <v>5220476.8150110971</v>
      </c>
      <c r="J33" s="16">
        <v>137713.6226</v>
      </c>
      <c r="K33" s="16">
        <v>38.037383177570099</v>
      </c>
      <c r="L33" s="16">
        <v>10.676854310246117</v>
      </c>
      <c r="M33" s="16">
        <v>16.024728130918277</v>
      </c>
      <c r="N33" s="16">
        <v>2919.4418040438927</v>
      </c>
    </row>
    <row r="34" spans="2:14" s="16" customFormat="1" x14ac:dyDescent="0.25">
      <c r="B34" s="16" t="str">
        <f>VLOOKUP(F34,NUTS_Europa!$A$2:$C$81,2,FALSE)</f>
        <v>FRF2</v>
      </c>
      <c r="C34" s="16">
        <f>VLOOKUP(F34,NUTS_Europa!$A$2:$C$81,3,FALSE)</f>
        <v>269</v>
      </c>
      <c r="D34" s="16" t="str">
        <f>VLOOKUP(G34,NUTS_Europa!$A$2:$C$81,2,FALSE)</f>
        <v>FRJ2</v>
      </c>
      <c r="E34" s="16">
        <f>VLOOKUP(G34,NUTS_Europa!$A$2:$C$81,3,FALSE)</f>
        <v>283</v>
      </c>
      <c r="F34" s="16">
        <v>27</v>
      </c>
      <c r="G34" s="16">
        <v>28</v>
      </c>
      <c r="H34" s="16">
        <v>1623178.3756911799</v>
      </c>
      <c r="I34" s="16">
        <v>1437714.4723484917</v>
      </c>
      <c r="J34" s="16">
        <v>176841.96369999999</v>
      </c>
      <c r="K34" s="16">
        <v>21.635514018691591</v>
      </c>
      <c r="L34" s="16">
        <v>9.0054893748879969</v>
      </c>
      <c r="M34" s="16">
        <v>13.09806385457739</v>
      </c>
      <c r="N34" s="16">
        <v>1954.0243119540944</v>
      </c>
    </row>
    <row r="35" spans="2:14" s="16" customFormat="1" x14ac:dyDescent="0.25">
      <c r="B35" s="16" t="str">
        <f>VLOOKUP(F35,NUTS_Europa!$A$2:$C$81,2,FALSE)</f>
        <v>FRF2</v>
      </c>
      <c r="C35" s="16">
        <f>VLOOKUP(F35,NUTS_Europa!$A$2:$C$81,3,FALSE)</f>
        <v>269</v>
      </c>
      <c r="D35" s="16" t="str">
        <f>VLOOKUP(G35,NUTS_Europa!$A$2:$C$81,2,FALSE)</f>
        <v>FRG0</v>
      </c>
      <c r="E35" s="16">
        <f>VLOOKUP(G35,NUTS_Europa!$A$2:$C$81,3,FALSE)</f>
        <v>283</v>
      </c>
      <c r="F35" s="16">
        <v>27</v>
      </c>
      <c r="G35" s="16">
        <v>62</v>
      </c>
      <c r="H35" s="16">
        <v>1166495.5376471407</v>
      </c>
      <c r="I35" s="16">
        <v>1437714.4723484917</v>
      </c>
      <c r="J35" s="16">
        <v>141512.31529999999</v>
      </c>
      <c r="K35" s="16">
        <v>21.635514018691591</v>
      </c>
      <c r="L35" s="16">
        <v>9.0054893748879969</v>
      </c>
      <c r="M35" s="16">
        <v>13.09806385457739</v>
      </c>
      <c r="N35" s="16">
        <v>1954.0243119540944</v>
      </c>
    </row>
    <row r="36" spans="2:14" s="16" customFormat="1" x14ac:dyDescent="0.25">
      <c r="B36" s="16" t="str">
        <f>VLOOKUP(F36,NUTS_Europa!$A$2:$C$81,2,FALSE)</f>
        <v>FRI2</v>
      </c>
      <c r="C36" s="16">
        <f>VLOOKUP(F36,NUTS_Europa!$A$2:$C$81,3,FALSE)</f>
        <v>269</v>
      </c>
      <c r="D36" s="16" t="str">
        <f>VLOOKUP(G36,NUTS_Europa!$A$2:$C$81,2,FALSE)</f>
        <v>NL12</v>
      </c>
      <c r="E36" s="16">
        <f>VLOOKUP(G36,NUTS_Europa!$A$2:$C$81,3,FALSE)</f>
        <v>218</v>
      </c>
      <c r="F36" s="16">
        <v>29</v>
      </c>
      <c r="G36" s="16">
        <v>31</v>
      </c>
      <c r="H36" s="16">
        <v>2392088.1293777032</v>
      </c>
      <c r="I36" s="16">
        <v>1347716.8841816427</v>
      </c>
      <c r="J36" s="16">
        <v>154854.3009</v>
      </c>
      <c r="K36" s="16">
        <v>12.850467289719626</v>
      </c>
      <c r="L36" s="16">
        <v>10.681125647961974</v>
      </c>
      <c r="M36" s="16">
        <v>30.452065281277729</v>
      </c>
      <c r="N36" s="16">
        <v>4963.1764292102553</v>
      </c>
    </row>
    <row r="37" spans="2:14" s="16" customFormat="1" x14ac:dyDescent="0.25">
      <c r="B37" s="16" t="str">
        <f>VLOOKUP(F37,NUTS_Europa!$A$2:$C$81,2,FALSE)</f>
        <v>FRI2</v>
      </c>
      <c r="C37" s="16">
        <f>VLOOKUP(F37,NUTS_Europa!$A$2:$C$81,3,FALSE)</f>
        <v>269</v>
      </c>
      <c r="D37" s="16" t="str">
        <f>VLOOKUP(G37,NUTS_Europa!$A$2:$C$81,2,FALSE)</f>
        <v>FRG0</v>
      </c>
      <c r="E37" s="16">
        <f>VLOOKUP(G37,NUTS_Europa!$A$2:$C$81,3,FALSE)</f>
        <v>283</v>
      </c>
      <c r="F37" s="16">
        <v>29</v>
      </c>
      <c r="G37" s="16">
        <v>62</v>
      </c>
      <c r="H37" s="16">
        <v>1176758.0733335235</v>
      </c>
      <c r="I37" s="16">
        <v>1437714.4723484917</v>
      </c>
      <c r="J37" s="16">
        <v>118487.9544</v>
      </c>
      <c r="K37" s="16">
        <v>21.635514018691591</v>
      </c>
      <c r="L37" s="16">
        <v>9.0054893748879969</v>
      </c>
      <c r="M37" s="16">
        <v>13.09806385457739</v>
      </c>
      <c r="N37" s="16">
        <v>1954.0243119540944</v>
      </c>
    </row>
    <row r="38" spans="2:14" s="16" customFormat="1" x14ac:dyDescent="0.25">
      <c r="B38" s="16" t="str">
        <f>VLOOKUP(F38,NUTS_Europa!$A$2:$C$81,2,FALSE)</f>
        <v>NL11</v>
      </c>
      <c r="C38" s="16">
        <f>VLOOKUP(F38,NUTS_Europa!$A$2:$C$81,3,FALSE)</f>
        <v>245</v>
      </c>
      <c r="D38" s="16" t="str">
        <f>VLOOKUP(G38,NUTS_Europa!$A$2:$C$81,2,FALSE)</f>
        <v>FRI1</v>
      </c>
      <c r="E38" s="16">
        <f>VLOOKUP(G38,NUTS_Europa!$A$2:$C$81,3,FALSE)</f>
        <v>275</v>
      </c>
      <c r="F38" s="16">
        <v>30</v>
      </c>
      <c r="G38" s="16">
        <v>64</v>
      </c>
      <c r="H38" s="16">
        <v>758813.06504073401</v>
      </c>
      <c r="I38" s="16">
        <v>7654796.1480071861</v>
      </c>
      <c r="J38" s="16">
        <v>114346.8514</v>
      </c>
      <c r="K38" s="16">
        <v>55.607476635514026</v>
      </c>
      <c r="L38" s="16">
        <v>11.398875585588449</v>
      </c>
      <c r="M38" s="16">
        <v>1.3391392006549165</v>
      </c>
      <c r="N38" s="16">
        <v>178.89087663685152</v>
      </c>
    </row>
    <row r="39" spans="2:14" s="16" customFormat="1" x14ac:dyDescent="0.25">
      <c r="B39" s="16" t="str">
        <f>VLOOKUP(F39,NUTS_Europa!$A$2:$C$81,2,FALSE)</f>
        <v>NL11</v>
      </c>
      <c r="C39" s="16">
        <f>VLOOKUP(F39,NUTS_Europa!$A$2:$C$81,3,FALSE)</f>
        <v>245</v>
      </c>
      <c r="D39" s="16" t="str">
        <f>VLOOKUP(G39,NUTS_Europa!$A$2:$C$81,2,FALSE)</f>
        <v>FRI2</v>
      </c>
      <c r="E39" s="16">
        <f>VLOOKUP(G39,NUTS_Europa!$A$2:$C$81,3,FALSE)</f>
        <v>275</v>
      </c>
      <c r="F39" s="16">
        <v>30</v>
      </c>
      <c r="G39" s="16">
        <v>69</v>
      </c>
      <c r="H39" s="16">
        <v>727808.41386554157</v>
      </c>
      <c r="I39" s="16">
        <v>7654796.1480071861</v>
      </c>
      <c r="J39" s="16">
        <v>145277.79319999999</v>
      </c>
      <c r="K39" s="16">
        <v>55.607476635514026</v>
      </c>
      <c r="L39" s="16">
        <v>11.398875585588449</v>
      </c>
      <c r="M39" s="16">
        <v>1.3391392006549165</v>
      </c>
      <c r="N39" s="16">
        <v>178.89087663685152</v>
      </c>
    </row>
    <row r="40" spans="2:14" s="16" customFormat="1" x14ac:dyDescent="0.25">
      <c r="B40" s="16" t="str">
        <f>VLOOKUP(F40,NUTS_Europa!$A$2:$C$81,2,FALSE)</f>
        <v>NL33</v>
      </c>
      <c r="C40" s="16">
        <f>VLOOKUP(F40,NUTS_Europa!$A$2:$C$81,3,FALSE)</f>
        <v>250</v>
      </c>
      <c r="D40" s="16" t="str">
        <f>VLOOKUP(G40,NUTS_Europa!$A$2:$C$81,2,FALSE)</f>
        <v>PT18</v>
      </c>
      <c r="E40" s="16">
        <f>VLOOKUP(G40,NUTS_Europa!$A$2:$C$81,3,FALSE)</f>
        <v>1065</v>
      </c>
      <c r="F40" s="16">
        <v>33</v>
      </c>
      <c r="G40" s="16">
        <v>40</v>
      </c>
      <c r="H40" s="16">
        <v>2317174.1110075195</v>
      </c>
      <c r="I40" s="16">
        <v>2450115.1980693946</v>
      </c>
      <c r="J40" s="16">
        <v>137713.6226</v>
      </c>
      <c r="K40" s="16">
        <v>54.47476635514019</v>
      </c>
      <c r="L40" s="16">
        <v>10.907561531923292</v>
      </c>
      <c r="M40" s="16">
        <v>47.483746557545672</v>
      </c>
      <c r="N40" s="16">
        <v>7319.4038028586165</v>
      </c>
    </row>
    <row r="41" spans="2:14" s="16" customFormat="1" x14ac:dyDescent="0.25">
      <c r="B41" s="16" t="str">
        <f>VLOOKUP(F41,NUTS_Europa!$A$2:$C$81,2,FALSE)</f>
        <v>NL33</v>
      </c>
      <c r="C41" s="16">
        <f>VLOOKUP(F41,NUTS_Europa!$A$2:$C$81,3,FALSE)</f>
        <v>250</v>
      </c>
      <c r="D41" s="16" t="str">
        <f>VLOOKUP(G41,NUTS_Europa!$A$2:$C$81,2,FALSE)</f>
        <v>NL11</v>
      </c>
      <c r="E41" s="16">
        <f>VLOOKUP(G41,NUTS_Europa!$A$2:$C$81,3,FALSE)</f>
        <v>218</v>
      </c>
      <c r="F41" s="16">
        <v>33</v>
      </c>
      <c r="G41" s="16">
        <v>70</v>
      </c>
      <c r="H41" s="16">
        <v>1779869.626849873</v>
      </c>
      <c r="I41" s="16">
        <v>1151089.8406858873</v>
      </c>
      <c r="J41" s="16">
        <v>135416.16140000001</v>
      </c>
      <c r="K41" s="16">
        <v>3.1775700934579443</v>
      </c>
      <c r="L41" s="16">
        <v>11.867775994521322</v>
      </c>
      <c r="M41" s="16">
        <v>30.452065281277729</v>
      </c>
      <c r="N41" s="16">
        <v>4963.1764292102553</v>
      </c>
    </row>
    <row r="42" spans="2:14" s="16" customFormat="1" x14ac:dyDescent="0.25">
      <c r="B42" s="16" t="str">
        <f>VLOOKUP(F42,NUTS_Europa!$A$2:$C$81,2,FALSE)</f>
        <v>NL34</v>
      </c>
      <c r="C42" s="16">
        <f>VLOOKUP(F42,NUTS_Europa!$A$2:$C$81,3,FALSE)</f>
        <v>250</v>
      </c>
      <c r="D42" s="16" t="str">
        <f>VLOOKUP(G42,NUTS_Europa!$A$2:$C$81,2,FALSE)</f>
        <v>PT11</v>
      </c>
      <c r="E42" s="16">
        <f>VLOOKUP(G42,NUTS_Europa!$A$2:$C$81,3,FALSE)</f>
        <v>111</v>
      </c>
      <c r="F42" s="16">
        <v>34</v>
      </c>
      <c r="G42" s="16">
        <v>36</v>
      </c>
      <c r="H42" s="16">
        <v>1276270.4505416346</v>
      </c>
      <c r="I42" s="16">
        <v>2139520.3320559533</v>
      </c>
      <c r="J42" s="16">
        <v>176841.96369999999</v>
      </c>
      <c r="K42" s="16">
        <v>45.038317757009352</v>
      </c>
      <c r="L42" s="16">
        <v>9.5106675458904206</v>
      </c>
      <c r="M42" s="16">
        <v>18.939525464981624</v>
      </c>
      <c r="N42" s="16">
        <v>2919.4418040438927</v>
      </c>
    </row>
    <row r="43" spans="2:14" s="16" customFormat="1" x14ac:dyDescent="0.25">
      <c r="B43" s="16" t="str">
        <f>VLOOKUP(F43,NUTS_Europa!$A$2:$C$81,2,FALSE)</f>
        <v>NL34</v>
      </c>
      <c r="C43" s="16">
        <f>VLOOKUP(F43,NUTS_Europa!$A$2:$C$81,3,FALSE)</f>
        <v>250</v>
      </c>
      <c r="D43" s="16" t="str">
        <f>VLOOKUP(G43,NUTS_Europa!$A$2:$C$81,2,FALSE)</f>
        <v>PT16</v>
      </c>
      <c r="E43" s="16">
        <f>VLOOKUP(G43,NUTS_Europa!$A$2:$C$81,3,FALSE)</f>
        <v>111</v>
      </c>
      <c r="F43" s="16">
        <v>34</v>
      </c>
      <c r="G43" s="16">
        <v>38</v>
      </c>
      <c r="H43" s="16">
        <v>1180439.7733238938</v>
      </c>
      <c r="I43" s="16">
        <v>2139520.3320559533</v>
      </c>
      <c r="J43" s="16">
        <v>199058.85829999999</v>
      </c>
      <c r="K43" s="16">
        <v>45.038317757009352</v>
      </c>
      <c r="L43" s="16">
        <v>9.5106675458904206</v>
      </c>
      <c r="M43" s="16">
        <v>18.939525464981624</v>
      </c>
      <c r="N43" s="16">
        <v>2919.4418040438927</v>
      </c>
    </row>
    <row r="44" spans="2:14" s="16" customFormat="1" x14ac:dyDescent="0.25">
      <c r="B44" s="16" t="str">
        <f>VLOOKUP(F44,NUTS_Europa!$A$2:$C$81,2,FALSE)</f>
        <v>NL41</v>
      </c>
      <c r="C44" s="16">
        <f>VLOOKUP(F44,NUTS_Europa!$A$2:$C$81,3,FALSE)</f>
        <v>253</v>
      </c>
      <c r="D44" s="16" t="str">
        <f>VLOOKUP(G44,NUTS_Europa!$A$2:$C$81,2,FALSE)</f>
        <v>ES12</v>
      </c>
      <c r="E44" s="16">
        <f>VLOOKUP(G44,NUTS_Europa!$A$2:$C$81,3,FALSE)</f>
        <v>163</v>
      </c>
      <c r="F44" s="16">
        <v>35</v>
      </c>
      <c r="G44" s="16">
        <v>52</v>
      </c>
      <c r="H44" s="16">
        <v>1504150.9916651011</v>
      </c>
      <c r="I44" s="16">
        <v>1929259.1382501647</v>
      </c>
      <c r="J44" s="16">
        <v>113696.3812</v>
      </c>
      <c r="K44" s="16">
        <v>36.257476635514017</v>
      </c>
      <c r="L44" s="16">
        <v>16.8973376803063</v>
      </c>
      <c r="M44" s="16">
        <v>21.650586642866998</v>
      </c>
      <c r="N44" s="16">
        <v>2892.2254104356139</v>
      </c>
    </row>
    <row r="45" spans="2:14" s="16" customFormat="1" x14ac:dyDescent="0.25">
      <c r="B45" s="16" t="str">
        <f>VLOOKUP(F45,NUTS_Europa!$A$2:$C$81,2,FALSE)</f>
        <v>NL41</v>
      </c>
      <c r="C45" s="16">
        <f>VLOOKUP(F45,NUTS_Europa!$A$2:$C$81,3,FALSE)</f>
        <v>253</v>
      </c>
      <c r="D45" s="16" t="str">
        <f>VLOOKUP(G45,NUTS_Europa!$A$2:$C$81,2,FALSE)</f>
        <v>FRJ2</v>
      </c>
      <c r="E45" s="16">
        <f>VLOOKUP(G45,NUTS_Europa!$A$2:$C$81,3,FALSE)</f>
        <v>163</v>
      </c>
      <c r="F45" s="16">
        <v>35</v>
      </c>
      <c r="G45" s="16">
        <v>68</v>
      </c>
      <c r="H45" s="16">
        <v>2464916.4585322971</v>
      </c>
      <c r="I45" s="16">
        <v>1929259.1382501647</v>
      </c>
      <c r="J45" s="16">
        <v>145277.79319999999</v>
      </c>
      <c r="K45" s="16">
        <v>36.257476635514017</v>
      </c>
      <c r="L45" s="16">
        <v>16.8973376803063</v>
      </c>
      <c r="M45" s="16">
        <v>21.650586642866998</v>
      </c>
      <c r="N45" s="16">
        <v>2892.2254104356139</v>
      </c>
    </row>
    <row r="46" spans="2:14" s="16" customFormat="1" x14ac:dyDescent="0.25">
      <c r="B46" s="16" t="str">
        <f>VLOOKUP(F46,NUTS_Europa!$A$2:$C$81,2,FALSE)</f>
        <v>PT15</v>
      </c>
      <c r="C46" s="16">
        <f>VLOOKUP(F46,NUTS_Europa!$A$2:$C$81,3,FALSE)</f>
        <v>1065</v>
      </c>
      <c r="D46" s="16" t="str">
        <f>VLOOKUP(G46,NUTS_Europa!$A$2:$C$81,2,FALSE)</f>
        <v>PT16</v>
      </c>
      <c r="E46" s="16">
        <f>VLOOKUP(G46,NUTS_Europa!$A$2:$C$81,3,FALSE)</f>
        <v>111</v>
      </c>
      <c r="F46" s="16">
        <v>37</v>
      </c>
      <c r="G46" s="16">
        <v>38</v>
      </c>
      <c r="H46" s="16">
        <v>1321401.2204853622</v>
      </c>
      <c r="I46" s="16">
        <v>1073405.875483837</v>
      </c>
      <c r="J46" s="16">
        <v>198656.2873</v>
      </c>
      <c r="K46" s="16">
        <v>9.6728971962616832</v>
      </c>
      <c r="L46" s="16">
        <v>7.9842538529457627</v>
      </c>
      <c r="M46" s="16">
        <v>16.024728130918277</v>
      </c>
      <c r="N46" s="16">
        <v>2919.4418040438927</v>
      </c>
    </row>
    <row r="47" spans="2:14" s="16" customFormat="1" x14ac:dyDescent="0.25">
      <c r="B47" s="16" t="str">
        <f>VLOOKUP(F47,NUTS_Europa!$A$2:$C$81,2,FALSE)</f>
        <v>PT15</v>
      </c>
      <c r="C47" s="16">
        <f>VLOOKUP(F47,NUTS_Europa!$A$2:$C$81,3,FALSE)</f>
        <v>1065</v>
      </c>
      <c r="D47" s="16" t="str">
        <f>VLOOKUP(G47,NUTS_Europa!$A$2:$C$81,2,FALSE)</f>
        <v>PT17</v>
      </c>
      <c r="E47" s="16">
        <f>VLOOKUP(G47,NUTS_Europa!$A$2:$C$81,3,FALSE)</f>
        <v>294</v>
      </c>
      <c r="F47" s="16">
        <v>37</v>
      </c>
      <c r="G47" s="16">
        <v>39</v>
      </c>
      <c r="H47" s="16">
        <v>948734.4954562065</v>
      </c>
      <c r="I47" s="16">
        <v>898207.65957998834</v>
      </c>
      <c r="J47" s="16">
        <v>507158.32770000002</v>
      </c>
      <c r="K47" s="16">
        <v>2.1028037383177574</v>
      </c>
      <c r="L47" s="16">
        <v>10.07983013430032</v>
      </c>
      <c r="M47" s="16">
        <v>16.024728130918277</v>
      </c>
      <c r="N47" s="16">
        <v>2919.4418040438927</v>
      </c>
    </row>
    <row r="48" spans="2:14" s="16" customFormat="1" x14ac:dyDescent="0.25">
      <c r="B48" s="16" t="str">
        <f>VLOOKUP(F48,NUTS_Europa!$A$2:$C$81,2,FALSE)</f>
        <v>BE21</v>
      </c>
      <c r="C48" s="16">
        <f>VLOOKUP(F48,NUTS_Europa!$A$2:$C$81,3,FALSE)</f>
        <v>250</v>
      </c>
      <c r="D48" s="16" t="str">
        <f>VLOOKUP(G48,NUTS_Europa!$A$2:$C$81,2,FALSE)</f>
        <v>FRE1</v>
      </c>
      <c r="E48" s="16">
        <f>VLOOKUP(G48,NUTS_Europa!$A$2:$C$81,3,FALSE)</f>
        <v>235</v>
      </c>
      <c r="F48" s="16">
        <v>41</v>
      </c>
      <c r="G48" s="16">
        <v>61</v>
      </c>
      <c r="H48" s="16">
        <v>548348.57800620538</v>
      </c>
      <c r="I48" s="16">
        <v>1121873.0051404934</v>
      </c>
      <c r="J48" s="16">
        <v>142392.87169999999</v>
      </c>
      <c r="K48" s="16">
        <v>6.5887850467289724</v>
      </c>
      <c r="L48" s="16">
        <v>11.756688383354295</v>
      </c>
      <c r="M48" s="16">
        <v>9.8927945559610588</v>
      </c>
      <c r="N48" s="16">
        <v>1522.6567976625461</v>
      </c>
    </row>
    <row r="49" spans="2:14" s="16" customFormat="1" x14ac:dyDescent="0.25">
      <c r="B49" s="16" t="str">
        <f>VLOOKUP(F49,NUTS_Europa!$A$2:$C$81,2,FALSE)</f>
        <v>BE21</v>
      </c>
      <c r="C49" s="16">
        <f>VLOOKUP(F49,NUTS_Europa!$A$2:$C$81,3,FALSE)</f>
        <v>250</v>
      </c>
      <c r="D49" s="16" t="str">
        <f>VLOOKUP(G49,NUTS_Europa!$A$2:$C$81,2,FALSE)</f>
        <v>FRF2</v>
      </c>
      <c r="E49" s="16">
        <f>VLOOKUP(G49,NUTS_Europa!$A$2:$C$81,3,FALSE)</f>
        <v>235</v>
      </c>
      <c r="F49" s="16">
        <v>41</v>
      </c>
      <c r="G49" s="16">
        <v>67</v>
      </c>
      <c r="H49" s="16">
        <v>1044961.8744384067</v>
      </c>
      <c r="I49" s="16">
        <v>1121873.0051404934</v>
      </c>
      <c r="J49" s="16">
        <v>156784.57750000001</v>
      </c>
      <c r="K49" s="16">
        <v>6.5887850467289724</v>
      </c>
      <c r="L49" s="16">
        <v>11.756688383354295</v>
      </c>
      <c r="M49" s="16">
        <v>9.8927945559610588</v>
      </c>
      <c r="N49" s="16">
        <v>1522.6567976625461</v>
      </c>
    </row>
    <row r="50" spans="2:14" s="16" customFormat="1" x14ac:dyDescent="0.25">
      <c r="B50" s="16" t="str">
        <f>VLOOKUP(F50,NUTS_Europa!$A$2:$C$81,2,FALSE)</f>
        <v>BE23</v>
      </c>
      <c r="C50" s="16">
        <f>VLOOKUP(F50,NUTS_Europa!$A$2:$C$81,3,FALSE)</f>
        <v>220</v>
      </c>
      <c r="D50" s="16" t="str">
        <f>VLOOKUP(G50,NUTS_Europa!$A$2:$C$81,2,FALSE)</f>
        <v>ES12</v>
      </c>
      <c r="E50" s="16">
        <f>VLOOKUP(G50,NUTS_Europa!$A$2:$C$81,3,FALSE)</f>
        <v>163</v>
      </c>
      <c r="F50" s="16">
        <v>42</v>
      </c>
      <c r="G50" s="16">
        <v>52</v>
      </c>
      <c r="H50" s="16">
        <v>1456265.8385947153</v>
      </c>
      <c r="I50" s="16">
        <v>1801547.3805428306</v>
      </c>
      <c r="J50" s="16">
        <v>137713.6226</v>
      </c>
      <c r="K50" s="16">
        <v>34.112149532710283</v>
      </c>
      <c r="L50" s="16">
        <v>14.642576776028013</v>
      </c>
      <c r="M50" s="16">
        <v>19.739418095404883</v>
      </c>
      <c r="N50" s="16">
        <v>2892.2254104356139</v>
      </c>
    </row>
    <row r="51" spans="2:14" s="16" customFormat="1" x14ac:dyDescent="0.25">
      <c r="B51" s="16" t="str">
        <f>VLOOKUP(F51,NUTS_Europa!$A$2:$C$81,2,FALSE)</f>
        <v>BE23</v>
      </c>
      <c r="C51" s="16">
        <f>VLOOKUP(F51,NUTS_Europa!$A$2:$C$81,3,FALSE)</f>
        <v>220</v>
      </c>
      <c r="D51" s="16" t="str">
        <f>VLOOKUP(G51,NUTS_Europa!$A$2:$C$81,2,FALSE)</f>
        <v>FRD1</v>
      </c>
      <c r="E51" s="16">
        <f>VLOOKUP(G51,NUTS_Europa!$A$2:$C$81,3,FALSE)</f>
        <v>269</v>
      </c>
      <c r="F51" s="16">
        <v>42</v>
      </c>
      <c r="G51" s="16">
        <v>59</v>
      </c>
      <c r="H51" s="16">
        <v>4046551.5538532888</v>
      </c>
      <c r="I51" s="16">
        <v>1111775.5001326436</v>
      </c>
      <c r="J51" s="16">
        <v>115262.5922</v>
      </c>
      <c r="K51" s="16">
        <v>8.4574766355140198</v>
      </c>
      <c r="L51" s="16">
        <v>10.766243196182323</v>
      </c>
      <c r="M51" s="16">
        <v>93.706299120150774</v>
      </c>
      <c r="N51" s="16">
        <v>13729.874818157425</v>
      </c>
    </row>
    <row r="52" spans="2:14" s="16" customFormat="1" x14ac:dyDescent="0.25">
      <c r="B52" s="16" t="str">
        <f>VLOOKUP(F52,NUTS_Europa!$A$2:$C$81,2,FALSE)</f>
        <v>BE25</v>
      </c>
      <c r="C52" s="16">
        <f>VLOOKUP(F52,NUTS_Europa!$A$2:$C$81,3,FALSE)</f>
        <v>220</v>
      </c>
      <c r="D52" s="16" t="str">
        <f>VLOOKUP(G52,NUTS_Europa!$A$2:$C$81,2,FALSE)</f>
        <v>FRD1</v>
      </c>
      <c r="E52" s="16">
        <f>VLOOKUP(G52,NUTS_Europa!$A$2:$C$81,3,FALSE)</f>
        <v>269</v>
      </c>
      <c r="F52" s="16">
        <v>43</v>
      </c>
      <c r="G52" s="16">
        <v>59</v>
      </c>
      <c r="H52" s="16">
        <v>3527364.5755295563</v>
      </c>
      <c r="I52" s="16">
        <v>1111775.5001326436</v>
      </c>
      <c r="J52" s="16">
        <v>199058.85829999999</v>
      </c>
      <c r="K52" s="16">
        <v>8.4574766355140198</v>
      </c>
      <c r="L52" s="16">
        <v>10.766243196182323</v>
      </c>
      <c r="M52" s="16">
        <v>93.706299120150774</v>
      </c>
      <c r="N52" s="16">
        <v>13729.874818157425</v>
      </c>
    </row>
    <row r="53" spans="2:14" s="16" customFormat="1" x14ac:dyDescent="0.25">
      <c r="B53" s="16" t="str">
        <f>VLOOKUP(F53,NUTS_Europa!$A$2:$C$81,2,FALSE)</f>
        <v>BE25</v>
      </c>
      <c r="C53" s="16">
        <f>VLOOKUP(F53,NUTS_Europa!$A$2:$C$81,3,FALSE)</f>
        <v>220</v>
      </c>
      <c r="D53" s="16" t="str">
        <f>VLOOKUP(G53,NUTS_Europa!$A$2:$C$81,2,FALSE)</f>
        <v>PT18</v>
      </c>
      <c r="E53" s="16">
        <f>VLOOKUP(G53,NUTS_Europa!$A$2:$C$81,3,FALSE)</f>
        <v>61</v>
      </c>
      <c r="F53" s="16">
        <v>43</v>
      </c>
      <c r="G53" s="16">
        <v>80</v>
      </c>
      <c r="H53" s="16">
        <v>11692365.632955316</v>
      </c>
      <c r="I53" s="16">
        <v>2479751.4135025139</v>
      </c>
      <c r="J53" s="16">
        <v>117768.50930000001</v>
      </c>
      <c r="K53" s="16">
        <v>63.255607476635518</v>
      </c>
      <c r="L53" s="16">
        <v>8.3580440527892534</v>
      </c>
      <c r="M53" s="16">
        <v>94.65937700633495</v>
      </c>
      <c r="N53" s="16">
        <v>17378.684486844912</v>
      </c>
    </row>
    <row r="54" spans="2:14" s="16" customFormat="1" x14ac:dyDescent="0.25">
      <c r="B54" s="16" t="str">
        <f>VLOOKUP(F54,NUTS_Europa!$A$2:$C$81,2,FALSE)</f>
        <v>DE50</v>
      </c>
      <c r="C54" s="16">
        <f>VLOOKUP(F54,NUTS_Europa!$A$2:$C$81,3,FALSE)</f>
        <v>1069</v>
      </c>
      <c r="D54" s="16" t="str">
        <f>VLOOKUP(G54,NUTS_Europa!$A$2:$C$81,2,FALSE)</f>
        <v>FRJ2</v>
      </c>
      <c r="E54" s="16">
        <f>VLOOKUP(G54,NUTS_Europa!$A$2:$C$81,3,FALSE)</f>
        <v>163</v>
      </c>
      <c r="F54" s="16">
        <v>44</v>
      </c>
      <c r="G54" s="16">
        <v>68</v>
      </c>
      <c r="H54" s="16">
        <v>2554627.6285511577</v>
      </c>
      <c r="I54" s="16">
        <v>2214326.945880142</v>
      </c>
      <c r="J54" s="16">
        <v>122072.6309</v>
      </c>
      <c r="K54" s="16">
        <v>48.97429906542056</v>
      </c>
      <c r="L54" s="16">
        <v>13.506468993773158</v>
      </c>
      <c r="M54" s="16">
        <v>18.762962404503778</v>
      </c>
      <c r="N54" s="16">
        <v>2892.2254104356139</v>
      </c>
    </row>
    <row r="55" spans="2:14" s="16" customFormat="1" x14ac:dyDescent="0.25">
      <c r="B55" s="16" t="str">
        <f>VLOOKUP(F55,NUTS_Europa!$A$2:$C$81,2,FALSE)</f>
        <v>DE50</v>
      </c>
      <c r="C55" s="16">
        <f>VLOOKUP(F55,NUTS_Europa!$A$2:$C$81,3,FALSE)</f>
        <v>1069</v>
      </c>
      <c r="D55" s="16" t="str">
        <f>VLOOKUP(G55,NUTS_Europa!$A$2:$C$81,2,FALSE)</f>
        <v>NL11</v>
      </c>
      <c r="E55" s="16">
        <f>VLOOKUP(G55,NUTS_Europa!$A$2:$C$81,3,FALSE)</f>
        <v>218</v>
      </c>
      <c r="F55" s="16">
        <v>44</v>
      </c>
      <c r="G55" s="16">
        <v>70</v>
      </c>
      <c r="H55" s="16">
        <v>2006645.9014225043</v>
      </c>
      <c r="I55" s="16">
        <v>1278043.590496857</v>
      </c>
      <c r="J55" s="16">
        <v>120437.3524</v>
      </c>
      <c r="K55" s="16">
        <v>12.615420560747665</v>
      </c>
      <c r="L55" s="16">
        <v>10.25058653014019</v>
      </c>
      <c r="M55" s="16">
        <v>25.496784650470335</v>
      </c>
      <c r="N55" s="16">
        <v>4963.1764292102553</v>
      </c>
    </row>
    <row r="56" spans="2:14" s="16" customFormat="1" x14ac:dyDescent="0.25">
      <c r="B56" s="16" t="str">
        <f>VLOOKUP(F56,NUTS_Europa!$A$2:$C$81,2,FALSE)</f>
        <v>DE60</v>
      </c>
      <c r="C56" s="16">
        <f>VLOOKUP(F56,NUTS_Europa!$A$2:$C$81,3,FALSE)</f>
        <v>245</v>
      </c>
      <c r="D56" s="16" t="str">
        <f>VLOOKUP(G56,NUTS_Europa!$A$2:$C$81,2,FALSE)</f>
        <v>FRH0</v>
      </c>
      <c r="E56" s="16">
        <f>VLOOKUP(G56,NUTS_Europa!$A$2:$C$81,3,FALSE)</f>
        <v>282</v>
      </c>
      <c r="F56" s="16">
        <v>45</v>
      </c>
      <c r="G56" s="16">
        <v>63</v>
      </c>
      <c r="H56" s="16">
        <v>2794642.0867960094</v>
      </c>
      <c r="I56" s="16">
        <v>6611782.2405656353</v>
      </c>
      <c r="J56" s="16">
        <v>145277.79319999999</v>
      </c>
      <c r="K56" s="16">
        <v>41.405140186915894</v>
      </c>
      <c r="L56" s="16">
        <v>9.9990653502306888</v>
      </c>
      <c r="M56" s="16">
        <v>5.2692114566876871</v>
      </c>
      <c r="N56" s="16">
        <v>703.89535024500003</v>
      </c>
    </row>
    <row r="57" spans="2:14" s="16" customFormat="1" x14ac:dyDescent="0.25">
      <c r="B57" s="16" t="str">
        <f>VLOOKUP(F57,NUTS_Europa!$A$2:$C$81,2,FALSE)</f>
        <v>DE60</v>
      </c>
      <c r="C57" s="16">
        <f>VLOOKUP(F57,NUTS_Europa!$A$2:$C$81,3,FALSE)</f>
        <v>245</v>
      </c>
      <c r="D57" s="16" t="str">
        <f>VLOOKUP(G57,NUTS_Europa!$A$2:$C$81,2,FALSE)</f>
        <v>FRI3</v>
      </c>
      <c r="E57" s="16">
        <f>VLOOKUP(G57,NUTS_Europa!$A$2:$C$81,3,FALSE)</f>
        <v>282</v>
      </c>
      <c r="F57" s="16">
        <v>45</v>
      </c>
      <c r="G57" s="16">
        <v>65</v>
      </c>
      <c r="H57" s="16">
        <v>2924956.3446729174</v>
      </c>
      <c r="I57" s="16">
        <v>6611782.2405656353</v>
      </c>
      <c r="J57" s="16">
        <v>163171.4883</v>
      </c>
      <c r="K57" s="16">
        <v>41.405140186915894</v>
      </c>
      <c r="L57" s="16">
        <v>9.9990653502306888</v>
      </c>
      <c r="M57" s="16">
        <v>5.2692114566876871</v>
      </c>
      <c r="N57" s="16">
        <v>703.89535024500003</v>
      </c>
    </row>
    <row r="58" spans="2:14" s="16" customFormat="1" x14ac:dyDescent="0.25">
      <c r="B58" s="16" t="str">
        <f>VLOOKUP(F58,NUTS_Europa!$A$2:$C$81,2,FALSE)</f>
        <v>DE80</v>
      </c>
      <c r="C58" s="16">
        <f>VLOOKUP(F58,NUTS_Europa!$A$2:$C$81,3,FALSE)</f>
        <v>245</v>
      </c>
      <c r="D58" s="16" t="str">
        <f>VLOOKUP(G58,NUTS_Europa!$A$2:$C$81,2,FALSE)</f>
        <v>ES11</v>
      </c>
      <c r="E58" s="16">
        <f>VLOOKUP(G58,NUTS_Europa!$A$2:$C$81,3,FALSE)</f>
        <v>285</v>
      </c>
      <c r="F58" s="16">
        <v>46</v>
      </c>
      <c r="G58" s="16">
        <v>51</v>
      </c>
      <c r="H58" s="16">
        <v>59259.211408992429</v>
      </c>
      <c r="I58" s="16">
        <v>6877719.3103471007</v>
      </c>
      <c r="J58" s="16">
        <v>127001.217</v>
      </c>
      <c r="K58" s="16">
        <v>47.006542056074771</v>
      </c>
      <c r="L58" s="16">
        <v>10.248623816369346</v>
      </c>
      <c r="M58" s="16">
        <v>0.10126462115320742</v>
      </c>
      <c r="N58" s="16">
        <v>15.609481283570693</v>
      </c>
    </row>
    <row r="59" spans="2:14" s="16" customFormat="1" x14ac:dyDescent="0.25">
      <c r="B59" s="16" t="str">
        <f>VLOOKUP(F59,NUTS_Europa!$A$2:$C$81,2,FALSE)</f>
        <v>DE80</v>
      </c>
      <c r="C59" s="16">
        <f>VLOOKUP(F59,NUTS_Europa!$A$2:$C$81,3,FALSE)</f>
        <v>245</v>
      </c>
      <c r="D59" s="16" t="str">
        <f>VLOOKUP(G59,NUTS_Europa!$A$2:$C$81,2,FALSE)</f>
        <v>ES13</v>
      </c>
      <c r="E59" s="16">
        <f>VLOOKUP(G59,NUTS_Europa!$A$2:$C$81,3,FALSE)</f>
        <v>285</v>
      </c>
      <c r="F59" s="16">
        <v>46</v>
      </c>
      <c r="G59" s="16">
        <v>53</v>
      </c>
      <c r="H59" s="16">
        <v>66002.14830542545</v>
      </c>
      <c r="I59" s="16">
        <v>6877719.3103471007</v>
      </c>
      <c r="J59" s="16">
        <v>117768.50930000001</v>
      </c>
      <c r="K59" s="16">
        <v>47.006542056074771</v>
      </c>
      <c r="L59" s="16">
        <v>10.248623816369346</v>
      </c>
      <c r="M59" s="16">
        <v>0.10126462115320742</v>
      </c>
      <c r="N59" s="16">
        <v>15.609481283570693</v>
      </c>
    </row>
    <row r="60" spans="2:14" s="16" customFormat="1" x14ac:dyDescent="0.25">
      <c r="B60" s="16" t="str">
        <f>VLOOKUP(F60,NUTS_Europa!$A$2:$C$81,2,FALSE)</f>
        <v>DE93</v>
      </c>
      <c r="C60" s="16">
        <f>VLOOKUP(F60,NUTS_Europa!$A$2:$C$81,3,FALSE)</f>
        <v>245</v>
      </c>
      <c r="D60" s="16" t="str">
        <f>VLOOKUP(G60,NUTS_Europa!$A$2:$C$81,2,FALSE)</f>
        <v>FRI1</v>
      </c>
      <c r="E60" s="16">
        <f>VLOOKUP(G60,NUTS_Europa!$A$2:$C$81,3,FALSE)</f>
        <v>275</v>
      </c>
      <c r="F60" s="16">
        <v>47</v>
      </c>
      <c r="G60" s="16">
        <v>64</v>
      </c>
      <c r="H60" s="16">
        <v>760692.13480892766</v>
      </c>
      <c r="I60" s="16">
        <v>7654796.1480071861</v>
      </c>
      <c r="J60" s="16">
        <v>154854.3009</v>
      </c>
      <c r="K60" s="16">
        <v>55.607476635514026</v>
      </c>
      <c r="L60" s="16">
        <v>11.398875585588449</v>
      </c>
      <c r="M60" s="16">
        <v>1.3391392006549165</v>
      </c>
      <c r="N60" s="16">
        <v>178.89087663685152</v>
      </c>
    </row>
    <row r="61" spans="2:14" s="16" customFormat="1" x14ac:dyDescent="0.25">
      <c r="B61" s="16" t="str">
        <f>VLOOKUP(F61,NUTS_Europa!$A$2:$C$81,2,FALSE)</f>
        <v>DE93</v>
      </c>
      <c r="C61" s="16">
        <f>VLOOKUP(F61,NUTS_Europa!$A$2:$C$81,3,FALSE)</f>
        <v>245</v>
      </c>
      <c r="D61" s="16" t="str">
        <f>VLOOKUP(G61,NUTS_Europa!$A$2:$C$81,2,FALSE)</f>
        <v>FRI2</v>
      </c>
      <c r="E61" s="16">
        <f>VLOOKUP(G61,NUTS_Europa!$A$2:$C$81,3,FALSE)</f>
        <v>275</v>
      </c>
      <c r="F61" s="16">
        <v>47</v>
      </c>
      <c r="G61" s="16">
        <v>69</v>
      </c>
      <c r="H61" s="16">
        <v>729687.4836337351</v>
      </c>
      <c r="I61" s="16">
        <v>7654796.1480071861</v>
      </c>
      <c r="J61" s="16">
        <v>114346.8514</v>
      </c>
      <c r="K61" s="16">
        <v>55.607476635514026</v>
      </c>
      <c r="L61" s="16">
        <v>11.398875585588449</v>
      </c>
      <c r="M61" s="16">
        <v>1.3391392006549165</v>
      </c>
      <c r="N61" s="16">
        <v>178.89087663685152</v>
      </c>
    </row>
    <row r="62" spans="2:14" s="16" customFormat="1" x14ac:dyDescent="0.25">
      <c r="B62" s="16" t="str">
        <f>VLOOKUP(F62,NUTS_Europa!$A$2:$C$81,2,FALSE)</f>
        <v>DE94</v>
      </c>
      <c r="C62" s="16">
        <f>VLOOKUP(F62,NUTS_Europa!$A$2:$C$81,3,FALSE)</f>
        <v>1069</v>
      </c>
      <c r="D62" s="16" t="str">
        <f>VLOOKUP(G62,NUTS_Europa!$A$2:$C$81,2,FALSE)</f>
        <v>FRE1</v>
      </c>
      <c r="E62" s="16">
        <f>VLOOKUP(G62,NUTS_Europa!$A$2:$C$81,3,FALSE)</f>
        <v>235</v>
      </c>
      <c r="F62" s="16">
        <v>48</v>
      </c>
      <c r="G62" s="16">
        <v>61</v>
      </c>
      <c r="H62" s="16">
        <v>571741.22232564376</v>
      </c>
      <c r="I62" s="16">
        <v>1331249.343662662</v>
      </c>
      <c r="J62" s="16">
        <v>507158.32770000002</v>
      </c>
      <c r="K62" s="16">
        <v>19.049532710280378</v>
      </c>
      <c r="L62" s="16">
        <v>10.139498918973162</v>
      </c>
      <c r="M62" s="16">
        <v>8.3725601164964463</v>
      </c>
      <c r="N62" s="16">
        <v>1522.6567976625461</v>
      </c>
    </row>
    <row r="63" spans="2:14" s="16" customFormat="1" x14ac:dyDescent="0.25">
      <c r="B63" s="16" t="str">
        <f>VLOOKUP(F63,NUTS_Europa!$A$2:$C$81,2,FALSE)</f>
        <v>DE94</v>
      </c>
      <c r="C63" s="16">
        <f>VLOOKUP(F63,NUTS_Europa!$A$2:$C$81,3,FALSE)</f>
        <v>1069</v>
      </c>
      <c r="D63" s="16" t="str">
        <f>VLOOKUP(G63,NUTS_Europa!$A$2:$C$81,2,FALSE)</f>
        <v>FRF2</v>
      </c>
      <c r="E63" s="16">
        <f>VLOOKUP(G63,NUTS_Europa!$A$2:$C$81,3,FALSE)</f>
        <v>235</v>
      </c>
      <c r="F63" s="16">
        <v>48</v>
      </c>
      <c r="G63" s="16">
        <v>67</v>
      </c>
      <c r="H63" s="16">
        <v>1068354.518757845</v>
      </c>
      <c r="I63" s="16">
        <v>1331249.343662662</v>
      </c>
      <c r="J63" s="16">
        <v>126450.71709999999</v>
      </c>
      <c r="K63" s="16">
        <v>19.049532710280378</v>
      </c>
      <c r="L63" s="16">
        <v>10.139498918973162</v>
      </c>
      <c r="M63" s="16">
        <v>8.3725601164964463</v>
      </c>
      <c r="N63" s="16">
        <v>1522.6567976625461</v>
      </c>
    </row>
    <row r="64" spans="2:14" s="16" customFormat="1" x14ac:dyDescent="0.25">
      <c r="B64" s="16" t="str">
        <f>VLOOKUP(F64,NUTS_Europa!$A$2:$C$81,2,FALSE)</f>
        <v>DEA1</v>
      </c>
      <c r="C64" s="16">
        <f>VLOOKUP(F64,NUTS_Europa!$A$2:$C$81,3,FALSE)</f>
        <v>245</v>
      </c>
      <c r="D64" s="16" t="str">
        <f>VLOOKUP(G64,NUTS_Europa!$A$2:$C$81,2,FALSE)</f>
        <v>ES11</v>
      </c>
      <c r="E64" s="16">
        <f>VLOOKUP(G64,NUTS_Europa!$A$2:$C$81,3,FALSE)</f>
        <v>285</v>
      </c>
      <c r="F64" s="16">
        <v>49</v>
      </c>
      <c r="G64" s="16">
        <v>51</v>
      </c>
      <c r="H64" s="16">
        <v>58049.991722398066</v>
      </c>
      <c r="I64" s="16">
        <v>6877719.3103471007</v>
      </c>
      <c r="J64" s="16">
        <v>176841.96369999999</v>
      </c>
      <c r="K64" s="16">
        <v>47.006542056074771</v>
      </c>
      <c r="L64" s="16">
        <v>10.248623816369346</v>
      </c>
      <c r="M64" s="16">
        <v>0.10126462115320742</v>
      </c>
      <c r="N64" s="16">
        <v>15.609481283570693</v>
      </c>
    </row>
    <row r="65" spans="2:14" s="16" customFormat="1" x14ac:dyDescent="0.25">
      <c r="B65" s="16" t="str">
        <f>VLOOKUP(F65,NUTS_Europa!$A$2:$C$81,2,FALSE)</f>
        <v>DEA1</v>
      </c>
      <c r="C65" s="16">
        <f>VLOOKUP(F65,NUTS_Europa!$A$2:$C$81,3,FALSE)</f>
        <v>245</v>
      </c>
      <c r="D65" s="16" t="str">
        <f>VLOOKUP(G65,NUTS_Europa!$A$2:$C$81,2,FALSE)</f>
        <v>ES13</v>
      </c>
      <c r="E65" s="16">
        <f>VLOOKUP(G65,NUTS_Europa!$A$2:$C$81,3,FALSE)</f>
        <v>285</v>
      </c>
      <c r="F65" s="16">
        <v>49</v>
      </c>
      <c r="G65" s="16">
        <v>53</v>
      </c>
      <c r="H65" s="16">
        <v>64792.92861883108</v>
      </c>
      <c r="I65" s="16">
        <v>6877719.3103471007</v>
      </c>
      <c r="J65" s="16">
        <v>199058.85829999999</v>
      </c>
      <c r="K65" s="16">
        <v>47.006542056074771</v>
      </c>
      <c r="L65" s="16">
        <v>10.248623816369346</v>
      </c>
      <c r="M65" s="16">
        <v>0.10126462115320742</v>
      </c>
      <c r="N65" s="16">
        <v>15.609481283570693</v>
      </c>
    </row>
    <row r="66" spans="2:14" s="16" customFormat="1" x14ac:dyDescent="0.25">
      <c r="B66" s="16" t="str">
        <f>VLOOKUP(F66,NUTS_Europa!$A$2:$C$81,2,FALSE)</f>
        <v>DEF0</v>
      </c>
      <c r="C66" s="16">
        <f>VLOOKUP(F66,NUTS_Europa!$A$2:$C$81,3,FALSE)</f>
        <v>245</v>
      </c>
      <c r="D66" s="16" t="str">
        <f>VLOOKUP(G66,NUTS_Europa!$A$2:$C$81,2,FALSE)</f>
        <v>FRH0</v>
      </c>
      <c r="E66" s="16">
        <f>VLOOKUP(G66,NUTS_Europa!$A$2:$C$81,3,FALSE)</f>
        <v>282</v>
      </c>
      <c r="F66" s="16">
        <v>50</v>
      </c>
      <c r="G66" s="16">
        <v>63</v>
      </c>
      <c r="H66" s="16">
        <v>2758597.7175960136</v>
      </c>
      <c r="I66" s="16">
        <v>6611782.2405656353</v>
      </c>
      <c r="J66" s="16">
        <v>145035.59770000001</v>
      </c>
      <c r="K66" s="16">
        <v>41.405140186915894</v>
      </c>
      <c r="L66" s="16">
        <v>9.9990653502306888</v>
      </c>
      <c r="M66" s="16">
        <v>5.2692114566876871</v>
      </c>
      <c r="N66" s="16">
        <v>703.89535024500003</v>
      </c>
    </row>
    <row r="67" spans="2:14" s="16" customFormat="1" x14ac:dyDescent="0.25">
      <c r="B67" s="16" t="str">
        <f>VLOOKUP(F67,NUTS_Europa!$A$2:$C$81,2,FALSE)</f>
        <v>DEF0</v>
      </c>
      <c r="C67" s="16">
        <f>VLOOKUP(F67,NUTS_Europa!$A$2:$C$81,3,FALSE)</f>
        <v>245</v>
      </c>
      <c r="D67" s="16" t="str">
        <f>VLOOKUP(G67,NUTS_Europa!$A$2:$C$81,2,FALSE)</f>
        <v>FRI3</v>
      </c>
      <c r="E67" s="16">
        <f>VLOOKUP(G67,NUTS_Europa!$A$2:$C$81,3,FALSE)</f>
        <v>282</v>
      </c>
      <c r="F67" s="16">
        <v>50</v>
      </c>
      <c r="G67" s="16">
        <v>65</v>
      </c>
      <c r="H67" s="16">
        <v>2888911.975472921</v>
      </c>
      <c r="I67" s="16">
        <v>6611782.2405656353</v>
      </c>
      <c r="J67" s="16">
        <v>191087.21979999999</v>
      </c>
      <c r="K67" s="16">
        <v>41.405140186915894</v>
      </c>
      <c r="L67" s="16">
        <v>9.9990653502306888</v>
      </c>
      <c r="M67" s="16">
        <v>5.2692114566876871</v>
      </c>
      <c r="N67" s="16">
        <v>703.89535024500003</v>
      </c>
    </row>
    <row r="68" spans="2:14" s="16" customFormat="1" x14ac:dyDescent="0.25">
      <c r="B68" s="16" t="str">
        <f>VLOOKUP(F68,NUTS_Europa!$A$2:$C$81,2,FALSE)</f>
        <v>ES21</v>
      </c>
      <c r="C68" s="16">
        <f>VLOOKUP(F68,NUTS_Europa!$A$2:$C$81,3,FALSE)</f>
        <v>1063</v>
      </c>
      <c r="D68" s="16" t="str">
        <f>VLOOKUP(G68,NUTS_Europa!$A$2:$C$81,2,FALSE)</f>
        <v>ES61</v>
      </c>
      <c r="E68" s="16">
        <f>VLOOKUP(G68,NUTS_Europa!$A$2:$C$81,3,FALSE)</f>
        <v>297</v>
      </c>
      <c r="F68" s="16">
        <v>54</v>
      </c>
      <c r="G68" s="16">
        <v>57</v>
      </c>
      <c r="H68" s="16">
        <v>997255.63539932272</v>
      </c>
      <c r="I68" s="16">
        <v>4889793.6441486655</v>
      </c>
      <c r="J68" s="16">
        <v>199597.76430000001</v>
      </c>
      <c r="K68" s="16">
        <v>27.383177570093459</v>
      </c>
      <c r="L68" s="16">
        <v>9.8484107229328668</v>
      </c>
      <c r="M68" s="16">
        <v>4.6411041194804241</v>
      </c>
      <c r="N68" s="16">
        <v>845.53280858406924</v>
      </c>
    </row>
    <row r="69" spans="2:14" s="16" customFormat="1" x14ac:dyDescent="0.25">
      <c r="B69" s="16" t="str">
        <f>VLOOKUP(F69,NUTS_Europa!$A$2:$C$81,2,FALSE)</f>
        <v>ES21</v>
      </c>
      <c r="C69" s="16">
        <f>VLOOKUP(F69,NUTS_Europa!$A$2:$C$81,3,FALSE)</f>
        <v>1063</v>
      </c>
      <c r="D69" s="16" t="str">
        <f>VLOOKUP(G69,NUTS_Europa!$A$2:$C$81,2,FALSE)</f>
        <v>FRD2</v>
      </c>
      <c r="E69" s="16">
        <f>VLOOKUP(G69,NUTS_Europa!$A$2:$C$81,3,FALSE)</f>
        <v>271</v>
      </c>
      <c r="F69" s="16">
        <v>54</v>
      </c>
      <c r="G69" s="16">
        <v>60</v>
      </c>
      <c r="H69" s="16">
        <v>261624.72328235497</v>
      </c>
      <c r="I69" s="16">
        <v>6328934.898456553</v>
      </c>
      <c r="J69" s="16">
        <v>159445.52859999999</v>
      </c>
      <c r="K69" s="16">
        <v>77.990654205607484</v>
      </c>
      <c r="L69" s="16">
        <v>11.914413922642234</v>
      </c>
      <c r="M69" s="16">
        <v>1.9435734929098494</v>
      </c>
      <c r="N69" s="16">
        <v>299.59302385500001</v>
      </c>
    </row>
    <row r="70" spans="2:14" s="16" customFormat="1" x14ac:dyDescent="0.25">
      <c r="B70" s="16" t="str">
        <f>VLOOKUP(F70,NUTS_Europa!$A$2:$C$81,2,FALSE)</f>
        <v>ES51</v>
      </c>
      <c r="C70" s="16">
        <f>VLOOKUP(F70,NUTS_Europa!$A$2:$C$81,3,FALSE)</f>
        <v>1064</v>
      </c>
      <c r="D70" s="16" t="str">
        <f>VLOOKUP(G70,NUTS_Europa!$A$2:$C$81,2,FALSE)</f>
        <v>ES62</v>
      </c>
      <c r="E70" s="16">
        <f>VLOOKUP(G70,NUTS_Europa!$A$2:$C$81,3,FALSE)</f>
        <v>462</v>
      </c>
      <c r="F70" s="16">
        <v>55</v>
      </c>
      <c r="G70" s="16">
        <v>58</v>
      </c>
      <c r="H70" s="16">
        <v>987183.44971661072</v>
      </c>
      <c r="I70" s="16">
        <v>1224673.0031593689</v>
      </c>
      <c r="J70" s="16">
        <v>114203.5226</v>
      </c>
      <c r="K70" s="16">
        <v>15.560747663551403</v>
      </c>
      <c r="L70" s="16">
        <v>9.3026231966228821</v>
      </c>
      <c r="M70" s="16">
        <v>5.0179808045484284</v>
      </c>
      <c r="N70" s="16">
        <v>914.19353969713836</v>
      </c>
    </row>
    <row r="71" spans="2:14" s="16" customFormat="1" x14ac:dyDescent="0.25">
      <c r="B71" s="16" t="str">
        <f>VLOOKUP(F71,NUTS_Europa!$A$2:$C$81,2,FALSE)</f>
        <v>ES51</v>
      </c>
      <c r="C71" s="16">
        <f>VLOOKUP(F71,NUTS_Europa!$A$2:$C$81,3,FALSE)</f>
        <v>1064</v>
      </c>
      <c r="D71" s="16" t="str">
        <f>VLOOKUP(G71,NUTS_Europa!$A$2:$C$81,2,FALSE)</f>
        <v>FRD2</v>
      </c>
      <c r="E71" s="16">
        <f>VLOOKUP(G71,NUTS_Europa!$A$2:$C$81,3,FALSE)</f>
        <v>271</v>
      </c>
      <c r="F71" s="16">
        <v>55</v>
      </c>
      <c r="G71" s="16">
        <v>60</v>
      </c>
      <c r="H71" s="16">
        <v>159566.34547920406</v>
      </c>
      <c r="I71" s="16">
        <v>2792599.6520747389</v>
      </c>
      <c r="J71" s="16">
        <v>507158.32770000002</v>
      </c>
      <c r="K71" s="16">
        <v>72.00934579439253</v>
      </c>
      <c r="L71" s="16">
        <v>11.430463333309252</v>
      </c>
      <c r="M71" s="16">
        <v>1.9435734929098494</v>
      </c>
      <c r="N71" s="16">
        <v>299.59302385500001</v>
      </c>
    </row>
    <row r="72" spans="2:14" s="16" customFormat="1" x14ac:dyDescent="0.25">
      <c r="B72" s="16" t="str">
        <f>VLOOKUP(F72,NUTS_Europa!$A$2:$C$81,2,FALSE)</f>
        <v>ES52</v>
      </c>
      <c r="C72" s="16">
        <f>VLOOKUP(F72,NUTS_Europa!$A$2:$C$81,3,FALSE)</f>
        <v>1063</v>
      </c>
      <c r="D72" s="16" t="str">
        <f>VLOOKUP(G72,NUTS_Europa!$A$2:$C$81,2,FALSE)</f>
        <v>ES61</v>
      </c>
      <c r="E72" s="16">
        <f>VLOOKUP(G72,NUTS_Europa!$A$2:$C$81,3,FALSE)</f>
        <v>297</v>
      </c>
      <c r="F72" s="16">
        <v>56</v>
      </c>
      <c r="G72" s="16">
        <v>57</v>
      </c>
      <c r="H72" s="16">
        <v>726370.59844762739</v>
      </c>
      <c r="I72" s="16">
        <v>4889793.6441486655</v>
      </c>
      <c r="J72" s="16">
        <v>176841.96369999999</v>
      </c>
      <c r="K72" s="16">
        <v>27.383177570093459</v>
      </c>
      <c r="L72" s="16">
        <v>9.8484107229328668</v>
      </c>
      <c r="M72" s="16">
        <v>4.6411041194804241</v>
      </c>
      <c r="N72" s="16">
        <v>845.53280858406924</v>
      </c>
    </row>
    <row r="73" spans="2:14" s="16" customFormat="1" x14ac:dyDescent="0.25">
      <c r="B73" s="16" t="str">
        <f>VLOOKUP(F73,NUTS_Europa!$A$2:$C$81,2,FALSE)</f>
        <v>ES52</v>
      </c>
      <c r="C73" s="16">
        <f>VLOOKUP(F73,NUTS_Europa!$A$2:$C$81,3,FALSE)</f>
        <v>1063</v>
      </c>
      <c r="D73" s="16" t="str">
        <f>VLOOKUP(G73,NUTS_Europa!$A$2:$C$81,2,FALSE)</f>
        <v>ES62</v>
      </c>
      <c r="E73" s="16">
        <f>VLOOKUP(G73,NUTS_Europa!$A$2:$C$81,3,FALSE)</f>
        <v>462</v>
      </c>
      <c r="F73" s="16">
        <v>56</v>
      </c>
      <c r="G73" s="16">
        <v>58</v>
      </c>
      <c r="H73" s="16">
        <v>1003702.5890597558</v>
      </c>
      <c r="I73" s="16">
        <v>4755656.130430161</v>
      </c>
      <c r="J73" s="16">
        <v>163171.4883</v>
      </c>
      <c r="K73" s="16">
        <v>21.495327102803738</v>
      </c>
      <c r="L73" s="16">
        <v>9.7865737859558646</v>
      </c>
      <c r="M73" s="16">
        <v>5.0179808045484284</v>
      </c>
      <c r="N73" s="16">
        <v>914.19353969713836</v>
      </c>
    </row>
    <row r="74" spans="2:14" s="16" customFormat="1" x14ac:dyDescent="0.25">
      <c r="B74" s="16" t="str">
        <f>VLOOKUP(F74,NUTS_Europa!$A$2:$C$81,2,FALSE)</f>
        <v>FRJ1</v>
      </c>
      <c r="C74" s="16">
        <f>VLOOKUP(F74,NUTS_Europa!$A$2:$C$81,3,FALSE)</f>
        <v>1064</v>
      </c>
      <c r="D74" s="16" t="str">
        <f>VLOOKUP(G74,NUTS_Europa!$A$2:$C$81,2,FALSE)</f>
        <v>PT16</v>
      </c>
      <c r="E74" s="16">
        <f>VLOOKUP(G74,NUTS_Europa!$A$2:$C$81,3,FALSE)</f>
        <v>294</v>
      </c>
      <c r="F74" s="16">
        <v>66</v>
      </c>
      <c r="G74" s="16">
        <v>78</v>
      </c>
      <c r="H74" s="16">
        <v>2681724.924586887</v>
      </c>
      <c r="I74" s="16">
        <v>1602375.103511048</v>
      </c>
      <c r="J74" s="16">
        <v>119215.969</v>
      </c>
      <c r="K74" s="16">
        <v>28.94065420560748</v>
      </c>
      <c r="L74" s="16">
        <v>10.192903720913137</v>
      </c>
      <c r="M74" s="16">
        <v>16.024728130918277</v>
      </c>
      <c r="N74" s="16">
        <v>2919.4418040438927</v>
      </c>
    </row>
    <row r="75" spans="2:14" s="16" customFormat="1" x14ac:dyDescent="0.25">
      <c r="B75" s="16" t="str">
        <f>VLOOKUP(F75,NUTS_Europa!$A$2:$C$81,2,FALSE)</f>
        <v>FRJ1</v>
      </c>
      <c r="C75" s="16">
        <f>VLOOKUP(F75,NUTS_Europa!$A$2:$C$81,3,FALSE)</f>
        <v>1064</v>
      </c>
      <c r="D75" s="16" t="str">
        <f>VLOOKUP(G75,NUTS_Europa!$A$2:$C$81,2,FALSE)</f>
        <v>PT17</v>
      </c>
      <c r="E75" s="16">
        <f>VLOOKUP(G75,NUTS_Europa!$A$2:$C$81,3,FALSE)</f>
        <v>297</v>
      </c>
      <c r="F75" s="16">
        <v>66</v>
      </c>
      <c r="G75" s="16">
        <v>79</v>
      </c>
      <c r="H75" s="16">
        <v>787694.86899548303</v>
      </c>
      <c r="I75" s="16">
        <v>1364550.2171596671</v>
      </c>
      <c r="J75" s="16">
        <v>192445.7181</v>
      </c>
      <c r="K75" s="16">
        <v>21.635514018691591</v>
      </c>
      <c r="L75" s="16">
        <v>9.3644601335998843</v>
      </c>
      <c r="M75" s="16">
        <v>4.6411041194804241</v>
      </c>
      <c r="N75" s="16">
        <v>845.53280858406924</v>
      </c>
    </row>
    <row r="76" spans="2:14" s="16" customFormat="1" x14ac:dyDescent="0.25">
      <c r="B76" s="16" t="str">
        <f>VLOOKUP(F76,NUTS_Europa!$A$2:$C$81,2,FALSE)</f>
        <v>NL12</v>
      </c>
      <c r="C76" s="16">
        <f>VLOOKUP(F76,NUTS_Europa!$A$2:$C$81,3,FALSE)</f>
        <v>250</v>
      </c>
      <c r="D76" s="16" t="str">
        <f>VLOOKUP(G76,NUTS_Europa!$A$2:$C$81,2,FALSE)</f>
        <v>NL34</v>
      </c>
      <c r="E76" s="16">
        <f>VLOOKUP(G76,NUTS_Europa!$A$2:$C$81,3,FALSE)</f>
        <v>218</v>
      </c>
      <c r="F76" s="16">
        <v>71</v>
      </c>
      <c r="G76" s="16">
        <v>74</v>
      </c>
      <c r="H76" s="16">
        <v>3032369.8820783719</v>
      </c>
      <c r="I76" s="16">
        <v>1151089.8406858873</v>
      </c>
      <c r="J76" s="16">
        <v>117768.50930000001</v>
      </c>
      <c r="K76" s="16">
        <v>3.1775700934579443</v>
      </c>
      <c r="L76" s="16">
        <v>11.867775994521322</v>
      </c>
      <c r="M76" s="16">
        <v>30.452065281277729</v>
      </c>
      <c r="N76" s="16">
        <v>4963.1764292102553</v>
      </c>
    </row>
    <row r="77" spans="2:14" s="16" customFormat="1" x14ac:dyDescent="0.25">
      <c r="B77" s="16" t="str">
        <f>VLOOKUP(F77,NUTS_Europa!$A$2:$C$81,2,FALSE)</f>
        <v>NL12</v>
      </c>
      <c r="C77" s="16">
        <f>VLOOKUP(F77,NUTS_Europa!$A$2:$C$81,3,FALSE)</f>
        <v>250</v>
      </c>
      <c r="D77" s="16" t="str">
        <f>VLOOKUP(G77,NUTS_Europa!$A$2:$C$81,2,FALSE)</f>
        <v>PT11</v>
      </c>
      <c r="E77" s="16">
        <f>VLOOKUP(G77,NUTS_Europa!$A$2:$C$81,3,FALSE)</f>
        <v>288</v>
      </c>
      <c r="F77" s="16">
        <v>71</v>
      </c>
      <c r="G77" s="16">
        <v>76</v>
      </c>
      <c r="H77" s="16">
        <v>659961.38007263362</v>
      </c>
      <c r="I77" s="16">
        <v>2100460.0814050278</v>
      </c>
      <c r="J77" s="16">
        <v>142841.86170000001</v>
      </c>
      <c r="K77" s="16">
        <v>42.514953271028041</v>
      </c>
      <c r="L77" s="16">
        <v>9.0853950086857189</v>
      </c>
      <c r="M77" s="16">
        <v>5.8415730433446802</v>
      </c>
      <c r="N77" s="16">
        <v>900.45194509486157</v>
      </c>
    </row>
    <row r="78" spans="2:14" s="16" customFormat="1" x14ac:dyDescent="0.25">
      <c r="B78" s="16" t="str">
        <f>VLOOKUP(F78,NUTS_Europa!$A$2:$C$81,2,FALSE)</f>
        <v>NL32</v>
      </c>
      <c r="C78" s="16">
        <f>VLOOKUP(F78,NUTS_Europa!$A$2:$C$81,3,FALSE)</f>
        <v>253</v>
      </c>
      <c r="D78" s="16" t="str">
        <f>VLOOKUP(G78,NUTS_Europa!$A$2:$C$81,2,FALSE)</f>
        <v>NL34</v>
      </c>
      <c r="E78" s="16">
        <f>VLOOKUP(G78,NUTS_Europa!$A$2:$C$81,3,FALSE)</f>
        <v>218</v>
      </c>
      <c r="F78" s="16">
        <v>72</v>
      </c>
      <c r="G78" s="16">
        <v>74</v>
      </c>
      <c r="H78" s="16">
        <v>2526902.0523255151</v>
      </c>
      <c r="I78" s="16">
        <v>1222321.9963154108</v>
      </c>
      <c r="J78" s="16">
        <v>120125.8052</v>
      </c>
      <c r="K78" s="16">
        <v>8.364018691588786</v>
      </c>
      <c r="L78" s="16">
        <v>13.641455216673332</v>
      </c>
      <c r="M78" s="16">
        <v>30.452065281277729</v>
      </c>
      <c r="N78" s="16">
        <v>4963.1764292102553</v>
      </c>
    </row>
    <row r="79" spans="2:14" s="16" customFormat="1" x14ac:dyDescent="0.25">
      <c r="B79" s="16" t="str">
        <f>VLOOKUP(F79,NUTS_Europa!$A$2:$C$81,2,FALSE)</f>
        <v>NL32</v>
      </c>
      <c r="C79" s="16">
        <f>VLOOKUP(F79,NUTS_Europa!$A$2:$C$81,3,FALSE)</f>
        <v>253</v>
      </c>
      <c r="D79" s="16" t="str">
        <f>VLOOKUP(G79,NUTS_Europa!$A$2:$C$81,2,FALSE)</f>
        <v>NL41</v>
      </c>
      <c r="E79" s="16">
        <f>VLOOKUP(G79,NUTS_Europa!$A$2:$C$81,3,FALSE)</f>
        <v>218</v>
      </c>
      <c r="F79" s="16">
        <v>72</v>
      </c>
      <c r="G79" s="16">
        <v>75</v>
      </c>
      <c r="H79" s="16">
        <v>2168486.2664900962</v>
      </c>
      <c r="I79" s="16">
        <v>1222321.9963154108</v>
      </c>
      <c r="J79" s="16">
        <v>159445.52859999999</v>
      </c>
      <c r="K79" s="16">
        <v>8.364018691588786</v>
      </c>
      <c r="L79" s="16">
        <v>13.641455216673332</v>
      </c>
      <c r="M79" s="16">
        <v>30.452065281277729</v>
      </c>
      <c r="N79" s="16">
        <v>4963.1764292102553</v>
      </c>
    </row>
    <row r="80" spans="2:14" s="16" customFormat="1" x14ac:dyDescent="0.25">
      <c r="B80" s="16" t="str">
        <f>VLOOKUP(F80,NUTS_Europa!$A$2:$C$81,2,FALSE)</f>
        <v>NL33</v>
      </c>
      <c r="C80" s="16">
        <f>VLOOKUP(F80,NUTS_Europa!$A$2:$C$81,3,FALSE)</f>
        <v>220</v>
      </c>
      <c r="D80" s="16" t="str">
        <f>VLOOKUP(G80,NUTS_Europa!$A$2:$C$81,2,FALSE)</f>
        <v>NL41</v>
      </c>
      <c r="E80" s="16">
        <f>VLOOKUP(G80,NUTS_Europa!$A$2:$C$81,3,FALSE)</f>
        <v>218</v>
      </c>
      <c r="F80" s="16">
        <v>73</v>
      </c>
      <c r="G80" s="16">
        <v>75</v>
      </c>
      <c r="H80" s="16">
        <v>2317416.7883528587</v>
      </c>
      <c r="I80" s="16">
        <v>1083893.8272395248</v>
      </c>
      <c r="J80" s="16">
        <v>176841.96369999999</v>
      </c>
      <c r="K80" s="16">
        <v>5.8411214953271031</v>
      </c>
      <c r="L80" s="16">
        <v>11.386694312395043</v>
      </c>
      <c r="M80" s="16">
        <v>27.172422327866531</v>
      </c>
      <c r="N80" s="16">
        <v>4963.1764292102553</v>
      </c>
    </row>
    <row r="81" spans="2:26" s="16" customFormat="1" x14ac:dyDescent="0.25">
      <c r="B81" s="16" t="str">
        <f>VLOOKUP(F81,NUTS_Europa!$A$2:$C$81,2,FALSE)</f>
        <v>NL33</v>
      </c>
      <c r="C81" s="16">
        <f>VLOOKUP(F81,NUTS_Europa!$A$2:$C$81,3,FALSE)</f>
        <v>220</v>
      </c>
      <c r="D81" s="16" t="str">
        <f>VLOOKUP(G81,NUTS_Europa!$A$2:$C$81,2,FALSE)</f>
        <v>PT11</v>
      </c>
      <c r="E81" s="16">
        <f>VLOOKUP(G81,NUTS_Europa!$A$2:$C$81,3,FALSE)</f>
        <v>288</v>
      </c>
      <c r="F81" s="16">
        <v>73</v>
      </c>
      <c r="G81" s="16">
        <v>76</v>
      </c>
      <c r="H81" s="16">
        <v>591854.21468253527</v>
      </c>
      <c r="I81" s="16">
        <v>1887964.4050393929</v>
      </c>
      <c r="J81" s="16">
        <v>163171.4883</v>
      </c>
      <c r="K81" s="16">
        <v>39.285514018691593</v>
      </c>
      <c r="L81" s="16">
        <v>8.6043133265594403</v>
      </c>
      <c r="M81" s="16">
        <v>5.2465587578892503</v>
      </c>
      <c r="N81" s="16">
        <v>900.45194509486157</v>
      </c>
    </row>
    <row r="82" spans="2:26" s="16" customFormat="1" x14ac:dyDescent="0.25">
      <c r="B82" s="16" t="str">
        <f>VLOOKUP(F82,NUTS_Europa!$A$2:$C$81,2,FALSE)</f>
        <v>PT15</v>
      </c>
      <c r="C82" s="16">
        <f>VLOOKUP(F82,NUTS_Europa!$A$2:$C$81,3,FALSE)</f>
        <v>61</v>
      </c>
      <c r="D82" s="16" t="str">
        <f>VLOOKUP(G82,NUTS_Europa!$A$2:$C$81,2,FALSE)</f>
        <v>PT16</v>
      </c>
      <c r="E82" s="16">
        <f>VLOOKUP(G82,NUTS_Europa!$A$2:$C$81,3,FALSE)</f>
        <v>294</v>
      </c>
      <c r="F82" s="16">
        <v>77</v>
      </c>
      <c r="G82" s="16">
        <v>78</v>
      </c>
      <c r="H82" s="16">
        <v>2450959.5779957529</v>
      </c>
      <c r="I82" s="16">
        <v>1159952.4820071203</v>
      </c>
      <c r="J82" s="16">
        <v>127001.217</v>
      </c>
      <c r="K82" s="16">
        <v>14.378504672897197</v>
      </c>
      <c r="L82" s="16">
        <v>8.0113943372925611</v>
      </c>
      <c r="M82" s="16">
        <v>14.916165882662344</v>
      </c>
      <c r="N82" s="16">
        <v>2919.4418040438927</v>
      </c>
    </row>
    <row r="83" spans="2:26" s="16" customFormat="1" x14ac:dyDescent="0.25">
      <c r="B83" s="16" t="str">
        <f>VLOOKUP(F83,NUTS_Europa!$A$2:$C$81,2,FALSE)</f>
        <v>PT15</v>
      </c>
      <c r="C83" s="16">
        <f>VLOOKUP(F83,NUTS_Europa!$A$2:$C$81,3,FALSE)</f>
        <v>61</v>
      </c>
      <c r="D83" s="16" t="str">
        <f>VLOOKUP(G83,NUTS_Europa!$A$2:$C$81,2,FALSE)</f>
        <v>PT17</v>
      </c>
      <c r="E83" s="16">
        <f>VLOOKUP(G83,NUTS_Europa!$A$2:$C$81,3,FALSE)</f>
        <v>297</v>
      </c>
      <c r="F83" s="16">
        <v>77</v>
      </c>
      <c r="G83" s="16">
        <v>79</v>
      </c>
      <c r="H83" s="16">
        <v>720858.95240738802</v>
      </c>
      <c r="I83" s="16">
        <v>825224.38466348709</v>
      </c>
      <c r="J83" s="16">
        <v>113696.3812</v>
      </c>
      <c r="K83" s="16">
        <v>3.504672897196262</v>
      </c>
      <c r="L83" s="16">
        <v>7.1829507499793097</v>
      </c>
      <c r="M83" s="16">
        <v>4.3200407744396827</v>
      </c>
      <c r="N83" s="16">
        <v>845.53280858406924</v>
      </c>
    </row>
    <row r="84" spans="2:26" s="16" customFormat="1" x14ac:dyDescent="0.25"/>
    <row r="85" spans="2:26" s="16" customFormat="1" x14ac:dyDescent="0.25">
      <c r="B85" s="16" t="s">
        <v>140</v>
      </c>
    </row>
    <row r="86" spans="2:26" s="16" customFormat="1" x14ac:dyDescent="0.25">
      <c r="B86" s="16" t="s">
        <v>128</v>
      </c>
      <c r="C86" s="16" t="s">
        <v>129</v>
      </c>
      <c r="D86" s="16" t="s">
        <v>126</v>
      </c>
      <c r="E86" s="16" t="s">
        <v>130</v>
      </c>
      <c r="F86" s="16" t="s">
        <v>34</v>
      </c>
      <c r="G86" s="16" t="s">
        <v>35</v>
      </c>
      <c r="H86" s="16" t="s">
        <v>131</v>
      </c>
      <c r="I86" s="16" t="s">
        <v>127</v>
      </c>
      <c r="J86" s="16" t="s">
        <v>36</v>
      </c>
      <c r="K86" s="16" t="s">
        <v>37</v>
      </c>
      <c r="L86" s="16" t="s">
        <v>38</v>
      </c>
      <c r="M86" s="16" t="s">
        <v>39</v>
      </c>
      <c r="N86" s="16" t="s">
        <v>40</v>
      </c>
    </row>
    <row r="87" spans="2:26" s="16" customFormat="1" x14ac:dyDescent="0.25">
      <c r="B87" s="16" t="str">
        <f>VLOOKUP(F87,NUTS_Europa!$A$2:$C$81,2,FALSE)</f>
        <v>FRJ1</v>
      </c>
      <c r="C87" s="16">
        <f>VLOOKUP(F87,NUTS_Europa!$A$2:$C$81,3,FALSE)</f>
        <v>1064</v>
      </c>
      <c r="D87" s="16" t="str">
        <f>VLOOKUP(G87,NUTS_Europa!$A$2:$C$81,2,FALSE)</f>
        <v>PT16</v>
      </c>
      <c r="E87" s="16">
        <f>VLOOKUP(G87,NUTS_Europa!$A$2:$C$81,3,FALSE)</f>
        <v>294</v>
      </c>
      <c r="F87" s="16">
        <v>66</v>
      </c>
      <c r="G87" s="16">
        <v>78</v>
      </c>
      <c r="H87" s="16">
        <v>2681724.924586887</v>
      </c>
      <c r="I87" s="16">
        <v>1602375.103511048</v>
      </c>
      <c r="J87" s="16">
        <v>119215.969</v>
      </c>
      <c r="K87" s="16">
        <v>28.94065420560748</v>
      </c>
      <c r="L87" s="16">
        <v>10.192903720913137</v>
      </c>
      <c r="M87" s="16">
        <v>16.024728130918277</v>
      </c>
      <c r="N87" s="16">
        <v>2919.4418040438927</v>
      </c>
    </row>
    <row r="88" spans="2:26" s="16" customFormat="1" x14ac:dyDescent="0.25">
      <c r="B88" s="16" t="str">
        <f>VLOOKUP(G88,NUTS_Europa!$A$2:$C$81,2,FALSE)</f>
        <v>PT16</v>
      </c>
      <c r="C88" s="16">
        <f>VLOOKUP(G88,NUTS_Europa!$A$2:$C$81,3,FALSE)</f>
        <v>294</v>
      </c>
      <c r="D88" s="16" t="str">
        <f>VLOOKUP(F88,NUTS_Europa!$A$2:$C$81,2,FALSE)</f>
        <v>PT15</v>
      </c>
      <c r="E88" s="16">
        <f>VLOOKUP(F88,NUTS_Europa!$A$2:$C$81,3,FALSE)</f>
        <v>61</v>
      </c>
      <c r="F88" s="16">
        <v>77</v>
      </c>
      <c r="G88" s="16">
        <v>78</v>
      </c>
      <c r="H88" s="16">
        <v>2450959.5779957529</v>
      </c>
      <c r="I88" s="16">
        <v>1159952.4820071203</v>
      </c>
      <c r="J88" s="16">
        <v>127001.217</v>
      </c>
      <c r="K88" s="16">
        <v>14.378504672897197</v>
      </c>
      <c r="L88" s="16">
        <v>8.0113943372925611</v>
      </c>
      <c r="M88" s="16">
        <v>14.916165882662344</v>
      </c>
      <c r="N88" s="16">
        <v>2919.4418040438927</v>
      </c>
    </row>
    <row r="89" spans="2:26" s="16" customFormat="1" x14ac:dyDescent="0.25">
      <c r="B89" s="16" t="str">
        <f>VLOOKUP(F89,NUTS_Europa!$A$2:$C$81,2,FALSE)</f>
        <v>PT15</v>
      </c>
      <c r="C89" s="16">
        <f>VLOOKUP(F89,NUTS_Europa!$A$2:$C$81,3,FALSE)</f>
        <v>61</v>
      </c>
      <c r="D89" s="16" t="str">
        <f>VLOOKUP(G89,NUTS_Europa!$A$2:$C$81,2,FALSE)</f>
        <v>PT17</v>
      </c>
      <c r="E89" s="16">
        <f>VLOOKUP(G89,NUTS_Europa!$A$2:$C$81,3,FALSE)</f>
        <v>297</v>
      </c>
      <c r="F89" s="16">
        <v>77</v>
      </c>
      <c r="G89" s="16">
        <v>79</v>
      </c>
      <c r="H89" s="16">
        <v>720858.95240738802</v>
      </c>
      <c r="I89" s="16">
        <v>825224.38466348709</v>
      </c>
      <c r="J89" s="16">
        <v>113696.3812</v>
      </c>
      <c r="K89" s="16">
        <v>3.504672897196262</v>
      </c>
      <c r="L89" s="16">
        <v>7.1829507499793097</v>
      </c>
      <c r="M89" s="16">
        <v>4.3200407744396827</v>
      </c>
      <c r="N89" s="16">
        <v>845.53280858406924</v>
      </c>
    </row>
    <row r="90" spans="2:26" s="16" customFormat="1" x14ac:dyDescent="0.25">
      <c r="B90" s="16" t="str">
        <f>VLOOKUP(G90,NUTS_Europa!$A$2:$C$81,2,FALSE)</f>
        <v>PT17</v>
      </c>
      <c r="C90" s="16">
        <f>VLOOKUP(G90,NUTS_Europa!$A$2:$C$81,3,FALSE)</f>
        <v>297</v>
      </c>
      <c r="D90" s="16" t="str">
        <f>VLOOKUP(F90,NUTS_Europa!$A$2:$C$81,2,FALSE)</f>
        <v>FRJ1</v>
      </c>
      <c r="E90" s="16">
        <f>VLOOKUP(F90,NUTS_Europa!$A$2:$C$81,3,FALSE)</f>
        <v>1064</v>
      </c>
      <c r="F90" s="16">
        <v>66</v>
      </c>
      <c r="G90" s="16">
        <v>79</v>
      </c>
      <c r="H90" s="16">
        <v>787694.86899548303</v>
      </c>
      <c r="I90" s="16">
        <v>1364550.2171596671</v>
      </c>
      <c r="J90" s="16">
        <v>192445.7181</v>
      </c>
      <c r="K90" s="16">
        <v>21.635514018691591</v>
      </c>
      <c r="L90" s="16">
        <v>9.3644601335998843</v>
      </c>
      <c r="M90" s="16">
        <v>4.6411041194804241</v>
      </c>
      <c r="N90" s="16">
        <v>845.53280858406924</v>
      </c>
    </row>
    <row r="91" spans="2:26" s="16" customFormat="1" x14ac:dyDescent="0.25"/>
    <row r="92" spans="2:26" s="16" customFormat="1" x14ac:dyDescent="0.25">
      <c r="B92" s="16" t="s">
        <v>141</v>
      </c>
    </row>
    <row r="93" spans="2:26" s="16" customFormat="1" x14ac:dyDescent="0.25">
      <c r="B93" s="16" t="s">
        <v>128</v>
      </c>
      <c r="C93" s="16" t="s">
        <v>129</v>
      </c>
      <c r="D93" s="16" t="s">
        <v>126</v>
      </c>
      <c r="E93" s="16" t="s">
        <v>130</v>
      </c>
      <c r="F93" s="16" t="s">
        <v>34</v>
      </c>
      <c r="G93" s="16" t="s">
        <v>35</v>
      </c>
      <c r="H93" s="16" t="s">
        <v>131</v>
      </c>
      <c r="I93" s="16" t="s">
        <v>127</v>
      </c>
      <c r="J93" s="16" t="s">
        <v>154</v>
      </c>
      <c r="K93" s="16" t="s">
        <v>36</v>
      </c>
      <c r="L93" s="16" t="s">
        <v>37</v>
      </c>
      <c r="M93" s="16" t="s">
        <v>38</v>
      </c>
      <c r="N93" s="16" t="s">
        <v>39</v>
      </c>
      <c r="O93" s="16" t="s">
        <v>40</v>
      </c>
      <c r="P93" s="16" t="str">
        <f>'13 buques 21,4 kn 25000 charter'!P102</f>
        <v>Tiempo C/D</v>
      </c>
      <c r="Q93" s="16" t="str">
        <f>'13 buques 21,4 kn 25000 charter'!Q102</f>
        <v>Tiempo total</v>
      </c>
      <c r="R93" s="16" t="str">
        <f>'13 buques 21,4 kn 25000 charter'!R102</f>
        <v>TEUs/buque</v>
      </c>
      <c r="S93" s="16" t="str">
        <f>'13 buques 21,4 kn 25000 charter'!S102</f>
        <v>Coste variable</v>
      </c>
      <c r="T93" s="16" t="str">
        <f>'13 buques 21,4 kn 25000 charter'!T102</f>
        <v>Coste fijo</v>
      </c>
      <c r="U93" s="16" t="str">
        <f>'13 buques 21,4 kn 25000 charter'!U102</f>
        <v>Coste Total</v>
      </c>
      <c r="V93" s="16" t="str">
        <f>'13 buques 21,4 kn 25000 charter'!V102</f>
        <v>Nodo inicial</v>
      </c>
      <c r="W93" s="16" t="str">
        <f>'13 buques 21,4 kn 25000 charter'!W102</f>
        <v>Puerto O</v>
      </c>
      <c r="X93" s="16" t="str">
        <f>'13 buques 21,4 kn 25000 charter'!X102</f>
        <v>Nodo final</v>
      </c>
      <c r="Y93" s="16" t="str">
        <f>'13 buques 21,4 kn 25000 charter'!Y102</f>
        <v>Puerto D</v>
      </c>
    </row>
    <row r="94" spans="2:26" s="16" customFormat="1" x14ac:dyDescent="0.25">
      <c r="B94" s="16" t="str">
        <f>VLOOKUP(F94,NUTS_Europa!$A$2:$C$81,2,FALSE)</f>
        <v>ES21</v>
      </c>
      <c r="C94" s="16">
        <f>VLOOKUP(F94,NUTS_Europa!$A$2:$C$81,3,FALSE)</f>
        <v>1063</v>
      </c>
      <c r="D94" s="16" t="str">
        <f>VLOOKUP(G94,NUTS_Europa!$A$2:$C$81,2,FALSE)</f>
        <v>ES61</v>
      </c>
      <c r="E94" s="16">
        <f>VLOOKUP(G94,NUTS_Europa!$A$2:$C$81,3,FALSE)</f>
        <v>297</v>
      </c>
      <c r="F94" s="16">
        <v>54</v>
      </c>
      <c r="G94" s="16">
        <v>57</v>
      </c>
      <c r="H94" s="16">
        <v>997255.63539932272</v>
      </c>
      <c r="I94" s="16">
        <v>4889793.6441486655</v>
      </c>
      <c r="K94" s="16">
        <v>199597.76430000001</v>
      </c>
      <c r="L94" s="16">
        <v>27.383177570093459</v>
      </c>
      <c r="M94" s="16">
        <v>9.8484107229328668</v>
      </c>
      <c r="N94" s="16">
        <v>4.6411041194804241</v>
      </c>
      <c r="O94" s="16">
        <v>845.53280858406924</v>
      </c>
    </row>
    <row r="95" spans="2:26" s="16" customFormat="1" x14ac:dyDescent="0.25">
      <c r="B95" s="16" t="str">
        <f>VLOOKUP(G95,NUTS_Europa!$A$2:$C$81,2,FALSE)</f>
        <v>ES61</v>
      </c>
      <c r="C95" s="16">
        <f>VLOOKUP(G95,NUTS_Europa!$A$2:$C$81,3,FALSE)</f>
        <v>297</v>
      </c>
      <c r="D95" s="16" t="str">
        <f>VLOOKUP(F95,NUTS_Europa!$A$2:$C$81,2,FALSE)</f>
        <v>ES52</v>
      </c>
      <c r="E95" s="16">
        <f>VLOOKUP(F95,NUTS_Europa!$A$2:$C$81,3,FALSE)</f>
        <v>1063</v>
      </c>
      <c r="F95" s="16">
        <v>56</v>
      </c>
      <c r="G95" s="16">
        <v>57</v>
      </c>
      <c r="H95" s="16">
        <v>726370.59844762739</v>
      </c>
      <c r="I95" s="16">
        <v>4889793.6441486655</v>
      </c>
      <c r="K95" s="16">
        <v>176841.96369999999</v>
      </c>
      <c r="L95" s="16">
        <v>27.383177570093459</v>
      </c>
      <c r="M95" s="16">
        <v>9.8484107229328668</v>
      </c>
      <c r="N95" s="16">
        <v>4.6411041194804241</v>
      </c>
      <c r="O95" s="16">
        <v>845.53280858406924</v>
      </c>
    </row>
    <row r="96" spans="2:26" s="16" customFormat="1" x14ac:dyDescent="0.25">
      <c r="B96" s="16" t="str">
        <f>VLOOKUP(F96,NUTS_Europa!$A$2:$C$81,2,FALSE)</f>
        <v>ES52</v>
      </c>
      <c r="C96" s="16">
        <f>VLOOKUP(F96,NUTS_Europa!$A$2:$C$81,3,FALSE)</f>
        <v>1063</v>
      </c>
      <c r="D96" s="16" t="str">
        <f>VLOOKUP(G96,NUTS_Europa!$A$2:$C$81,2,FALSE)</f>
        <v>ES62</v>
      </c>
      <c r="E96" s="16">
        <f>VLOOKUP(G96,NUTS_Europa!$A$2:$C$81,3,FALSE)</f>
        <v>462</v>
      </c>
      <c r="F96" s="16">
        <v>56</v>
      </c>
      <c r="G96" s="16">
        <v>58</v>
      </c>
      <c r="H96" s="19">
        <v>1003702.5890597558</v>
      </c>
      <c r="I96" s="19">
        <v>4755656.130430161</v>
      </c>
      <c r="J96" s="19">
        <f>I96/12</f>
        <v>396304.67753584677</v>
      </c>
      <c r="K96" s="18">
        <v>163171.4883</v>
      </c>
      <c r="L96" s="20">
        <v>21.495327102803738</v>
      </c>
      <c r="M96" s="20">
        <v>9.7865737859558646</v>
      </c>
      <c r="N96" s="20">
        <v>5.0179808045484284</v>
      </c>
      <c r="O96" s="18">
        <v>914.19353969713836</v>
      </c>
      <c r="P96" s="20">
        <f>N96</f>
        <v>5.0179808045484284</v>
      </c>
      <c r="Q96" s="20">
        <f>P96+M96+L96</f>
        <v>36.299881693308031</v>
      </c>
      <c r="R96" s="18">
        <f>O96</f>
        <v>914.19353969713836</v>
      </c>
      <c r="S96" s="19">
        <f>H96</f>
        <v>1003702.5890597558</v>
      </c>
      <c r="T96" s="19">
        <f>J96*2</f>
        <v>792609.35507169354</v>
      </c>
      <c r="U96" s="19">
        <f>T96+S96</f>
        <v>1796311.9441314493</v>
      </c>
      <c r="V96" s="16" t="str">
        <f>VLOOKUP(B96,NUTS_Europa!$B$2:$F$41,5,FALSE)</f>
        <v xml:space="preserve">Comunitat Valenciana </v>
      </c>
      <c r="W96" s="16" t="str">
        <f>VLOOKUP(C96,Puertos!$C$3:$D$28,2,FALSE)</f>
        <v>Barcelona</v>
      </c>
      <c r="X96" s="16" t="str">
        <f>VLOOKUP(D96,NUTS_Europa!$B$2:$F$41,5,FALSE)</f>
        <v>Región de Murcia</v>
      </c>
      <c r="Y96" s="16" t="str">
        <f>VLOOKUP(E96,Puertos!$C$3:$D$28,2,FALSE)</f>
        <v>Málaga</v>
      </c>
      <c r="Z96" s="16">
        <f>Q96/24</f>
        <v>1.5124950705545013</v>
      </c>
    </row>
    <row r="97" spans="2:26" s="16" customFormat="1" x14ac:dyDescent="0.25">
      <c r="B97" s="16" t="str">
        <f>VLOOKUP(G97,NUTS_Europa!$A$2:$C$81,2,FALSE)</f>
        <v>ES62</v>
      </c>
      <c r="C97" s="16">
        <f>VLOOKUP(G97,NUTS_Europa!$A$2:$C$81,3,FALSE)</f>
        <v>462</v>
      </c>
      <c r="D97" s="16" t="str">
        <f>VLOOKUP(F97,NUTS_Europa!$A$2:$C$81,2,FALSE)</f>
        <v>ES51</v>
      </c>
      <c r="E97" s="16">
        <f>VLOOKUP(F97,NUTS_Europa!$A$2:$C$81,3,FALSE)</f>
        <v>1064</v>
      </c>
      <c r="F97" s="16">
        <v>55</v>
      </c>
      <c r="G97" s="16">
        <v>58</v>
      </c>
      <c r="H97" s="19">
        <v>987183.44971661072</v>
      </c>
      <c r="I97" s="19">
        <v>1224673.0031593689</v>
      </c>
      <c r="J97" s="19">
        <f t="shared" ref="J97:J99" si="0">I97/12</f>
        <v>102056.08359661407</v>
      </c>
      <c r="K97" s="18">
        <v>114203.5226</v>
      </c>
      <c r="L97" s="20">
        <v>15.560747663551403</v>
      </c>
      <c r="M97" s="20">
        <v>9.3026231966228821</v>
      </c>
      <c r="N97" s="20">
        <v>5.0179808045484284</v>
      </c>
      <c r="O97" s="18">
        <v>914.19353969713836</v>
      </c>
      <c r="P97" s="20">
        <f t="shared" ref="P97:P99" si="1">N97</f>
        <v>5.0179808045484284</v>
      </c>
      <c r="Q97" s="20">
        <f t="shared" ref="Q97:Q99" si="2">P97+M97+L97</f>
        <v>29.881351664722715</v>
      </c>
      <c r="R97" s="18">
        <f t="shared" ref="R97:R99" si="3">O97</f>
        <v>914.19353969713836</v>
      </c>
      <c r="S97" s="19">
        <f t="shared" ref="S97:S99" si="4">H97</f>
        <v>987183.44971661072</v>
      </c>
      <c r="T97" s="19">
        <f t="shared" ref="T97:T99" si="5">J97*2</f>
        <v>204112.16719322815</v>
      </c>
      <c r="U97" s="19">
        <f t="shared" ref="U97:U99" si="6">T97+S97</f>
        <v>1191295.6169098387</v>
      </c>
      <c r="V97" s="16" t="str">
        <f>VLOOKUP(B97,NUTS_Europa!$B$2:$F$41,5,FALSE)</f>
        <v>Región de Murcia</v>
      </c>
      <c r="W97" s="16" t="str">
        <f>VLOOKUP(C97,Puertos!$C$3:$D$28,2,FALSE)</f>
        <v>Málaga</v>
      </c>
      <c r="X97" s="16" t="str">
        <f>VLOOKUP(D97,NUTS_Europa!$B$2:$F$41,5,FALSE)</f>
        <v>Cataluña</v>
      </c>
      <c r="Y97" s="16" t="str">
        <f>VLOOKUP(E97,Puertos!$C$3:$D$28,2,FALSE)</f>
        <v>Valencia</v>
      </c>
      <c r="Z97" s="16">
        <f t="shared" ref="Z97:Z99" si="7">Q97/24</f>
        <v>1.2450563193634465</v>
      </c>
    </row>
    <row r="98" spans="2:26" s="16" customFormat="1" x14ac:dyDescent="0.25">
      <c r="B98" s="16" t="str">
        <f>VLOOKUP(F98,NUTS_Europa!$A$2:$C$81,2,FALSE)</f>
        <v>ES51</v>
      </c>
      <c r="C98" s="16">
        <f>VLOOKUP(F98,NUTS_Europa!$A$2:$C$81,3,FALSE)</f>
        <v>1064</v>
      </c>
      <c r="D98" s="16" t="str">
        <f>VLOOKUP(G98,NUTS_Europa!$A$2:$C$81,2,FALSE)</f>
        <v>FRD2</v>
      </c>
      <c r="E98" s="16">
        <f>VLOOKUP(G98,NUTS_Europa!$A$2:$C$81,3,FALSE)</f>
        <v>271</v>
      </c>
      <c r="F98" s="16">
        <v>55</v>
      </c>
      <c r="G98" s="16">
        <v>60</v>
      </c>
      <c r="H98" s="19">
        <v>159566.34547920406</v>
      </c>
      <c r="I98" s="19">
        <v>2792599.6520747389</v>
      </c>
      <c r="J98" s="19">
        <f t="shared" si="0"/>
        <v>232716.6376728949</v>
      </c>
      <c r="K98" s="18">
        <v>507158.32770000002</v>
      </c>
      <c r="L98" s="20">
        <v>72.00934579439253</v>
      </c>
      <c r="M98" s="20">
        <v>11.430463333309252</v>
      </c>
      <c r="N98" s="20">
        <v>1.9435734929098494</v>
      </c>
      <c r="O98" s="18">
        <v>299.59302385500001</v>
      </c>
      <c r="P98" s="20">
        <f t="shared" si="1"/>
        <v>1.9435734929098494</v>
      </c>
      <c r="Q98" s="20">
        <f t="shared" si="2"/>
        <v>85.383382620611627</v>
      </c>
      <c r="R98" s="18">
        <f t="shared" si="3"/>
        <v>299.59302385500001</v>
      </c>
      <c r="S98" s="19">
        <f t="shared" si="4"/>
        <v>159566.34547920406</v>
      </c>
      <c r="T98" s="19">
        <f t="shared" si="5"/>
        <v>465433.27534578979</v>
      </c>
      <c r="U98" s="19">
        <f t="shared" si="6"/>
        <v>624999.62082499382</v>
      </c>
      <c r="V98" s="16" t="str">
        <f>VLOOKUP(B98,NUTS_Europa!$B$2:$F$41,5,FALSE)</f>
        <v>Cataluña</v>
      </c>
      <c r="W98" s="16" t="str">
        <f>VLOOKUP(C98,Puertos!$C$3:$D$28,2,FALSE)</f>
        <v>Valencia</v>
      </c>
      <c r="X98" s="16" t="str">
        <f>VLOOKUP(D98,NUTS_Europa!$B$2:$F$41,5,FALSE)</f>
        <v xml:space="preserve">Haute-Normandie </v>
      </c>
      <c r="Y98" s="16" t="str">
        <f>VLOOKUP(E98,Puertos!$C$3:$D$28,2,FALSE)</f>
        <v>Lyon</v>
      </c>
      <c r="Z98" s="16">
        <f t="shared" si="7"/>
        <v>3.5576409425254845</v>
      </c>
    </row>
    <row r="99" spans="2:26" s="16" customFormat="1" x14ac:dyDescent="0.25">
      <c r="B99" s="16" t="str">
        <f>VLOOKUP(G99,NUTS_Europa!$A$2:$C$81,2,FALSE)</f>
        <v>FRD2</v>
      </c>
      <c r="C99" s="16">
        <f>VLOOKUP(G99,NUTS_Europa!$A$2:$C$81,3,FALSE)</f>
        <v>271</v>
      </c>
      <c r="D99" s="16" t="str">
        <f>VLOOKUP(F99,NUTS_Europa!$A$2:$C$81,2,FALSE)</f>
        <v>ES21</v>
      </c>
      <c r="E99" s="16">
        <f>VLOOKUP(F99,NUTS_Europa!$A$2:$C$81,3,FALSE)</f>
        <v>1063</v>
      </c>
      <c r="F99" s="16">
        <v>54</v>
      </c>
      <c r="G99" s="16">
        <v>60</v>
      </c>
      <c r="H99" s="19">
        <v>261624.72328235497</v>
      </c>
      <c r="I99" s="19">
        <v>6328934.898456553</v>
      </c>
      <c r="J99" s="19">
        <f t="shared" si="0"/>
        <v>527411.24153804604</v>
      </c>
      <c r="K99" s="18">
        <v>159445.52859999999</v>
      </c>
      <c r="L99" s="20">
        <v>77.990654205607484</v>
      </c>
      <c r="M99" s="20">
        <v>11.914413922642234</v>
      </c>
      <c r="N99" s="20">
        <v>1.9435734929098494</v>
      </c>
      <c r="O99" s="18">
        <v>299.59302385500001</v>
      </c>
      <c r="P99" s="20">
        <f t="shared" si="1"/>
        <v>1.9435734929098494</v>
      </c>
      <c r="Q99" s="20">
        <f t="shared" si="2"/>
        <v>91.848641621159572</v>
      </c>
      <c r="R99" s="18">
        <f t="shared" si="3"/>
        <v>299.59302385500001</v>
      </c>
      <c r="S99" s="19">
        <f t="shared" si="4"/>
        <v>261624.72328235497</v>
      </c>
      <c r="T99" s="19">
        <f t="shared" si="5"/>
        <v>1054822.4830760921</v>
      </c>
      <c r="U99" s="19">
        <f t="shared" si="6"/>
        <v>1316447.206358447</v>
      </c>
      <c r="V99" s="16" t="str">
        <f>VLOOKUP(B99,NUTS_Europa!$B$2:$F$41,5,FALSE)</f>
        <v xml:space="preserve">Haute-Normandie </v>
      </c>
      <c r="W99" s="16" t="str">
        <f>VLOOKUP(C99,Puertos!$C$3:$D$28,2,FALSE)</f>
        <v>Lyon</v>
      </c>
      <c r="X99" s="16" t="str">
        <f>VLOOKUP(D99,NUTS_Europa!$B$2:$F$41,5,FALSE)</f>
        <v>País Vasco</v>
      </c>
      <c r="Y99" s="16" t="str">
        <f>VLOOKUP(E99,Puertos!$C$3:$D$28,2,FALSE)</f>
        <v>Barcelona</v>
      </c>
      <c r="Z99" s="16">
        <f t="shared" si="7"/>
        <v>3.8270267342149822</v>
      </c>
    </row>
    <row r="100" spans="2:26" s="16" customFormat="1" x14ac:dyDescent="0.25">
      <c r="Q100" s="20">
        <f>SUM(Q96:Q99)</f>
        <v>243.41325759980194</v>
      </c>
    </row>
    <row r="101" spans="2:26" s="16" customFormat="1" x14ac:dyDescent="0.25">
      <c r="B101" s="16" t="s">
        <v>142</v>
      </c>
    </row>
    <row r="102" spans="2:26" s="16" customFormat="1" x14ac:dyDescent="0.25">
      <c r="B102" s="16" t="s">
        <v>128</v>
      </c>
      <c r="C102" s="16" t="s">
        <v>129</v>
      </c>
      <c r="D102" s="16" t="s">
        <v>126</v>
      </c>
      <c r="E102" s="16" t="s">
        <v>130</v>
      </c>
      <c r="F102" s="16" t="s">
        <v>34</v>
      </c>
      <c r="G102" s="16" t="s">
        <v>35</v>
      </c>
      <c r="H102" s="16" t="s">
        <v>131</v>
      </c>
      <c r="I102" s="16" t="s">
        <v>127</v>
      </c>
      <c r="J102" s="16" t="s">
        <v>36</v>
      </c>
      <c r="K102" s="16" t="s">
        <v>37</v>
      </c>
      <c r="L102" s="16" t="s">
        <v>38</v>
      </c>
      <c r="M102" s="16" t="s">
        <v>39</v>
      </c>
      <c r="N102" s="16" t="s">
        <v>40</v>
      </c>
    </row>
    <row r="103" spans="2:26" s="16" customFormat="1" x14ac:dyDescent="0.25">
      <c r="B103" s="16" t="str">
        <f>VLOOKUP(F103,NUTS_Europa!$A$2:$C$81,2,FALSE)</f>
        <v>NL41</v>
      </c>
      <c r="C103" s="16">
        <f>VLOOKUP(F103,NUTS_Europa!$A$2:$C$81,3,FALSE)</f>
        <v>253</v>
      </c>
      <c r="D103" s="16" t="str">
        <f>VLOOKUP(G103,NUTS_Europa!$A$2:$C$81,2,FALSE)</f>
        <v>ES12</v>
      </c>
      <c r="E103" s="16">
        <f>VLOOKUP(G103,NUTS_Europa!$A$2:$C$81,3,FALSE)</f>
        <v>163</v>
      </c>
      <c r="F103" s="16">
        <v>35</v>
      </c>
      <c r="G103" s="16">
        <v>52</v>
      </c>
      <c r="H103" s="16">
        <v>1504150.9916651011</v>
      </c>
      <c r="I103" s="16">
        <v>1929259.1382501647</v>
      </c>
      <c r="J103" s="16">
        <v>113696.3812</v>
      </c>
      <c r="K103" s="16">
        <v>36.257476635514017</v>
      </c>
      <c r="L103" s="16">
        <v>16.8973376803063</v>
      </c>
      <c r="M103" s="16">
        <v>21.650586642866998</v>
      </c>
      <c r="N103" s="16">
        <v>2892.2254104356139</v>
      </c>
    </row>
    <row r="104" spans="2:26" s="16" customFormat="1" x14ac:dyDescent="0.25">
      <c r="B104" s="16" t="str">
        <f>VLOOKUP(G104,NUTS_Europa!$A$2:$C$81,2,FALSE)</f>
        <v>ES12</v>
      </c>
      <c r="C104" s="16">
        <f>VLOOKUP(G104,NUTS_Europa!$A$2:$C$81,3,FALSE)</f>
        <v>163</v>
      </c>
      <c r="D104" s="16" t="str">
        <f>VLOOKUP(F104,NUTS_Europa!$A$2:$C$81,2,FALSE)</f>
        <v>BE23</v>
      </c>
      <c r="E104" s="16">
        <f>VLOOKUP(F104,NUTS_Europa!$A$2:$C$81,3,FALSE)</f>
        <v>220</v>
      </c>
      <c r="F104" s="16">
        <v>42</v>
      </c>
      <c r="G104" s="16">
        <v>52</v>
      </c>
      <c r="H104" s="16">
        <v>1456265.8385947153</v>
      </c>
      <c r="I104" s="16">
        <v>1801547.3805428306</v>
      </c>
      <c r="J104" s="16">
        <v>137713.6226</v>
      </c>
      <c r="K104" s="16">
        <v>34.112149532710283</v>
      </c>
      <c r="L104" s="16">
        <v>14.642576776028013</v>
      </c>
      <c r="M104" s="16">
        <v>19.739418095404883</v>
      </c>
      <c r="N104" s="16">
        <v>2892.2254104356139</v>
      </c>
    </row>
    <row r="105" spans="2:26" s="16" customFormat="1" x14ac:dyDescent="0.25">
      <c r="B105" s="16" t="str">
        <f>VLOOKUP(F105,NUTS_Europa!$A$2:$C$81,2,FALSE)</f>
        <v>BE23</v>
      </c>
      <c r="C105" s="16">
        <f>VLOOKUP(F105,NUTS_Europa!$A$2:$C$81,3,FALSE)</f>
        <v>220</v>
      </c>
      <c r="D105" s="16" t="str">
        <f>VLOOKUP(G105,NUTS_Europa!$A$2:$C$81,2,FALSE)</f>
        <v>FRD1</v>
      </c>
      <c r="E105" s="16">
        <f>VLOOKUP(G105,NUTS_Europa!$A$2:$C$81,3,FALSE)</f>
        <v>269</v>
      </c>
      <c r="F105" s="16">
        <v>42</v>
      </c>
      <c r="G105" s="16">
        <v>59</v>
      </c>
      <c r="H105" s="16">
        <v>4046551.5538532888</v>
      </c>
      <c r="I105" s="16">
        <v>1111775.5001326436</v>
      </c>
      <c r="J105" s="16">
        <v>115262.5922</v>
      </c>
      <c r="K105" s="16">
        <v>8.4574766355140198</v>
      </c>
      <c r="L105" s="16">
        <v>10.766243196182323</v>
      </c>
      <c r="M105" s="16">
        <v>93.706299120150774</v>
      </c>
      <c r="N105" s="16">
        <v>13729.874818157425</v>
      </c>
    </row>
    <row r="106" spans="2:26" s="16" customFormat="1" x14ac:dyDescent="0.25">
      <c r="B106" s="16" t="str">
        <f>VLOOKUP(G106,NUTS_Europa!$A$2:$C$81,2,FALSE)</f>
        <v>FRD1</v>
      </c>
      <c r="C106" s="16">
        <f>VLOOKUP(G106,NUTS_Europa!$A$2:$C$81,3,FALSE)</f>
        <v>269</v>
      </c>
      <c r="D106" s="16" t="str">
        <f>VLOOKUP(F106,NUTS_Europa!$A$2:$C$81,2,FALSE)</f>
        <v>BE25</v>
      </c>
      <c r="E106" s="16">
        <f>VLOOKUP(F106,NUTS_Europa!$A$2:$C$81,3,FALSE)</f>
        <v>220</v>
      </c>
      <c r="F106" s="16">
        <v>43</v>
      </c>
      <c r="G106" s="16">
        <v>59</v>
      </c>
      <c r="H106" s="16">
        <v>3527364.5755295563</v>
      </c>
      <c r="I106" s="16">
        <v>1111775.5001326436</v>
      </c>
      <c r="J106" s="16">
        <v>199058.85829999999</v>
      </c>
      <c r="K106" s="16">
        <v>8.4574766355140198</v>
      </c>
      <c r="L106" s="16">
        <v>10.766243196182323</v>
      </c>
      <c r="M106" s="16">
        <v>93.706299120150774</v>
      </c>
      <c r="N106" s="16">
        <v>13729.874818157425</v>
      </c>
    </row>
    <row r="107" spans="2:26" s="16" customFormat="1" x14ac:dyDescent="0.25">
      <c r="B107" s="16" t="str">
        <f>VLOOKUP(F107,NUTS_Europa!$A$2:$C$81,2,FALSE)</f>
        <v>BE25</v>
      </c>
      <c r="C107" s="16">
        <f>VLOOKUP(F107,NUTS_Europa!$A$2:$C$81,3,FALSE)</f>
        <v>220</v>
      </c>
      <c r="D107" s="16" t="str">
        <f>VLOOKUP(G107,NUTS_Europa!$A$2:$C$81,2,FALSE)</f>
        <v>PT18</v>
      </c>
      <c r="E107" s="16">
        <f>VLOOKUP(G107,NUTS_Europa!$A$2:$C$81,3,FALSE)</f>
        <v>61</v>
      </c>
      <c r="F107" s="16">
        <v>43</v>
      </c>
      <c r="G107" s="16">
        <v>80</v>
      </c>
      <c r="H107" s="16">
        <v>11692365.632955316</v>
      </c>
      <c r="I107" s="16">
        <v>2479751.4135025139</v>
      </c>
      <c r="J107" s="16">
        <v>117768.50930000001</v>
      </c>
      <c r="K107" s="16">
        <v>63.255607476635518</v>
      </c>
      <c r="L107" s="16">
        <v>8.3580440527892534</v>
      </c>
      <c r="M107" s="16">
        <v>94.65937700633495</v>
      </c>
      <c r="N107" s="16">
        <v>17378.684486844912</v>
      </c>
    </row>
    <row r="108" spans="2:26" s="16" customFormat="1" x14ac:dyDescent="0.25">
      <c r="B108" s="16" t="s">
        <v>124</v>
      </c>
      <c r="C108" s="16">
        <v>61</v>
      </c>
      <c r="D108" s="16" t="s">
        <v>76</v>
      </c>
      <c r="E108" s="16">
        <v>1064</v>
      </c>
      <c r="F108" s="16">
        <v>16</v>
      </c>
      <c r="G108" s="16">
        <v>80</v>
      </c>
      <c r="H108" s="16">
        <v>12247081.741915248</v>
      </c>
      <c r="I108" s="16">
        <v>1258260.0339324221</v>
      </c>
      <c r="J108" s="16">
        <v>145277.79319999999</v>
      </c>
      <c r="K108" s="16">
        <v>18.270560747663552</v>
      </c>
      <c r="L108" s="16">
        <v>7.4257856285836894</v>
      </c>
      <c r="M108" s="16">
        <v>88.792090415765017</v>
      </c>
      <c r="N108" s="16">
        <v>17378.684486844912</v>
      </c>
    </row>
    <row r="109" spans="2:26" s="16" customFormat="1" x14ac:dyDescent="0.25">
      <c r="B109" s="16" t="s">
        <v>76</v>
      </c>
      <c r="C109" s="16">
        <v>1064</v>
      </c>
      <c r="D109" s="16" t="s">
        <v>74</v>
      </c>
      <c r="E109" s="16">
        <v>1063</v>
      </c>
      <c r="F109" s="16">
        <v>15</v>
      </c>
      <c r="G109" s="16">
        <v>16</v>
      </c>
      <c r="H109" s="16">
        <v>2762614.1496711429</v>
      </c>
      <c r="I109" s="16">
        <v>4383877.2376013231</v>
      </c>
      <c r="J109" s="16">
        <v>135416.16140000001</v>
      </c>
      <c r="K109" s="16">
        <v>7.5700934579439254</v>
      </c>
      <c r="L109" s="16">
        <v>10.091245601537246</v>
      </c>
      <c r="M109" s="16">
        <v>58.678476408648038</v>
      </c>
      <c r="N109" s="16">
        <v>10690.2529406715</v>
      </c>
    </row>
    <row r="110" spans="2:26" s="16" customFormat="1" x14ac:dyDescent="0.25">
      <c r="B110" s="16" t="s">
        <v>74</v>
      </c>
      <c r="C110" s="16">
        <v>1063</v>
      </c>
      <c r="D110" s="16" t="s">
        <v>124</v>
      </c>
      <c r="E110" s="16">
        <v>1065</v>
      </c>
      <c r="F110" s="16">
        <v>15</v>
      </c>
      <c r="G110" s="16">
        <v>40</v>
      </c>
      <c r="H110" s="16">
        <v>2602703.8614934147</v>
      </c>
      <c r="I110" s="16">
        <v>5217616.8771001771</v>
      </c>
      <c r="J110" s="16">
        <v>192445.7181</v>
      </c>
      <c r="K110" s="16">
        <v>37.336448598130843</v>
      </c>
      <c r="L110" s="16">
        <v>9.9781720149244322</v>
      </c>
      <c r="M110" s="16">
        <v>40.175987018734645</v>
      </c>
      <c r="N110" s="16">
        <v>7319.4038028586165</v>
      </c>
    </row>
    <row r="111" spans="2:26" s="16" customFormat="1" x14ac:dyDescent="0.25">
      <c r="B111" s="16" t="s">
        <v>124</v>
      </c>
      <c r="C111" s="16">
        <v>1065</v>
      </c>
      <c r="D111" s="16" t="s">
        <v>110</v>
      </c>
      <c r="E111" s="16">
        <v>250</v>
      </c>
      <c r="F111" s="16">
        <v>33</v>
      </c>
      <c r="G111" s="16">
        <v>40</v>
      </c>
      <c r="H111" s="16">
        <v>2317174.1110075195</v>
      </c>
      <c r="I111" s="16">
        <v>2450115.1980693946</v>
      </c>
      <c r="J111" s="16">
        <v>137713.6226</v>
      </c>
      <c r="K111" s="16">
        <v>54.47476635514019</v>
      </c>
      <c r="L111" s="16">
        <v>10.907561531923292</v>
      </c>
      <c r="M111" s="16">
        <v>47.483746557545672</v>
      </c>
      <c r="N111" s="16">
        <v>7319.4038028586165</v>
      </c>
    </row>
    <row r="112" spans="2:26" s="16" customFormat="1" x14ac:dyDescent="0.25">
      <c r="B112" s="16" t="s">
        <v>110</v>
      </c>
      <c r="C112" s="16">
        <v>250</v>
      </c>
      <c r="D112" s="16" t="s">
        <v>104</v>
      </c>
      <c r="E112" s="16">
        <v>218</v>
      </c>
      <c r="F112" s="16">
        <v>33</v>
      </c>
      <c r="G112" s="16">
        <v>70</v>
      </c>
      <c r="H112" s="16">
        <v>1779869.626849873</v>
      </c>
      <c r="I112" s="16">
        <v>1151089.8406858873</v>
      </c>
      <c r="J112" s="16">
        <v>135416.16140000001</v>
      </c>
      <c r="K112" s="16">
        <v>3.1775700934579443</v>
      </c>
      <c r="L112" s="16">
        <v>11.867775994521322</v>
      </c>
      <c r="M112" s="16">
        <v>30.452065281277729</v>
      </c>
      <c r="N112" s="16">
        <v>4963.1764292102553</v>
      </c>
    </row>
    <row r="113" spans="2:14" s="16" customFormat="1" x14ac:dyDescent="0.25">
      <c r="B113" s="16" t="str">
        <f>VLOOKUP(G113,NUTS_Europa!$A$2:$C$81,2,FALSE)</f>
        <v>NL11</v>
      </c>
      <c r="C113" s="16">
        <f>VLOOKUP(G113,NUTS_Europa!$A$2:$C$81,3,FALSE)</f>
        <v>218</v>
      </c>
      <c r="D113" s="16" t="str">
        <f>VLOOKUP(F113,NUTS_Europa!$A$2:$C$81,2,FALSE)</f>
        <v>DE50</v>
      </c>
      <c r="E113" s="16">
        <f>VLOOKUP(F113,NUTS_Europa!$A$2:$C$81,3,FALSE)</f>
        <v>1069</v>
      </c>
      <c r="F113" s="16">
        <v>44</v>
      </c>
      <c r="G113" s="16">
        <v>70</v>
      </c>
      <c r="H113" s="16">
        <v>2006645.9014225043</v>
      </c>
      <c r="I113" s="16">
        <v>1278043.590496857</v>
      </c>
      <c r="J113" s="16">
        <v>120437.3524</v>
      </c>
      <c r="K113" s="16">
        <v>12.615420560747665</v>
      </c>
      <c r="L113" s="16">
        <v>10.25058653014019</v>
      </c>
      <c r="M113" s="16">
        <v>25.496784650470335</v>
      </c>
      <c r="N113" s="16">
        <v>4963.1764292102553</v>
      </c>
    </row>
    <row r="114" spans="2:14" s="16" customFormat="1" x14ac:dyDescent="0.25">
      <c r="B114" s="16" t="str">
        <f>VLOOKUP(F114,NUTS_Europa!$A$2:$C$81,2,FALSE)</f>
        <v>DE50</v>
      </c>
      <c r="C114" s="16">
        <f>VLOOKUP(F114,NUTS_Europa!$A$2:$C$81,3,FALSE)</f>
        <v>1069</v>
      </c>
      <c r="D114" s="16" t="str">
        <f>VLOOKUP(G114,NUTS_Europa!$A$2:$C$81,2,FALSE)</f>
        <v>FRJ2</v>
      </c>
      <c r="E114" s="16">
        <f>VLOOKUP(G114,NUTS_Europa!$A$2:$C$81,3,FALSE)</f>
        <v>163</v>
      </c>
      <c r="F114" s="16">
        <v>44</v>
      </c>
      <c r="G114" s="16">
        <v>68</v>
      </c>
      <c r="H114" s="16">
        <v>2554627.6285511577</v>
      </c>
      <c r="I114" s="16">
        <v>2214326.945880142</v>
      </c>
      <c r="J114" s="16">
        <v>122072.6309</v>
      </c>
      <c r="K114" s="16">
        <v>48.97429906542056</v>
      </c>
      <c r="L114" s="16">
        <v>13.506468993773158</v>
      </c>
      <c r="M114" s="16">
        <v>18.762962404503778</v>
      </c>
      <c r="N114" s="16">
        <v>2892.2254104356139</v>
      </c>
    </row>
    <row r="115" spans="2:14" s="16" customFormat="1" x14ac:dyDescent="0.25">
      <c r="B115" s="16" t="str">
        <f>VLOOKUP(G115,NUTS_Europa!$A$2:$C$81,2,FALSE)</f>
        <v>FRJ2</v>
      </c>
      <c r="C115" s="16">
        <f>VLOOKUP(G115,NUTS_Europa!$A$2:$C$81,3,FALSE)</f>
        <v>163</v>
      </c>
      <c r="D115" s="16" t="str">
        <f>VLOOKUP(F115,NUTS_Europa!$A$2:$C$81,2,FALSE)</f>
        <v>NL41</v>
      </c>
      <c r="E115" s="16">
        <f>VLOOKUP(F115,NUTS_Europa!$A$2:$C$81,3,FALSE)</f>
        <v>253</v>
      </c>
      <c r="F115" s="16">
        <v>35</v>
      </c>
      <c r="G115" s="16">
        <v>68</v>
      </c>
      <c r="H115" s="16">
        <v>2464916.4585322971</v>
      </c>
      <c r="I115" s="16">
        <v>1929259.1382501647</v>
      </c>
      <c r="J115" s="16">
        <v>145277.79319999999</v>
      </c>
      <c r="K115" s="16">
        <v>36.257476635514017</v>
      </c>
      <c r="L115" s="16">
        <v>16.8973376803063</v>
      </c>
      <c r="M115" s="16">
        <v>21.650586642866998</v>
      </c>
      <c r="N115" s="16">
        <v>2892.2254104356139</v>
      </c>
    </row>
    <row r="116" spans="2:14" s="16" customFormat="1" x14ac:dyDescent="0.25"/>
    <row r="117" spans="2:14" s="16" customFormat="1" x14ac:dyDescent="0.25"/>
    <row r="118" spans="2:14" s="16" customFormat="1" x14ac:dyDescent="0.25">
      <c r="B118" s="16" t="s">
        <v>143</v>
      </c>
    </row>
    <row r="119" spans="2:14" s="16" customFormat="1" x14ac:dyDescent="0.25">
      <c r="B119" s="16" t="s">
        <v>128</v>
      </c>
      <c r="C119" s="16" t="s">
        <v>129</v>
      </c>
      <c r="D119" s="16" t="s">
        <v>126</v>
      </c>
      <c r="E119" s="16" t="s">
        <v>130</v>
      </c>
      <c r="F119" s="16" t="s">
        <v>34</v>
      </c>
      <c r="G119" s="16" t="s">
        <v>35</v>
      </c>
      <c r="H119" s="16" t="s">
        <v>131</v>
      </c>
      <c r="I119" s="16" t="s">
        <v>127</v>
      </c>
      <c r="J119" s="16" t="s">
        <v>36</v>
      </c>
      <c r="K119" s="16" t="s">
        <v>37</v>
      </c>
      <c r="L119" s="16" t="s">
        <v>38</v>
      </c>
      <c r="M119" s="16" t="s">
        <v>39</v>
      </c>
      <c r="N119" s="16" t="s">
        <v>40</v>
      </c>
    </row>
    <row r="120" spans="2:14" s="16" customFormat="1" x14ac:dyDescent="0.25">
      <c r="B120" s="16" t="str">
        <f>VLOOKUP(F120,NUTS_Europa!$A$2:$C$81,2,FALSE)</f>
        <v>DE60</v>
      </c>
      <c r="C120" s="16">
        <f>VLOOKUP(F120,NUTS_Europa!$A$2:$C$81,3,FALSE)</f>
        <v>1069</v>
      </c>
      <c r="D120" s="16" t="str">
        <f>VLOOKUP(G120,NUTS_Europa!$A$2:$C$81,2,FALSE)</f>
        <v>FRD2</v>
      </c>
      <c r="E120" s="16">
        <f>VLOOKUP(G120,NUTS_Europa!$A$2:$C$81,3,FALSE)</f>
        <v>269</v>
      </c>
      <c r="F120" s="16">
        <v>5</v>
      </c>
      <c r="G120" s="16">
        <v>20</v>
      </c>
      <c r="H120" s="16">
        <v>1883866.1721159923</v>
      </c>
      <c r="I120" s="16">
        <v>1553962.9221648248</v>
      </c>
      <c r="J120" s="16">
        <v>145277.79319999999</v>
      </c>
      <c r="K120" s="16">
        <v>24.348130841121495</v>
      </c>
      <c r="L120" s="16">
        <v>9.6301354139274693</v>
      </c>
      <c r="M120" s="16">
        <v>89.070901632397437</v>
      </c>
      <c r="N120" s="16">
        <v>13729.874818157425</v>
      </c>
    </row>
    <row r="121" spans="2:14" s="16" customFormat="1" x14ac:dyDescent="0.25">
      <c r="B121" s="16" t="str">
        <f>VLOOKUP(F121,NUTS_Europa!$A$2:$C$81,2,FALSE)</f>
        <v>FRD2</v>
      </c>
      <c r="C121" s="16">
        <f>VLOOKUP(F121,NUTS_Europa!$A$2:$C$81,3,FALSE)</f>
        <v>269</v>
      </c>
      <c r="D121" s="16" t="str">
        <f>VLOOKUP(G121,NUTS_Europa!$A$2:$C$81,2,FALSE)</f>
        <v>FRI1</v>
      </c>
      <c r="E121" s="16">
        <f>VLOOKUP(G121,NUTS_Europa!$A$2:$C$81,3,FALSE)</f>
        <v>283</v>
      </c>
      <c r="F121" s="16">
        <v>20</v>
      </c>
      <c r="G121" s="16">
        <v>24</v>
      </c>
      <c r="H121" s="16">
        <v>776006.05478027114</v>
      </c>
      <c r="I121" s="16">
        <v>1437714.4723484917</v>
      </c>
      <c r="J121" s="16">
        <v>114346.8514</v>
      </c>
      <c r="K121" s="16">
        <v>21.635514018691591</v>
      </c>
      <c r="L121" s="16">
        <v>9.0054893748879969</v>
      </c>
      <c r="M121" s="16">
        <v>13.09806385457739</v>
      </c>
      <c r="N121" s="16">
        <v>1954.0243119540944</v>
      </c>
    </row>
    <row r="122" spans="2:14" s="16" customFormat="1" x14ac:dyDescent="0.25">
      <c r="B122" s="16" t="str">
        <f>VLOOKUP(G122,NUTS_Europa!$A$2:$C$81,2,FALSE)</f>
        <v>FRI1</v>
      </c>
      <c r="C122" s="16">
        <f>VLOOKUP(G122,NUTS_Europa!$A$2:$C$81,3,FALSE)</f>
        <v>283</v>
      </c>
      <c r="D122" s="16" t="str">
        <f>VLOOKUP(F122,NUTS_Europa!$A$2:$C$81,2,FALSE)</f>
        <v>ES62</v>
      </c>
      <c r="E122" s="16">
        <f>VLOOKUP(F122,NUTS_Europa!$A$2:$C$81,3,FALSE)</f>
        <v>1064</v>
      </c>
      <c r="F122" s="16">
        <v>18</v>
      </c>
      <c r="G122" s="16">
        <v>24</v>
      </c>
      <c r="H122" s="16">
        <v>1226697.4689744664</v>
      </c>
      <c r="I122" s="16">
        <v>2580289.7270286046</v>
      </c>
      <c r="J122" s="16">
        <v>199597.76430000001</v>
      </c>
      <c r="K122" s="16">
        <v>66.384392523364482</v>
      </c>
      <c r="L122" s="16">
        <v>8.778799615115501</v>
      </c>
      <c r="M122" s="16">
        <v>11.147148153058877</v>
      </c>
      <c r="N122" s="16">
        <v>1954.0243119540944</v>
      </c>
    </row>
    <row r="123" spans="2:14" s="16" customFormat="1" x14ac:dyDescent="0.25">
      <c r="B123" s="16" t="str">
        <f>VLOOKUP(F123,NUTS_Europa!$A$2:$C$81,2,FALSE)</f>
        <v>ES62</v>
      </c>
      <c r="C123" s="16">
        <f>VLOOKUP(F123,NUTS_Europa!$A$2:$C$81,3,FALSE)</f>
        <v>1064</v>
      </c>
      <c r="D123" s="16" t="str">
        <f>VLOOKUP(G123,NUTS_Europa!$A$2:$C$81,2,FALSE)</f>
        <v>FRG0</v>
      </c>
      <c r="E123" s="16">
        <f>VLOOKUP(G123,NUTS_Europa!$A$2:$C$81,3,FALSE)</f>
        <v>282</v>
      </c>
      <c r="F123" s="16">
        <v>18</v>
      </c>
      <c r="G123" s="16">
        <v>22</v>
      </c>
      <c r="H123" s="16">
        <v>442782.53671492316</v>
      </c>
      <c r="I123" s="16">
        <v>2407309.7342854133</v>
      </c>
      <c r="J123" s="16">
        <v>135416.16140000001</v>
      </c>
      <c r="K123" s="16">
        <v>58.739205607476642</v>
      </c>
      <c r="L123" s="16">
        <v>10.049194707290901</v>
      </c>
      <c r="M123" s="16">
        <v>4.5664359166814563</v>
      </c>
      <c r="N123" s="16">
        <v>703.89535024500003</v>
      </c>
    </row>
    <row r="124" spans="2:14" s="16" customFormat="1" x14ac:dyDescent="0.25">
      <c r="B124" s="16" t="str">
        <f>VLOOKUP(G124,NUTS_Europa!$A$2:$C$81,2,FALSE)</f>
        <v>FRG0</v>
      </c>
      <c r="C124" s="16">
        <f>VLOOKUP(G124,NUTS_Europa!$A$2:$C$81,3,FALSE)</f>
        <v>282</v>
      </c>
      <c r="D124" s="16" t="str">
        <f>VLOOKUP(F124,NUTS_Europa!$A$2:$C$81,2,FALSE)</f>
        <v>DEA1</v>
      </c>
      <c r="E124" s="16">
        <f>VLOOKUP(F124,NUTS_Europa!$A$2:$C$81,3,FALSE)</f>
        <v>253</v>
      </c>
      <c r="F124" s="16">
        <v>9</v>
      </c>
      <c r="G124" s="16">
        <v>22</v>
      </c>
      <c r="H124" s="16">
        <v>442523.04697152943</v>
      </c>
      <c r="I124" s="16">
        <v>1729724.0739255301</v>
      </c>
      <c r="J124" s="16">
        <v>507158.32770000002</v>
      </c>
      <c r="K124" s="16">
        <v>31.211214953271028</v>
      </c>
      <c r="L124" s="16">
        <v>13.236214035774754</v>
      </c>
      <c r="M124" s="16">
        <v>5.2692114566876871</v>
      </c>
      <c r="N124" s="16">
        <v>703.89535024500003</v>
      </c>
    </row>
    <row r="125" spans="2:14" s="16" customFormat="1" x14ac:dyDescent="0.25">
      <c r="B125" s="16" t="str">
        <f>VLOOKUP(F125,NUTS_Europa!$A$2:$C$81,2,FALSE)</f>
        <v>DEA1</v>
      </c>
      <c r="C125" s="16">
        <f>VLOOKUP(F125,NUTS_Europa!$A$2:$C$81,3,FALSE)</f>
        <v>253</v>
      </c>
      <c r="D125" s="16" t="str">
        <f>VLOOKUP(G125,NUTS_Europa!$A$2:$C$81,2,FALSE)</f>
        <v>ES11</v>
      </c>
      <c r="E125" s="16">
        <f>VLOOKUP(G125,NUTS_Europa!$A$2:$C$81,3,FALSE)</f>
        <v>288</v>
      </c>
      <c r="F125" s="16">
        <v>9</v>
      </c>
      <c r="G125" s="16">
        <v>11</v>
      </c>
      <c r="H125" s="16">
        <v>504902.26449711417</v>
      </c>
      <c r="I125" s="16">
        <v>2023129.2759641306</v>
      </c>
      <c r="J125" s="16">
        <v>142392.87169999999</v>
      </c>
      <c r="K125" s="16">
        <v>41.455607476635514</v>
      </c>
      <c r="L125" s="16">
        <v>10.859074230837729</v>
      </c>
      <c r="M125" s="16">
        <v>5.8415730433446802</v>
      </c>
      <c r="N125" s="16">
        <v>900.45194509486157</v>
      </c>
    </row>
    <row r="126" spans="2:14" s="16" customFormat="1" x14ac:dyDescent="0.25">
      <c r="B126" s="16" t="str">
        <f>VLOOKUP(G126,NUTS_Europa!$A$2:$C$81,2,FALSE)</f>
        <v>ES11</v>
      </c>
      <c r="C126" s="16">
        <f>VLOOKUP(G126,NUTS_Europa!$A$2:$C$81,3,FALSE)</f>
        <v>288</v>
      </c>
      <c r="D126" s="16" t="str">
        <f>VLOOKUP(F126,NUTS_Europa!$A$2:$C$81,2,FALSE)</f>
        <v>DE80</v>
      </c>
      <c r="E126" s="16">
        <f>VLOOKUP(F126,NUTS_Europa!$A$2:$C$81,3,FALSE)</f>
        <v>1069</v>
      </c>
      <c r="F126" s="16">
        <v>6</v>
      </c>
      <c r="G126" s="16">
        <v>11</v>
      </c>
      <c r="H126" s="16">
        <v>484887.42888066155</v>
      </c>
      <c r="I126" s="16">
        <v>2299937.8510733326</v>
      </c>
      <c r="J126" s="16">
        <v>142841.86170000001</v>
      </c>
      <c r="K126" s="16">
        <v>54.147196261682247</v>
      </c>
      <c r="L126" s="16">
        <v>7.4682055443045865</v>
      </c>
      <c r="M126" s="16">
        <v>4.942553605663436</v>
      </c>
      <c r="N126" s="16">
        <v>900.45194509486157</v>
      </c>
    </row>
    <row r="127" spans="2:14" s="16" customFormat="1" x14ac:dyDescent="0.25">
      <c r="B127" s="16" t="str">
        <f>VLOOKUP(F127,NUTS_Europa!$A$2:$C$81,2,FALSE)</f>
        <v>DE80</v>
      </c>
      <c r="C127" s="16">
        <f>VLOOKUP(F127,NUTS_Europa!$A$2:$C$81,3,FALSE)</f>
        <v>1069</v>
      </c>
      <c r="D127" s="16" t="str">
        <f>VLOOKUP(G127,NUTS_Europa!$A$2:$C$81,2,FALSE)</f>
        <v>FRI3</v>
      </c>
      <c r="E127" s="16">
        <f>VLOOKUP(G127,NUTS_Europa!$A$2:$C$81,3,FALSE)</f>
        <v>283</v>
      </c>
      <c r="F127" s="16">
        <v>6</v>
      </c>
      <c r="G127" s="16">
        <v>25</v>
      </c>
      <c r="H127" s="16">
        <v>877596.97352251038</v>
      </c>
      <c r="I127" s="16">
        <v>2002708.4173272236</v>
      </c>
      <c r="J127" s="16">
        <v>176841.96369999999</v>
      </c>
      <c r="K127" s="16">
        <v>44.760747663551406</v>
      </c>
      <c r="L127" s="16">
        <v>8.5749502570662095</v>
      </c>
      <c r="M127" s="16">
        <v>11.147148153058877</v>
      </c>
      <c r="N127" s="16">
        <v>1954.0243119540944</v>
      </c>
    </row>
    <row r="128" spans="2:14" s="16" customFormat="1" x14ac:dyDescent="0.25">
      <c r="B128" s="16" t="str">
        <f>VLOOKUP(G128,NUTS_Europa!$A$2:$C$81,2,FALSE)</f>
        <v>FRI3</v>
      </c>
      <c r="C128" s="16">
        <f>VLOOKUP(G128,NUTS_Europa!$A$2:$C$81,3,FALSE)</f>
        <v>283</v>
      </c>
      <c r="D128" s="16" t="str">
        <f>VLOOKUP(F128,NUTS_Europa!$A$2:$C$81,2,FALSE)</f>
        <v>FRE1</v>
      </c>
      <c r="E128" s="16">
        <f>VLOOKUP(F128,NUTS_Europa!$A$2:$C$81,3,FALSE)</f>
        <v>220</v>
      </c>
      <c r="F128" s="16">
        <v>21</v>
      </c>
      <c r="G128" s="16">
        <v>25</v>
      </c>
      <c r="H128" s="16">
        <v>582178.53277012508</v>
      </c>
      <c r="I128" s="16">
        <v>1540075.5226475166</v>
      </c>
      <c r="J128" s="16">
        <v>117061.7148</v>
      </c>
      <c r="K128" s="16">
        <v>28.130373831775703</v>
      </c>
      <c r="L128" s="16">
        <v>9.711058039321065</v>
      </c>
      <c r="M128" s="16">
        <v>11.806854050352449</v>
      </c>
      <c r="N128" s="16">
        <v>1954.0243119540944</v>
      </c>
    </row>
    <row r="129" spans="2:14" s="16" customFormat="1" x14ac:dyDescent="0.25">
      <c r="B129" s="16" t="str">
        <f>VLOOKUP(F129,NUTS_Europa!$A$2:$C$81,2,FALSE)</f>
        <v>FRE1</v>
      </c>
      <c r="C129" s="16">
        <f>VLOOKUP(F129,NUTS_Europa!$A$2:$C$81,3,FALSE)</f>
        <v>220</v>
      </c>
      <c r="D129" s="16" t="str">
        <f>VLOOKUP(G129,NUTS_Europa!$A$2:$C$81,2,FALSE)</f>
        <v>FRH0</v>
      </c>
      <c r="E129" s="16">
        <f>VLOOKUP(G129,NUTS_Europa!$A$2:$C$81,3,FALSE)</f>
        <v>283</v>
      </c>
      <c r="F129" s="16">
        <v>21</v>
      </c>
      <c r="G129" s="16">
        <v>23</v>
      </c>
      <c r="H129" s="16">
        <v>1055537.9913045364</v>
      </c>
      <c r="I129" s="16">
        <v>1540075.5226475166</v>
      </c>
      <c r="J129" s="16">
        <v>156784.57750000001</v>
      </c>
      <c r="K129" s="16">
        <v>28.130373831775703</v>
      </c>
      <c r="L129" s="16">
        <v>9.711058039321065</v>
      </c>
      <c r="M129" s="16">
        <v>11.806854050352449</v>
      </c>
      <c r="N129" s="16">
        <v>1954.0243119540944</v>
      </c>
    </row>
    <row r="130" spans="2:14" s="16" customFormat="1" x14ac:dyDescent="0.25">
      <c r="B130" s="16" t="str">
        <f>VLOOKUP(G130,NUTS_Europa!$A$2:$C$81,2,FALSE)</f>
        <v>FRH0</v>
      </c>
      <c r="C130" s="16">
        <f>VLOOKUP(G130,NUTS_Europa!$A$2:$C$81,3,FALSE)</f>
        <v>283</v>
      </c>
      <c r="D130" s="16" t="str">
        <f>VLOOKUP(F130,NUTS_Europa!$A$2:$C$81,2,FALSE)</f>
        <v>ES61</v>
      </c>
      <c r="E130" s="16">
        <f>VLOOKUP(F130,NUTS_Europa!$A$2:$C$81,3,FALSE)</f>
        <v>61</v>
      </c>
      <c r="F130" s="16">
        <v>17</v>
      </c>
      <c r="G130" s="16">
        <v>23</v>
      </c>
      <c r="H130" s="16">
        <v>1444170.81125295</v>
      </c>
      <c r="I130" s="16">
        <v>2032408.7290409519</v>
      </c>
      <c r="J130" s="16">
        <v>191087.21979999999</v>
      </c>
      <c r="K130" s="16">
        <v>47.940186915887857</v>
      </c>
      <c r="L130" s="16">
        <v>6.5972902314949255</v>
      </c>
      <c r="M130" s="16">
        <v>10.405171525401457</v>
      </c>
      <c r="N130" s="16">
        <v>1954.0243119540944</v>
      </c>
    </row>
    <row r="131" spans="2:14" s="16" customFormat="1" x14ac:dyDescent="0.25">
      <c r="B131" s="16" t="str">
        <f>VLOOKUP(F131,NUTS_Europa!$A$2:$C$81,2,FALSE)</f>
        <v>ES61</v>
      </c>
      <c r="C131" s="16">
        <f>VLOOKUP(F131,NUTS_Europa!$A$2:$C$81,3,FALSE)</f>
        <v>61</v>
      </c>
      <c r="D131" s="16" t="str">
        <f>VLOOKUP(G131,NUTS_Europa!$A$2:$C$81,2,FALSE)</f>
        <v>PT11</v>
      </c>
      <c r="E131" s="16">
        <f>VLOOKUP(G131,NUTS_Europa!$A$2:$C$81,3,FALSE)</f>
        <v>111</v>
      </c>
      <c r="F131" s="16">
        <v>17</v>
      </c>
      <c r="G131" s="16">
        <v>36</v>
      </c>
      <c r="H131" s="16">
        <v>1710349.80011642</v>
      </c>
      <c r="I131" s="16">
        <v>1150309.4448195035</v>
      </c>
      <c r="J131" s="16">
        <v>507158.32770000002</v>
      </c>
      <c r="K131" s="16">
        <v>14.962149532710281</v>
      </c>
      <c r="L131" s="16">
        <v>5.9158180559380025</v>
      </c>
      <c r="M131" s="16">
        <v>14.916165882662344</v>
      </c>
      <c r="N131" s="16">
        <v>2919.4418040438927</v>
      </c>
    </row>
    <row r="132" spans="2:14" s="16" customFormat="1" x14ac:dyDescent="0.25">
      <c r="B132" s="16" t="s">
        <v>116</v>
      </c>
      <c r="C132" s="16">
        <v>111</v>
      </c>
      <c r="D132" s="16" t="s">
        <v>112</v>
      </c>
      <c r="E132" s="16">
        <v>250</v>
      </c>
      <c r="F132" s="16">
        <v>34</v>
      </c>
      <c r="G132" s="16">
        <v>36</v>
      </c>
      <c r="H132" s="16">
        <v>1276270.4505416346</v>
      </c>
      <c r="I132" s="16">
        <v>2139520.3320559533</v>
      </c>
      <c r="J132" s="16">
        <v>176841.96369999999</v>
      </c>
      <c r="K132" s="16">
        <v>45.038317757009352</v>
      </c>
      <c r="L132" s="16">
        <v>9.5106675458904206</v>
      </c>
      <c r="M132" s="16">
        <v>18.939525464981624</v>
      </c>
      <c r="N132" s="16">
        <v>2919.4418040438927</v>
      </c>
    </row>
    <row r="133" spans="2:14" s="16" customFormat="1" x14ac:dyDescent="0.25">
      <c r="B133" s="16" t="s">
        <v>112</v>
      </c>
      <c r="C133" s="16">
        <v>250</v>
      </c>
      <c r="D133" s="16" t="s">
        <v>120</v>
      </c>
      <c r="E133" s="16">
        <v>111</v>
      </c>
      <c r="F133" s="16">
        <v>34</v>
      </c>
      <c r="G133" s="16">
        <v>38</v>
      </c>
      <c r="H133" s="16">
        <v>1180439.7733238938</v>
      </c>
      <c r="I133" s="16">
        <v>2139520.3320559533</v>
      </c>
      <c r="J133" s="16">
        <v>199058.85829999999</v>
      </c>
      <c r="K133" s="16">
        <v>45.038317757009352</v>
      </c>
      <c r="L133" s="16">
        <v>9.5106675458904206</v>
      </c>
      <c r="M133" s="16">
        <v>18.939525464981624</v>
      </c>
      <c r="N133" s="16">
        <v>2919.4418040438927</v>
      </c>
    </row>
    <row r="134" spans="2:14" s="16" customFormat="1" x14ac:dyDescent="0.25">
      <c r="B134" s="16" t="s">
        <v>120</v>
      </c>
      <c r="C134" s="16">
        <v>111</v>
      </c>
      <c r="D134" s="16" t="s">
        <v>118</v>
      </c>
      <c r="E134" s="16">
        <v>1065</v>
      </c>
      <c r="F134" s="16">
        <v>37</v>
      </c>
      <c r="G134" s="16">
        <v>38</v>
      </c>
      <c r="H134" s="16">
        <v>1321401.2204853622</v>
      </c>
      <c r="I134" s="16">
        <v>1073405.875483837</v>
      </c>
      <c r="J134" s="16">
        <v>198656.2873</v>
      </c>
      <c r="K134" s="16">
        <v>9.6728971962616832</v>
      </c>
      <c r="L134" s="16">
        <v>7.9842538529457627</v>
      </c>
      <c r="M134" s="16">
        <v>16.024728130918277</v>
      </c>
      <c r="N134" s="16">
        <v>2919.4418040438927</v>
      </c>
    </row>
    <row r="135" spans="2:14" s="16" customFormat="1" x14ac:dyDescent="0.25">
      <c r="B135" s="16" t="s">
        <v>118</v>
      </c>
      <c r="C135" s="16">
        <v>1065</v>
      </c>
      <c r="D135" s="16" t="s">
        <v>122</v>
      </c>
      <c r="E135" s="16">
        <v>294</v>
      </c>
      <c r="F135" s="16">
        <v>37</v>
      </c>
      <c r="G135" s="16">
        <v>39</v>
      </c>
      <c r="H135" s="16">
        <v>948734.4954562065</v>
      </c>
      <c r="I135" s="16">
        <v>898207.65957998834</v>
      </c>
      <c r="J135" s="16">
        <v>507158.32770000002</v>
      </c>
      <c r="K135" s="16">
        <v>2.1028037383177574</v>
      </c>
      <c r="L135" s="16">
        <v>10.07983013430032</v>
      </c>
      <c r="M135" s="16">
        <v>16.024728130918277</v>
      </c>
      <c r="N135" s="16">
        <v>2919.4418040438927</v>
      </c>
    </row>
    <row r="136" spans="2:14" s="16" customFormat="1" x14ac:dyDescent="0.25">
      <c r="B136" s="16" t="str">
        <f>VLOOKUP(G136,NUTS_Europa!$A$2:$C$81,2,FALSE)</f>
        <v>PT17</v>
      </c>
      <c r="C136" s="16">
        <f>VLOOKUP(G136,NUTS_Europa!$A$2:$C$81,3,FALSE)</f>
        <v>294</v>
      </c>
      <c r="D136" s="16" t="str">
        <f>VLOOKUP(F136,NUTS_Europa!$A$2:$C$81,2,FALSE)</f>
        <v>FRJ1</v>
      </c>
      <c r="E136" s="16">
        <f>VLOOKUP(F136,NUTS_Europa!$A$2:$C$81,3,FALSE)</f>
        <v>1063</v>
      </c>
      <c r="F136" s="16">
        <v>26</v>
      </c>
      <c r="G136" s="16">
        <v>39</v>
      </c>
      <c r="H136" s="16">
        <v>1540811.2434299071</v>
      </c>
      <c r="I136" s="16">
        <v>5220476.8150110971</v>
      </c>
      <c r="J136" s="16">
        <v>137713.6226</v>
      </c>
      <c r="K136" s="16">
        <v>38.037383177570099</v>
      </c>
      <c r="L136" s="16">
        <v>10.676854310246117</v>
      </c>
      <c r="M136" s="16">
        <v>16.024728130918277</v>
      </c>
      <c r="N136" s="16">
        <v>2919.4418040438927</v>
      </c>
    </row>
    <row r="137" spans="2:14" s="16" customFormat="1" x14ac:dyDescent="0.25">
      <c r="B137" s="16" t="str">
        <f>VLOOKUP(F137,NUTS_Europa!$A$2:$C$81,2,FALSE)</f>
        <v>FRJ1</v>
      </c>
      <c r="C137" s="16">
        <f>VLOOKUP(F137,NUTS_Europa!$A$2:$C$81,3,FALSE)</f>
        <v>1063</v>
      </c>
      <c r="D137" s="16" t="str">
        <f>VLOOKUP(G137,NUTS_Europa!$A$2:$C$81,2,FALSE)</f>
        <v>FRJ2</v>
      </c>
      <c r="E137" s="16">
        <f>VLOOKUP(G137,NUTS_Europa!$A$2:$C$81,3,FALSE)</f>
        <v>283</v>
      </c>
      <c r="F137" s="16">
        <v>26</v>
      </c>
      <c r="G137" s="16">
        <v>28</v>
      </c>
      <c r="H137" s="16">
        <v>1994146.9328963018</v>
      </c>
      <c r="I137" s="16">
        <v>6104398.539422526</v>
      </c>
      <c r="J137" s="16">
        <v>142841.86170000001</v>
      </c>
      <c r="K137" s="16">
        <v>72.137242990654215</v>
      </c>
      <c r="L137" s="16">
        <v>9.2627502044484835</v>
      </c>
      <c r="M137" s="16">
        <v>11.147148153058877</v>
      </c>
      <c r="N137" s="16">
        <v>1954.0243119540944</v>
      </c>
    </row>
    <row r="138" spans="2:14" s="16" customFormat="1" x14ac:dyDescent="0.25">
      <c r="B138" s="16" t="str">
        <f>VLOOKUP(G138,NUTS_Europa!$A$2:$C$81,2,FALSE)</f>
        <v>FRJ2</v>
      </c>
      <c r="C138" s="16">
        <f>VLOOKUP(G138,NUTS_Europa!$A$2:$C$81,3,FALSE)</f>
        <v>283</v>
      </c>
      <c r="D138" s="16" t="str">
        <f>VLOOKUP(F138,NUTS_Europa!$A$2:$C$81,2,FALSE)</f>
        <v>FRF2</v>
      </c>
      <c r="E138" s="16">
        <f>VLOOKUP(F138,NUTS_Europa!$A$2:$C$81,3,FALSE)</f>
        <v>269</v>
      </c>
      <c r="F138" s="16">
        <v>27</v>
      </c>
      <c r="G138" s="16">
        <v>28</v>
      </c>
      <c r="H138" s="16">
        <v>1623178.3756911799</v>
      </c>
      <c r="I138" s="16">
        <v>1437714.4723484917</v>
      </c>
      <c r="J138" s="16">
        <v>176841.96369999999</v>
      </c>
      <c r="K138" s="16">
        <v>21.635514018691591</v>
      </c>
      <c r="L138" s="16">
        <v>9.0054893748879969</v>
      </c>
      <c r="M138" s="16">
        <v>13.09806385457739</v>
      </c>
      <c r="N138" s="16">
        <v>1954.0243119540944</v>
      </c>
    </row>
    <row r="139" spans="2:14" s="16" customFormat="1" x14ac:dyDescent="0.25">
      <c r="B139" s="16" t="str">
        <f>VLOOKUP(F139,NUTS_Europa!$A$2:$C$81,2,FALSE)</f>
        <v>FRF2</v>
      </c>
      <c r="C139" s="16">
        <f>VLOOKUP(F139,NUTS_Europa!$A$2:$C$81,3,FALSE)</f>
        <v>269</v>
      </c>
      <c r="D139" s="16" t="str">
        <f>VLOOKUP(G139,NUTS_Europa!$A$2:$C$81,2,FALSE)</f>
        <v>FRG0</v>
      </c>
      <c r="E139" s="16">
        <f>VLOOKUP(G139,NUTS_Europa!$A$2:$C$81,3,FALSE)</f>
        <v>283</v>
      </c>
      <c r="F139" s="16">
        <v>27</v>
      </c>
      <c r="G139" s="16">
        <v>62</v>
      </c>
      <c r="H139" s="16">
        <v>1166495.5376471407</v>
      </c>
      <c r="I139" s="16">
        <v>1437714.4723484917</v>
      </c>
      <c r="J139" s="16">
        <v>141512.31529999999</v>
      </c>
      <c r="K139" s="16">
        <v>21.635514018691591</v>
      </c>
      <c r="L139" s="16">
        <v>9.0054893748879969</v>
      </c>
      <c r="M139" s="16">
        <v>13.09806385457739</v>
      </c>
      <c r="N139" s="16">
        <v>1954.0243119540944</v>
      </c>
    </row>
    <row r="140" spans="2:14" s="16" customFormat="1" x14ac:dyDescent="0.25">
      <c r="B140" s="16" t="str">
        <f>VLOOKUP(G140,NUTS_Europa!$A$2:$C$81,2,FALSE)</f>
        <v>FRG0</v>
      </c>
      <c r="C140" s="16">
        <f>VLOOKUP(G140,NUTS_Europa!$A$2:$C$81,3,FALSE)</f>
        <v>283</v>
      </c>
      <c r="D140" s="16" t="str">
        <f>VLOOKUP(F140,NUTS_Europa!$A$2:$C$81,2,FALSE)</f>
        <v>FRI2</v>
      </c>
      <c r="E140" s="16">
        <f>VLOOKUP(F140,NUTS_Europa!$A$2:$C$81,3,FALSE)</f>
        <v>269</v>
      </c>
      <c r="F140" s="16">
        <v>29</v>
      </c>
      <c r="G140" s="16">
        <v>62</v>
      </c>
      <c r="H140" s="16">
        <v>1176758.0733335235</v>
      </c>
      <c r="I140" s="16">
        <v>1437714.4723484917</v>
      </c>
      <c r="J140" s="16">
        <v>118487.9544</v>
      </c>
      <c r="K140" s="16">
        <v>21.635514018691591</v>
      </c>
      <c r="L140" s="16">
        <v>9.0054893748879969</v>
      </c>
      <c r="M140" s="16">
        <v>13.09806385457739</v>
      </c>
      <c r="N140" s="16">
        <v>1954.0243119540944</v>
      </c>
    </row>
    <row r="141" spans="2:14" s="16" customFormat="1" x14ac:dyDescent="0.25">
      <c r="B141" s="16" t="str">
        <f>VLOOKUP(F141,NUTS_Europa!$A$2:$C$81,2,FALSE)</f>
        <v>FRI2</v>
      </c>
      <c r="C141" s="16">
        <f>VLOOKUP(F141,NUTS_Europa!$A$2:$C$81,3,FALSE)</f>
        <v>269</v>
      </c>
      <c r="D141" s="16" t="str">
        <f>VLOOKUP(G141,NUTS_Europa!$A$2:$C$81,2,FALSE)</f>
        <v>NL12</v>
      </c>
      <c r="E141" s="16">
        <f>VLOOKUP(G141,NUTS_Europa!$A$2:$C$81,3,FALSE)</f>
        <v>218</v>
      </c>
      <c r="F141" s="16">
        <v>29</v>
      </c>
      <c r="G141" s="16">
        <v>31</v>
      </c>
      <c r="H141" s="16">
        <v>2392088.1293777032</v>
      </c>
      <c r="I141" s="16">
        <v>1347716.8841816427</v>
      </c>
      <c r="J141" s="16">
        <v>154854.3009</v>
      </c>
      <c r="K141" s="16">
        <v>12.850467289719626</v>
      </c>
      <c r="L141" s="16">
        <v>10.681125647961974</v>
      </c>
      <c r="M141" s="16">
        <v>30.452065281277729</v>
      </c>
      <c r="N141" s="16">
        <v>4963.1764292102553</v>
      </c>
    </row>
    <row r="142" spans="2:14" s="16" customFormat="1" x14ac:dyDescent="0.25">
      <c r="B142" s="16" t="str">
        <f>VLOOKUP(G142,NUTS_Europa!$A$2:$C$81,2,FALSE)</f>
        <v>NL12</v>
      </c>
      <c r="C142" s="16">
        <f>VLOOKUP(G142,NUTS_Europa!$A$2:$C$81,3,FALSE)</f>
        <v>218</v>
      </c>
      <c r="D142" s="16" t="str">
        <f>VLOOKUP(F142,NUTS_Europa!$A$2:$C$81,2,FALSE)</f>
        <v>DE93</v>
      </c>
      <c r="E142" s="16">
        <f>VLOOKUP(F142,NUTS_Europa!$A$2:$C$81,3,FALSE)</f>
        <v>1069</v>
      </c>
      <c r="F142" s="16">
        <v>7</v>
      </c>
      <c r="G142" s="16">
        <v>31</v>
      </c>
      <c r="H142" s="16">
        <v>1325655.9083352089</v>
      </c>
      <c r="I142" s="16">
        <v>1278043.590496857</v>
      </c>
      <c r="J142" s="16">
        <v>163171.4883</v>
      </c>
      <c r="K142" s="16">
        <v>12.615420560747665</v>
      </c>
      <c r="L142" s="16">
        <v>10.25058653014019</v>
      </c>
      <c r="M142" s="16">
        <v>25.496784650470335</v>
      </c>
      <c r="N142" s="16">
        <v>4963.1764292102553</v>
      </c>
    </row>
    <row r="143" spans="2:14" s="16" customFormat="1" x14ac:dyDescent="0.25">
      <c r="B143" s="16" t="str">
        <f>VLOOKUP(F143,NUTS_Europa!$A$2:$C$81,2,FALSE)</f>
        <v>DE93</v>
      </c>
      <c r="C143" s="16">
        <f>VLOOKUP(F143,NUTS_Europa!$A$2:$C$81,3,FALSE)</f>
        <v>1069</v>
      </c>
      <c r="D143" s="16" t="str">
        <f>VLOOKUP(G143,NUTS_Europa!$A$2:$C$81,2,FALSE)</f>
        <v>NL32</v>
      </c>
      <c r="E143" s="16">
        <f>VLOOKUP(G143,NUTS_Europa!$A$2:$C$81,3,FALSE)</f>
        <v>218</v>
      </c>
      <c r="F143" s="16">
        <v>7</v>
      </c>
      <c r="G143" s="16">
        <v>32</v>
      </c>
      <c r="H143" s="16">
        <v>558646.12664741336</v>
      </c>
      <c r="I143" s="16">
        <v>1278043.590496857</v>
      </c>
      <c r="J143" s="16">
        <v>199058.85829999999</v>
      </c>
      <c r="K143" s="16">
        <v>12.615420560747665</v>
      </c>
      <c r="L143" s="16">
        <v>10.25058653014019</v>
      </c>
      <c r="M143" s="16">
        <v>25.496784650470335</v>
      </c>
      <c r="N143" s="16">
        <v>4963.1764292102553</v>
      </c>
    </row>
    <row r="144" spans="2:14" s="16" customFormat="1" x14ac:dyDescent="0.25">
      <c r="B144" s="16" t="str">
        <f>VLOOKUP(G144,NUTS_Europa!$A$2:$C$81,2,FALSE)</f>
        <v>NL32</v>
      </c>
      <c r="C144" s="16">
        <f>VLOOKUP(G144,NUTS_Europa!$A$2:$C$81,3,FALSE)</f>
        <v>218</v>
      </c>
      <c r="D144" s="16" t="str">
        <f>VLOOKUP(F144,NUTS_Europa!$A$2:$C$81,2,FALSE)</f>
        <v>DE60</v>
      </c>
      <c r="E144" s="16">
        <f>VLOOKUP(F144,NUTS_Europa!$A$2:$C$81,3,FALSE)</f>
        <v>1069</v>
      </c>
      <c r="F144" s="16">
        <v>5</v>
      </c>
      <c r="G144" s="16">
        <v>32</v>
      </c>
      <c r="H144" s="16">
        <v>301238.42591106723</v>
      </c>
      <c r="I144" s="16">
        <v>1278043.590496857</v>
      </c>
      <c r="J144" s="16">
        <v>119215.969</v>
      </c>
      <c r="K144" s="16">
        <v>12.615420560747665</v>
      </c>
      <c r="L144" s="16">
        <v>10.25058653014019</v>
      </c>
      <c r="M144" s="16">
        <v>25.496784650470335</v>
      </c>
      <c r="N144" s="16">
        <v>4963.1764292102553</v>
      </c>
    </row>
    <row r="145" spans="2:14" s="16" customFormat="1" x14ac:dyDescent="0.25"/>
    <row r="146" spans="2:14" s="16" customFormat="1" x14ac:dyDescent="0.25"/>
    <row r="147" spans="2:14" s="16" customFormat="1" x14ac:dyDescent="0.25">
      <c r="B147" s="16" t="str">
        <f>VLOOKUP(F147,NUTS_Europa!$A$2:$C$81,2,FALSE)</f>
        <v>FRD2</v>
      </c>
      <c r="C147" s="16">
        <f>VLOOKUP(F147,NUTS_Europa!$A$2:$C$81,3,FALSE)</f>
        <v>269</v>
      </c>
      <c r="D147" s="16" t="str">
        <f>VLOOKUP(G147,NUTS_Europa!$A$2:$C$81,2,FALSE)</f>
        <v>FRI1</v>
      </c>
      <c r="E147" s="16">
        <f>VLOOKUP(G147,NUTS_Europa!$A$2:$C$81,3,FALSE)</f>
        <v>283</v>
      </c>
      <c r="F147" s="16">
        <v>20</v>
      </c>
      <c r="G147" s="16">
        <v>24</v>
      </c>
      <c r="H147" s="16">
        <v>776006.05478027114</v>
      </c>
      <c r="I147" s="16">
        <v>1437714.4723484917</v>
      </c>
      <c r="J147" s="16">
        <v>114346.8514</v>
      </c>
      <c r="K147" s="16">
        <v>21.635514018691591</v>
      </c>
      <c r="L147" s="16">
        <v>9.0054893748879969</v>
      </c>
      <c r="M147" s="16">
        <v>13.09806385457739</v>
      </c>
      <c r="N147" s="16">
        <v>1954.0243119540944</v>
      </c>
    </row>
    <row r="148" spans="2:14" s="16" customFormat="1" x14ac:dyDescent="0.25">
      <c r="B148" s="16" t="str">
        <f>VLOOKUP(G148,NUTS_Europa!$A$2:$C$81,2,FALSE)</f>
        <v>FRH0</v>
      </c>
      <c r="C148" s="16">
        <f>VLOOKUP(G148,NUTS_Europa!$A$2:$C$81,3,FALSE)</f>
        <v>283</v>
      </c>
      <c r="D148" s="16" t="str">
        <f>VLOOKUP(F148,NUTS_Europa!$A$2:$C$81,2,FALSE)</f>
        <v>ES61</v>
      </c>
      <c r="E148" s="16">
        <f>VLOOKUP(F148,NUTS_Europa!$A$2:$C$81,3,FALSE)</f>
        <v>61</v>
      </c>
      <c r="F148" s="16">
        <v>17</v>
      </c>
      <c r="G148" s="16">
        <v>23</v>
      </c>
      <c r="H148" s="16">
        <v>1444170.81125295</v>
      </c>
      <c r="I148" s="16">
        <v>2032408.7290409519</v>
      </c>
      <c r="J148" s="16">
        <v>191087.21979999999</v>
      </c>
      <c r="K148" s="16">
        <v>47.940186915887857</v>
      </c>
      <c r="L148" s="16">
        <v>6.5972902314949255</v>
      </c>
      <c r="M148" s="16">
        <v>10.405171525401457</v>
      </c>
      <c r="N148" s="16">
        <v>1954.0243119540944</v>
      </c>
    </row>
    <row r="149" spans="2:14" s="16" customFormat="1" x14ac:dyDescent="0.25">
      <c r="B149" s="16" t="str">
        <f>VLOOKUP(F149,NUTS_Europa!$A$2:$C$81,2,FALSE)</f>
        <v>ES61</v>
      </c>
      <c r="C149" s="16">
        <f>VLOOKUP(F149,NUTS_Europa!$A$2:$C$81,3,FALSE)</f>
        <v>61</v>
      </c>
      <c r="D149" s="16" t="str">
        <f>VLOOKUP(G149,NUTS_Europa!$A$2:$C$81,2,FALSE)</f>
        <v>PT11</v>
      </c>
      <c r="E149" s="16">
        <f>VLOOKUP(G149,NUTS_Europa!$A$2:$C$81,3,FALSE)</f>
        <v>111</v>
      </c>
      <c r="F149" s="16">
        <v>17</v>
      </c>
      <c r="G149" s="16">
        <v>36</v>
      </c>
      <c r="H149" s="16">
        <v>1710349.80011642</v>
      </c>
      <c r="I149" s="16">
        <v>1150309.4448195035</v>
      </c>
      <c r="J149" s="16">
        <v>507158.32770000002</v>
      </c>
      <c r="K149" s="16">
        <v>14.962149532710281</v>
      </c>
      <c r="L149" s="16">
        <v>5.9158180559380025</v>
      </c>
      <c r="M149" s="16">
        <v>14.916165882662344</v>
      </c>
      <c r="N149" s="16">
        <v>2919.4418040438927</v>
      </c>
    </row>
    <row r="150" spans="2:14" s="16" customFormat="1" x14ac:dyDescent="0.25">
      <c r="B150" s="16" t="s">
        <v>120</v>
      </c>
      <c r="C150" s="16">
        <v>111</v>
      </c>
      <c r="D150" s="16" t="s">
        <v>118</v>
      </c>
      <c r="E150" s="16">
        <v>1065</v>
      </c>
      <c r="F150" s="16">
        <v>37</v>
      </c>
      <c r="G150" s="16">
        <v>38</v>
      </c>
      <c r="H150" s="16">
        <v>1321401.2204853622</v>
      </c>
      <c r="I150" s="16">
        <v>1073405.875483837</v>
      </c>
      <c r="J150" s="16">
        <v>198656.2873</v>
      </c>
      <c r="K150" s="16">
        <v>9.6728971962616832</v>
      </c>
      <c r="L150" s="16">
        <v>7.9842538529457627</v>
      </c>
      <c r="M150" s="16">
        <v>16.024728130918277</v>
      </c>
      <c r="N150" s="16">
        <v>2919.4418040438927</v>
      </c>
    </row>
    <row r="151" spans="2:14" s="16" customFormat="1" x14ac:dyDescent="0.25">
      <c r="B151" s="16" t="s">
        <v>118</v>
      </c>
      <c r="C151" s="16">
        <v>1065</v>
      </c>
      <c r="D151" s="16" t="s">
        <v>122</v>
      </c>
      <c r="E151" s="16">
        <v>294</v>
      </c>
      <c r="F151" s="16">
        <v>37</v>
      </c>
      <c r="G151" s="16">
        <v>39</v>
      </c>
      <c r="H151" s="16">
        <v>948734.4954562065</v>
      </c>
      <c r="I151" s="16">
        <v>898207.65957998834</v>
      </c>
      <c r="J151" s="16">
        <v>507158.32770000002</v>
      </c>
      <c r="K151" s="16">
        <v>2.1028037383177574</v>
      </c>
      <c r="L151" s="16">
        <v>10.07983013430032</v>
      </c>
      <c r="M151" s="16">
        <v>16.024728130918277</v>
      </c>
      <c r="N151" s="16">
        <v>2919.4418040438927</v>
      </c>
    </row>
    <row r="152" spans="2:14" s="16" customFormat="1" x14ac:dyDescent="0.25">
      <c r="B152" s="16" t="str">
        <f>VLOOKUP(G152,NUTS_Europa!$A$2:$C$81,2,FALSE)</f>
        <v>PT17</v>
      </c>
      <c r="C152" s="16">
        <f>VLOOKUP(G152,NUTS_Europa!$A$2:$C$81,3,FALSE)</f>
        <v>294</v>
      </c>
      <c r="D152" s="16" t="str">
        <f>VLOOKUP(F152,NUTS_Europa!$A$2:$C$81,2,FALSE)</f>
        <v>FRJ1</v>
      </c>
      <c r="E152" s="16">
        <f>VLOOKUP(F152,NUTS_Europa!$A$2:$C$81,3,FALSE)</f>
        <v>1063</v>
      </c>
      <c r="F152" s="16">
        <v>26</v>
      </c>
      <c r="G152" s="16">
        <v>39</v>
      </c>
      <c r="H152" s="16">
        <v>1540811.2434299071</v>
      </c>
      <c r="I152" s="16">
        <v>5220476.8150110971</v>
      </c>
      <c r="J152" s="16">
        <v>137713.6226</v>
      </c>
      <c r="K152" s="16">
        <v>38.037383177570099</v>
      </c>
      <c r="L152" s="16">
        <v>10.676854310246117</v>
      </c>
      <c r="M152" s="16">
        <v>16.024728130918277</v>
      </c>
      <c r="N152" s="16">
        <v>2919.4418040438927</v>
      </c>
    </row>
    <row r="153" spans="2:14" s="16" customFormat="1" x14ac:dyDescent="0.25">
      <c r="B153" s="16" t="str">
        <f>VLOOKUP(F153,NUTS_Europa!$A$2:$C$81,2,FALSE)</f>
        <v>FRJ1</v>
      </c>
      <c r="C153" s="16">
        <f>VLOOKUP(F153,NUTS_Europa!$A$2:$C$81,3,FALSE)</f>
        <v>1063</v>
      </c>
      <c r="D153" s="16" t="str">
        <f>VLOOKUP(G153,NUTS_Europa!$A$2:$C$81,2,FALSE)</f>
        <v>FRJ2</v>
      </c>
      <c r="E153" s="16">
        <f>VLOOKUP(G153,NUTS_Europa!$A$2:$C$81,3,FALSE)</f>
        <v>283</v>
      </c>
      <c r="F153" s="16">
        <v>26</v>
      </c>
      <c r="G153" s="16">
        <v>28</v>
      </c>
      <c r="H153" s="16">
        <v>1994146.9328963018</v>
      </c>
      <c r="I153" s="16">
        <v>6104398.539422526</v>
      </c>
      <c r="J153" s="16">
        <v>142841.86170000001</v>
      </c>
      <c r="K153" s="16">
        <v>72.137242990654215</v>
      </c>
      <c r="L153" s="16">
        <v>9.2627502044484835</v>
      </c>
      <c r="M153" s="16">
        <v>11.147148153058877</v>
      </c>
      <c r="N153" s="16">
        <v>1954.0243119540944</v>
      </c>
    </row>
    <row r="154" spans="2:14" s="16" customFormat="1" x14ac:dyDescent="0.25">
      <c r="B154" s="16" t="str">
        <f>VLOOKUP(G154,NUTS_Europa!$A$2:$C$81,2,FALSE)</f>
        <v>FRJ2</v>
      </c>
      <c r="C154" s="16">
        <f>VLOOKUP(G154,NUTS_Europa!$A$2:$C$81,3,FALSE)</f>
        <v>283</v>
      </c>
      <c r="D154" s="16" t="str">
        <f>VLOOKUP(F154,NUTS_Europa!$A$2:$C$81,2,FALSE)</f>
        <v>FRF2</v>
      </c>
      <c r="E154" s="16">
        <f>VLOOKUP(F154,NUTS_Europa!$A$2:$C$81,3,FALSE)</f>
        <v>269</v>
      </c>
      <c r="F154" s="16">
        <v>27</v>
      </c>
      <c r="G154" s="16">
        <v>28</v>
      </c>
      <c r="H154" s="16">
        <v>1623178.3756911799</v>
      </c>
      <c r="I154" s="16">
        <v>1437714.4723484917</v>
      </c>
      <c r="J154" s="16">
        <v>176841.96369999999</v>
      </c>
      <c r="K154" s="16">
        <v>21.635514018691591</v>
      </c>
      <c r="L154" s="16">
        <v>9.0054893748879969</v>
      </c>
      <c r="M154" s="16">
        <v>13.09806385457739</v>
      </c>
      <c r="N154" s="16">
        <v>1954.0243119540944</v>
      </c>
    </row>
    <row r="155" spans="2:14" s="16" customFormat="1" x14ac:dyDescent="0.25"/>
    <row r="156" spans="2:14" s="16" customFormat="1" x14ac:dyDescent="0.25">
      <c r="B156" s="16" t="str">
        <f>VLOOKUP(F156,NUTS_Europa!$A$2:$C$81,2,FALSE)</f>
        <v>DE80</v>
      </c>
      <c r="C156" s="16">
        <f>VLOOKUP(F156,NUTS_Europa!$A$2:$C$81,3,FALSE)</f>
        <v>1069</v>
      </c>
      <c r="D156" s="16" t="str">
        <f>VLOOKUP(G156,NUTS_Europa!$A$2:$C$81,2,FALSE)</f>
        <v>FRI3</v>
      </c>
      <c r="E156" s="16">
        <f>VLOOKUP(G156,NUTS_Europa!$A$2:$C$81,3,FALSE)</f>
        <v>283</v>
      </c>
      <c r="F156" s="16">
        <v>6</v>
      </c>
      <c r="G156" s="16">
        <v>25</v>
      </c>
      <c r="H156" s="16">
        <v>877596.97352251038</v>
      </c>
      <c r="I156" s="16">
        <v>2002708.4173272236</v>
      </c>
      <c r="J156" s="16">
        <v>176841.96369999999</v>
      </c>
      <c r="K156" s="16">
        <v>44.760747663551406</v>
      </c>
      <c r="L156" s="16">
        <v>8.5749502570662095</v>
      </c>
      <c r="M156" s="16">
        <v>11.147148153058877</v>
      </c>
      <c r="N156" s="16">
        <v>1954.0243119540944</v>
      </c>
    </row>
    <row r="157" spans="2:14" s="16" customFormat="1" x14ac:dyDescent="0.25">
      <c r="B157" s="16" t="str">
        <f>VLOOKUP(G157,NUTS_Europa!$A$2:$C$81,2,FALSE)</f>
        <v>FRH0</v>
      </c>
      <c r="C157" s="16">
        <f>VLOOKUP(G157,NUTS_Europa!$A$2:$C$81,3,FALSE)</f>
        <v>283</v>
      </c>
      <c r="D157" s="16" t="str">
        <f>VLOOKUP(F157,NUTS_Europa!$A$2:$C$81,2,FALSE)</f>
        <v>ES61</v>
      </c>
      <c r="E157" s="16">
        <f>VLOOKUP(F157,NUTS_Europa!$A$2:$C$81,3,FALSE)</f>
        <v>61</v>
      </c>
      <c r="F157" s="16">
        <v>17</v>
      </c>
      <c r="G157" s="16">
        <v>23</v>
      </c>
      <c r="H157" s="16">
        <v>1444170.81125295</v>
      </c>
      <c r="I157" s="16">
        <v>2032408.7290409519</v>
      </c>
      <c r="J157" s="16">
        <v>191087.21979999999</v>
      </c>
      <c r="K157" s="16">
        <v>47.940186915887857</v>
      </c>
      <c r="L157" s="16">
        <v>6.5972902314949255</v>
      </c>
      <c r="M157" s="16">
        <v>10.405171525401457</v>
      </c>
      <c r="N157" s="16">
        <v>1954.0243119540944</v>
      </c>
    </row>
    <row r="158" spans="2:14" s="16" customFormat="1" x14ac:dyDescent="0.25">
      <c r="B158" s="16" t="str">
        <f>VLOOKUP(F158,NUTS_Europa!$A$2:$C$81,2,FALSE)</f>
        <v>ES61</v>
      </c>
      <c r="C158" s="16">
        <f>VLOOKUP(F158,NUTS_Europa!$A$2:$C$81,3,FALSE)</f>
        <v>61</v>
      </c>
      <c r="D158" s="16" t="str">
        <f>VLOOKUP(G158,NUTS_Europa!$A$2:$C$81,2,FALSE)</f>
        <v>PT11</v>
      </c>
      <c r="E158" s="16">
        <f>VLOOKUP(G158,NUTS_Europa!$A$2:$C$81,3,FALSE)</f>
        <v>111</v>
      </c>
      <c r="F158" s="16">
        <v>17</v>
      </c>
      <c r="G158" s="16">
        <v>36</v>
      </c>
      <c r="H158" s="16">
        <v>1710349.80011642</v>
      </c>
      <c r="I158" s="16">
        <v>1150309.4448195035</v>
      </c>
      <c r="J158" s="16">
        <v>507158.32770000002</v>
      </c>
      <c r="K158" s="16">
        <v>14.962149532710281</v>
      </c>
      <c r="L158" s="16">
        <v>5.9158180559380025</v>
      </c>
      <c r="M158" s="16">
        <v>14.916165882662344</v>
      </c>
      <c r="N158" s="16">
        <v>2919.4418040438927</v>
      </c>
    </row>
    <row r="159" spans="2:14" s="16" customFormat="1" x14ac:dyDescent="0.25">
      <c r="B159" s="16" t="s">
        <v>120</v>
      </c>
      <c r="C159" s="16">
        <v>111</v>
      </c>
      <c r="D159" s="16" t="s">
        <v>118</v>
      </c>
      <c r="E159" s="16">
        <v>1065</v>
      </c>
      <c r="F159" s="16">
        <v>37</v>
      </c>
      <c r="G159" s="16">
        <v>38</v>
      </c>
      <c r="H159" s="16">
        <v>1321401.2204853622</v>
      </c>
      <c r="I159" s="16">
        <v>1073405.875483837</v>
      </c>
      <c r="J159" s="16">
        <v>198656.2873</v>
      </c>
      <c r="K159" s="16">
        <v>9.6728971962616832</v>
      </c>
      <c r="L159" s="16">
        <v>7.9842538529457627</v>
      </c>
      <c r="M159" s="16">
        <v>16.024728130918277</v>
      </c>
      <c r="N159" s="16">
        <v>2919.4418040438927</v>
      </c>
    </row>
    <row r="160" spans="2:14" s="16" customFormat="1" x14ac:dyDescent="0.25">
      <c r="B160" s="16" t="s">
        <v>118</v>
      </c>
      <c r="C160" s="16">
        <v>1065</v>
      </c>
      <c r="D160" s="16" t="s">
        <v>122</v>
      </c>
      <c r="E160" s="16">
        <v>294</v>
      </c>
      <c r="F160" s="16">
        <v>37</v>
      </c>
      <c r="G160" s="16">
        <v>39</v>
      </c>
      <c r="H160" s="16">
        <v>948734.4954562065</v>
      </c>
      <c r="I160" s="16">
        <v>898207.65957998834</v>
      </c>
      <c r="J160" s="16">
        <v>507158.32770000002</v>
      </c>
      <c r="K160" s="16">
        <v>2.1028037383177574</v>
      </c>
      <c r="L160" s="16">
        <v>10.07983013430032</v>
      </c>
      <c r="M160" s="16">
        <v>16.024728130918277</v>
      </c>
      <c r="N160" s="16">
        <v>2919.4418040438927</v>
      </c>
    </row>
    <row r="161" spans="2:17" s="16" customFormat="1" x14ac:dyDescent="0.25">
      <c r="B161" s="16" t="str">
        <f>VLOOKUP(G161,NUTS_Europa!$A$2:$C$81,2,FALSE)</f>
        <v>PT17</v>
      </c>
      <c r="C161" s="16">
        <f>VLOOKUP(G161,NUTS_Europa!$A$2:$C$81,3,FALSE)</f>
        <v>294</v>
      </c>
      <c r="D161" s="16" t="str">
        <f>VLOOKUP(F161,NUTS_Europa!$A$2:$C$81,2,FALSE)</f>
        <v>FRJ1</v>
      </c>
      <c r="E161" s="16">
        <f>VLOOKUP(F161,NUTS_Europa!$A$2:$C$81,3,FALSE)</f>
        <v>1063</v>
      </c>
      <c r="F161" s="16">
        <v>26</v>
      </c>
      <c r="G161" s="16">
        <v>39</v>
      </c>
      <c r="H161" s="16">
        <v>1540811.2434299071</v>
      </c>
      <c r="I161" s="16">
        <v>5220476.8150110971</v>
      </c>
      <c r="J161" s="16">
        <v>137713.6226</v>
      </c>
      <c r="K161" s="16">
        <v>38.037383177570099</v>
      </c>
      <c r="L161" s="16">
        <v>10.676854310246117</v>
      </c>
      <c r="M161" s="16">
        <v>16.024728130918277</v>
      </c>
      <c r="N161" s="16">
        <v>2919.4418040438927</v>
      </c>
    </row>
    <row r="162" spans="2:17" s="16" customFormat="1" x14ac:dyDescent="0.25">
      <c r="B162" s="16" t="str">
        <f>VLOOKUP(F162,NUTS_Europa!$A$2:$C$81,2,FALSE)</f>
        <v>FRJ1</v>
      </c>
      <c r="C162" s="16">
        <f>VLOOKUP(F162,NUTS_Europa!$A$2:$C$81,3,FALSE)</f>
        <v>1063</v>
      </c>
      <c r="D162" s="16" t="str">
        <f>VLOOKUP(G162,NUTS_Europa!$A$2:$C$81,2,FALSE)</f>
        <v>FRJ2</v>
      </c>
      <c r="E162" s="16">
        <f>VLOOKUP(G162,NUTS_Europa!$A$2:$C$81,3,FALSE)</f>
        <v>283</v>
      </c>
      <c r="F162" s="16">
        <v>26</v>
      </c>
      <c r="G162" s="16">
        <v>28</v>
      </c>
      <c r="H162" s="16">
        <v>1994146.9328963018</v>
      </c>
      <c r="I162" s="16">
        <v>6104398.539422526</v>
      </c>
      <c r="J162" s="16">
        <v>142841.86170000001</v>
      </c>
      <c r="K162" s="16">
        <v>72.137242990654215</v>
      </c>
      <c r="L162" s="16">
        <v>9.2627502044484835</v>
      </c>
      <c r="M162" s="16">
        <v>11.147148153058877</v>
      </c>
      <c r="N162" s="16">
        <v>1954.0243119540944</v>
      </c>
    </row>
    <row r="163" spans="2:17" s="16" customFormat="1" x14ac:dyDescent="0.25">
      <c r="B163" s="16" t="str">
        <f>VLOOKUP(G163,NUTS_Europa!$A$2:$C$81,2,FALSE)</f>
        <v>FRJ2</v>
      </c>
      <c r="C163" s="16">
        <f>VLOOKUP(G163,NUTS_Europa!$A$2:$C$81,3,FALSE)</f>
        <v>283</v>
      </c>
      <c r="D163" s="16" t="str">
        <f>VLOOKUP(F163,NUTS_Europa!$A$2:$C$81,2,FALSE)</f>
        <v>FRF2</v>
      </c>
      <c r="E163" s="16">
        <f>VLOOKUP(F163,NUTS_Europa!$A$2:$C$81,3,FALSE)</f>
        <v>269</v>
      </c>
      <c r="F163" s="16">
        <v>27</v>
      </c>
      <c r="G163" s="16">
        <v>28</v>
      </c>
      <c r="H163" s="16">
        <v>1623178.3756911799</v>
      </c>
      <c r="I163" s="16">
        <v>1437714.4723484917</v>
      </c>
      <c r="J163" s="16">
        <v>176841.96369999999</v>
      </c>
      <c r="K163" s="16">
        <v>21.635514018691591</v>
      </c>
      <c r="L163" s="16">
        <v>9.0054893748879969</v>
      </c>
      <c r="M163" s="16">
        <v>13.09806385457739</v>
      </c>
      <c r="N163" s="16">
        <v>1954.0243119540944</v>
      </c>
    </row>
    <row r="164" spans="2:17" s="16" customFormat="1" x14ac:dyDescent="0.25">
      <c r="B164" s="16" t="str">
        <f>VLOOKUP(F164,NUTS_Europa!$A$2:$C$81,2,FALSE)</f>
        <v>FRI2</v>
      </c>
      <c r="C164" s="16">
        <f>VLOOKUP(F164,NUTS_Europa!$A$2:$C$81,3,FALSE)</f>
        <v>269</v>
      </c>
      <c r="D164" s="16" t="str">
        <f>VLOOKUP(G164,NUTS_Europa!$A$2:$C$81,2,FALSE)</f>
        <v>NL12</v>
      </c>
      <c r="E164" s="16">
        <f>VLOOKUP(G164,NUTS_Europa!$A$2:$C$81,3,FALSE)</f>
        <v>218</v>
      </c>
      <c r="F164" s="16">
        <v>29</v>
      </c>
      <c r="G164" s="16">
        <v>31</v>
      </c>
      <c r="H164" s="16">
        <v>2392088.1293777032</v>
      </c>
      <c r="I164" s="16">
        <v>1347716.8841816427</v>
      </c>
      <c r="J164" s="16">
        <v>154854.3009</v>
      </c>
      <c r="K164" s="16">
        <v>12.850467289719626</v>
      </c>
      <c r="L164" s="16">
        <v>10.681125647961974</v>
      </c>
      <c r="M164" s="16">
        <v>30.452065281277729</v>
      </c>
      <c r="N164" s="16">
        <v>4963.1764292102553</v>
      </c>
    </row>
    <row r="165" spans="2:17" s="16" customFormat="1" x14ac:dyDescent="0.25">
      <c r="B165" s="16" t="str">
        <f>VLOOKUP(G165,NUTS_Europa!$A$2:$C$81,2,FALSE)</f>
        <v>NL12</v>
      </c>
      <c r="C165" s="16">
        <f>VLOOKUP(G165,NUTS_Europa!$A$2:$C$81,3,FALSE)</f>
        <v>218</v>
      </c>
      <c r="D165" s="16" t="str">
        <f>VLOOKUP(F165,NUTS_Europa!$A$2:$C$81,2,FALSE)</f>
        <v>DE93</v>
      </c>
      <c r="E165" s="16">
        <f>VLOOKUP(F165,NUTS_Europa!$A$2:$C$81,3,FALSE)</f>
        <v>1069</v>
      </c>
      <c r="F165" s="16">
        <v>7</v>
      </c>
      <c r="G165" s="16">
        <v>31</v>
      </c>
      <c r="H165" s="16">
        <v>1325655.9083352089</v>
      </c>
      <c r="I165" s="16">
        <v>1278043.590496857</v>
      </c>
      <c r="J165" s="16">
        <v>163171.4883</v>
      </c>
      <c r="K165" s="16">
        <v>12.615420560747665</v>
      </c>
      <c r="L165" s="16">
        <v>10.25058653014019</v>
      </c>
      <c r="M165" s="16">
        <v>25.496784650470335</v>
      </c>
      <c r="N165" s="16">
        <v>4963.1764292102553</v>
      </c>
    </row>
    <row r="166" spans="2:17" s="16" customFormat="1" x14ac:dyDescent="0.25"/>
    <row r="167" spans="2:17" s="16" customFormat="1" x14ac:dyDescent="0.25"/>
    <row r="168" spans="2:17" s="16" customFormat="1" x14ac:dyDescent="0.25">
      <c r="Q168" s="16">
        <f>Q100/24</f>
        <v>10.142219066658415</v>
      </c>
    </row>
    <row r="169" spans="2:17" s="16" customFormat="1" x14ac:dyDescent="0.25">
      <c r="Q169" s="16">
        <f>Q168/7</f>
        <v>1.4488884380940592</v>
      </c>
    </row>
    <row r="170" spans="2:17" s="16" customFormat="1" x14ac:dyDescent="0.25"/>
    <row r="171" spans="2:17" s="16" customFormat="1" x14ac:dyDescent="0.25"/>
    <row r="172" spans="2:17" s="16" customFormat="1" x14ac:dyDescent="0.25"/>
    <row r="173" spans="2:17" s="16" customFormat="1" x14ac:dyDescent="0.25"/>
    <row r="174" spans="2:17" s="16" customFormat="1" x14ac:dyDescent="0.25"/>
    <row r="175" spans="2:17" s="16" customFormat="1" x14ac:dyDescent="0.25"/>
    <row r="176" spans="2:17" s="16" customFormat="1" x14ac:dyDescent="0.25"/>
    <row r="177" s="16" customFormat="1" x14ac:dyDescent="0.25"/>
    <row r="178" s="16" customFormat="1" x14ac:dyDescent="0.25"/>
    <row r="179" s="16" customFormat="1" x14ac:dyDescent="0.25"/>
    <row r="180" s="16" customFormat="1" x14ac:dyDescent="0.25"/>
    <row r="181" s="16" customFormat="1" x14ac:dyDescent="0.25"/>
    <row r="182" s="16" customFormat="1" x14ac:dyDescent="0.25"/>
    <row r="183" s="16" customFormat="1" x14ac:dyDescent="0.25"/>
    <row r="184" s="16" customFormat="1" x14ac:dyDescent="0.25"/>
    <row r="185" s="16" customFormat="1" x14ac:dyDescent="0.25"/>
    <row r="186" s="16" customFormat="1" x14ac:dyDescent="0.25"/>
    <row r="187" s="16" customFormat="1" x14ac:dyDescent="0.25"/>
    <row r="188" s="16" customFormat="1" x14ac:dyDescent="0.25"/>
    <row r="189" s="16" customFormat="1" x14ac:dyDescent="0.25"/>
    <row r="190" s="16" customFormat="1" x14ac:dyDescent="0.25"/>
  </sheetData>
  <autoFilter ref="B3:I83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4CAC-FB68-4EF4-91B5-EEA485369622}">
  <dimension ref="B1:Y182"/>
  <sheetViews>
    <sheetView topLeftCell="A13" workbookViewId="0">
      <selection activeCell="D32" sqref="D32"/>
    </sheetView>
  </sheetViews>
  <sheetFormatPr baseColWidth="10" defaultColWidth="9.140625" defaultRowHeight="15" x14ac:dyDescent="0.25"/>
  <cols>
    <col min="3" max="3" width="9.28515625" bestFit="1" customWidth="1"/>
    <col min="5" max="5" width="9.28515625" bestFit="1" customWidth="1"/>
    <col min="6" max="7" width="7.42578125" bestFit="1" customWidth="1"/>
    <col min="8" max="8" width="14" bestFit="1" customWidth="1"/>
    <col min="9" max="9" width="14.7109375" bestFit="1" customWidth="1"/>
    <col min="10" max="10" width="12.28515625" bestFit="1" customWidth="1"/>
    <col min="11" max="14" width="12.140625" bestFit="1" customWidth="1"/>
    <col min="15" max="18" width="9.28515625" bestFit="1" customWidth="1"/>
    <col min="19" max="21" width="12.42578125" bestFit="1" customWidth="1"/>
  </cols>
  <sheetData>
    <row r="1" spans="2:14" x14ac:dyDescent="0.25">
      <c r="K1" t="s">
        <v>138</v>
      </c>
    </row>
    <row r="3" spans="2:14" x14ac:dyDescent="0.25">
      <c r="B3" t="s">
        <v>128</v>
      </c>
      <c r="C3" t="s">
        <v>129</v>
      </c>
      <c r="D3" t="s">
        <v>126</v>
      </c>
      <c r="E3" t="s">
        <v>130</v>
      </c>
      <c r="F3" t="s">
        <v>34</v>
      </c>
      <c r="G3" t="s">
        <v>35</v>
      </c>
      <c r="H3" t="s">
        <v>131</v>
      </c>
      <c r="I3" t="s">
        <v>127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</row>
    <row r="4" spans="2:14" s="16" customFormat="1" x14ac:dyDescent="0.25">
      <c r="B4" s="16" t="str">
        <f>VLOOKUP(F4,NUTS_Europa!$A$2:$C$81,2,FALSE)</f>
        <v>BE21</v>
      </c>
      <c r="C4" s="16">
        <f>VLOOKUP(F4,NUTS_Europa!$A$2:$C$81,3,FALSE)</f>
        <v>253</v>
      </c>
      <c r="D4" s="16" t="str">
        <f>VLOOKUP(G4,NUTS_Europa!$A$2:$C$81,2,FALSE)</f>
        <v>BE25</v>
      </c>
      <c r="E4" s="16">
        <f>VLOOKUP(G4,NUTS_Europa!$A$2:$C$81,3,FALSE)</f>
        <v>235</v>
      </c>
      <c r="F4" s="16">
        <v>1</v>
      </c>
      <c r="G4" s="16">
        <v>3</v>
      </c>
      <c r="H4" s="17">
        <v>309590.01586097479</v>
      </c>
      <c r="I4" s="17">
        <v>1134267.9131889436</v>
      </c>
      <c r="J4" s="16">
        <v>135416.16140000001</v>
      </c>
      <c r="K4" s="16">
        <v>6.4512820512820515</v>
      </c>
      <c r="L4" s="16">
        <v>13.246332441102577</v>
      </c>
      <c r="M4" s="16">
        <v>9.8623551930227435</v>
      </c>
      <c r="N4" s="16">
        <v>1644.4693422969513</v>
      </c>
    </row>
    <row r="5" spans="2:14" s="16" customFormat="1" x14ac:dyDescent="0.25">
      <c r="B5" s="16" t="str">
        <f>VLOOKUP(F5,NUTS_Europa!$A$2:$C$81,2,FALSE)</f>
        <v>BE21</v>
      </c>
      <c r="C5" s="16">
        <f>VLOOKUP(F5,NUTS_Europa!$A$2:$C$81,3,FALSE)</f>
        <v>253</v>
      </c>
      <c r="D5" s="16" t="str">
        <f>VLOOKUP(G5,NUTS_Europa!$A$2:$C$81,2,FALSE)</f>
        <v>ES21</v>
      </c>
      <c r="E5" s="16">
        <f>VLOOKUP(G5,NUTS_Europa!$A$2:$C$81,3,FALSE)</f>
        <v>163</v>
      </c>
      <c r="F5" s="16">
        <v>1</v>
      </c>
      <c r="G5" s="16">
        <v>14</v>
      </c>
      <c r="H5" s="16">
        <v>590474.42477045825</v>
      </c>
      <c r="I5" s="16">
        <v>2112885.3059174744</v>
      </c>
      <c r="J5" s="16">
        <v>145277.79319999999</v>
      </c>
      <c r="K5" s="16">
        <v>39.790256410256411</v>
      </c>
      <c r="L5" s="16">
        <v>11.126968896672544</v>
      </c>
      <c r="M5" s="16">
        <v>19.985156888252259</v>
      </c>
      <c r="N5" s="16">
        <v>2892.2254085751483</v>
      </c>
    </row>
    <row r="6" spans="2:14" s="16" customFormat="1" x14ac:dyDescent="0.25">
      <c r="B6" s="16" t="str">
        <f>VLOOKUP(F6,NUTS_Europa!$A$2:$C$81,2,FALSE)</f>
        <v>BE23</v>
      </c>
      <c r="C6" s="16">
        <f>VLOOKUP(F6,NUTS_Europa!$A$2:$C$81,3,FALSE)</f>
        <v>253</v>
      </c>
      <c r="D6" s="16" t="str">
        <f>VLOOKUP(G6,NUTS_Europa!$A$2:$C$81,2,FALSE)</f>
        <v>BE25</v>
      </c>
      <c r="E6" s="16">
        <f>VLOOKUP(G6,NUTS_Europa!$A$2:$C$81,3,FALSE)</f>
        <v>235</v>
      </c>
      <c r="F6" s="16">
        <v>2</v>
      </c>
      <c r="G6" s="16">
        <v>3</v>
      </c>
      <c r="H6" s="16">
        <v>383002.41623979528</v>
      </c>
      <c r="I6" s="16">
        <v>1134267.9131889436</v>
      </c>
      <c r="J6" s="16">
        <v>135416.16140000001</v>
      </c>
      <c r="K6" s="16">
        <v>6.4512820512820515</v>
      </c>
      <c r="L6" s="16">
        <v>13.246332441102577</v>
      </c>
      <c r="M6" s="16">
        <v>9.8623551930227435</v>
      </c>
      <c r="N6" s="16">
        <v>1644.4693422969513</v>
      </c>
    </row>
    <row r="7" spans="2:14" s="16" customFormat="1" x14ac:dyDescent="0.25">
      <c r="B7" s="16" t="str">
        <f>VLOOKUP(F7,NUTS_Europa!$A$2:$C$81,2,FALSE)</f>
        <v>BE23</v>
      </c>
      <c r="C7" s="16">
        <f>VLOOKUP(F7,NUTS_Europa!$A$2:$C$81,3,FALSE)</f>
        <v>253</v>
      </c>
      <c r="D7" s="16" t="str">
        <f>VLOOKUP(G7,NUTS_Europa!$A$2:$C$81,2,FALSE)</f>
        <v>ES13</v>
      </c>
      <c r="E7" s="16">
        <f>VLOOKUP(G7,NUTS_Europa!$A$2:$C$81,3,FALSE)</f>
        <v>163</v>
      </c>
      <c r="F7" s="16">
        <v>2</v>
      </c>
      <c r="G7" s="16">
        <v>13</v>
      </c>
      <c r="H7" s="16">
        <v>889716.79133344081</v>
      </c>
      <c r="I7" s="16">
        <v>2112885.3059174744</v>
      </c>
      <c r="J7" s="16">
        <v>117923.68180000001</v>
      </c>
      <c r="K7" s="16">
        <v>39.790256410256411</v>
      </c>
      <c r="L7" s="16">
        <v>11.126968896672544</v>
      </c>
      <c r="M7" s="16">
        <v>19.985156888252259</v>
      </c>
      <c r="N7" s="16">
        <v>2892.2254085751483</v>
      </c>
    </row>
    <row r="8" spans="2:14" s="16" customFormat="1" x14ac:dyDescent="0.25">
      <c r="B8" s="16" t="str">
        <f>VLOOKUP(F8,NUTS_Europa!$A$2:$C$81,2,FALSE)</f>
        <v>DE50</v>
      </c>
      <c r="C8" s="16">
        <f>VLOOKUP(F8,NUTS_Europa!$A$2:$C$81,3,FALSE)</f>
        <v>245</v>
      </c>
      <c r="D8" s="16" t="str">
        <f>VLOOKUP(G8,NUTS_Europa!$A$2:$C$81,2,FALSE)</f>
        <v>ES12</v>
      </c>
      <c r="E8" s="16">
        <f>VLOOKUP(G8,NUTS_Europa!$A$2:$C$81,3,FALSE)</f>
        <v>285</v>
      </c>
      <c r="F8" s="16">
        <v>4</v>
      </c>
      <c r="G8" s="16">
        <v>12</v>
      </c>
      <c r="H8" s="16">
        <v>55467.590309330815</v>
      </c>
      <c r="I8" s="16">
        <v>8493673.1424970254</v>
      </c>
      <c r="J8" s="16">
        <v>114346.8514</v>
      </c>
      <c r="K8" s="16">
        <v>51.586666666666666</v>
      </c>
      <c r="L8" s="16">
        <v>11.988924377032509</v>
      </c>
      <c r="M8" s="16">
        <v>9.3475034828960524E-2</v>
      </c>
      <c r="N8" s="16">
        <v>15.609481269928793</v>
      </c>
    </row>
    <row r="9" spans="2:14" s="16" customFormat="1" x14ac:dyDescent="0.25">
      <c r="B9" s="16" t="str">
        <f>VLOOKUP(F9,NUTS_Europa!$A$2:$C$81,2,FALSE)</f>
        <v>DE50</v>
      </c>
      <c r="C9" s="16">
        <f>VLOOKUP(F9,NUTS_Europa!$A$2:$C$81,3,FALSE)</f>
        <v>245</v>
      </c>
      <c r="D9" s="16" t="str">
        <f>VLOOKUP(G9,NUTS_Europa!$A$2:$C$81,2,FALSE)</f>
        <v>FRD1</v>
      </c>
      <c r="E9" s="16">
        <f>VLOOKUP(G9,NUTS_Europa!$A$2:$C$81,3,FALSE)</f>
        <v>268</v>
      </c>
      <c r="F9" s="16">
        <v>4</v>
      </c>
      <c r="G9" s="16">
        <v>19</v>
      </c>
      <c r="H9" s="16">
        <v>383907.15019374026</v>
      </c>
      <c r="I9" s="16">
        <v>9160622.3139262348</v>
      </c>
      <c r="J9" s="16">
        <v>163171.4883</v>
      </c>
      <c r="K9" s="16">
        <v>29.894358974358976</v>
      </c>
      <c r="L9" s="16">
        <v>14.324126930973836</v>
      </c>
      <c r="M9" s="16">
        <v>0.66750938694394868</v>
      </c>
      <c r="N9" s="16">
        <v>96.601073495527729</v>
      </c>
    </row>
    <row r="10" spans="2:14" s="16" customFormat="1" x14ac:dyDescent="0.25">
      <c r="B10" s="16" t="str">
        <f>VLOOKUP(F10,NUTS_Europa!$A$2:$C$81,2,FALSE)</f>
        <v>DE60</v>
      </c>
      <c r="C10" s="16">
        <f>VLOOKUP(F10,NUTS_Europa!$A$2:$C$81,3,FALSE)</f>
        <v>1069</v>
      </c>
      <c r="D10" s="16" t="str">
        <f>VLOOKUP(G10,NUTS_Europa!$A$2:$C$81,2,FALSE)</f>
        <v>NL12</v>
      </c>
      <c r="E10" s="16">
        <f>VLOOKUP(G10,NUTS_Europa!$A$2:$C$81,3,FALSE)</f>
        <v>218</v>
      </c>
      <c r="F10" s="16">
        <v>5</v>
      </c>
      <c r="G10" s="16">
        <v>31</v>
      </c>
      <c r="H10" s="16">
        <v>1171627.065878524</v>
      </c>
      <c r="I10" s="16">
        <v>1383094.350874769</v>
      </c>
      <c r="J10" s="16">
        <v>120437.3524</v>
      </c>
      <c r="K10" s="16">
        <v>13.844615384615386</v>
      </c>
      <c r="L10" s="16">
        <v>9.0071794962628893</v>
      </c>
      <c r="M10" s="16">
        <v>25.813121917550539</v>
      </c>
      <c r="N10" s="16">
        <v>5443.4838231684107</v>
      </c>
    </row>
    <row r="11" spans="2:14" s="16" customFormat="1" x14ac:dyDescent="0.25">
      <c r="B11" s="16" t="str">
        <f>VLOOKUP(F11,NUTS_Europa!$A$2:$C$81,2,FALSE)</f>
        <v>DE60</v>
      </c>
      <c r="C11" s="16">
        <f>VLOOKUP(F11,NUTS_Europa!$A$2:$C$81,3,FALSE)</f>
        <v>1069</v>
      </c>
      <c r="D11" s="16" t="str">
        <f>VLOOKUP(G11,NUTS_Europa!$A$2:$C$81,2,FALSE)</f>
        <v>NL32</v>
      </c>
      <c r="E11" s="16">
        <f>VLOOKUP(G11,NUTS_Europa!$A$2:$C$81,3,FALSE)</f>
        <v>218</v>
      </c>
      <c r="F11" s="16">
        <v>5</v>
      </c>
      <c r="G11" s="16">
        <v>32</v>
      </c>
      <c r="H11" s="16">
        <v>330390.53149769543</v>
      </c>
      <c r="I11" s="16">
        <v>1383094.350874769</v>
      </c>
      <c r="J11" s="16">
        <v>119215.969</v>
      </c>
      <c r="K11" s="16">
        <v>13.844615384615386</v>
      </c>
      <c r="L11" s="16">
        <v>9.0071794962628893</v>
      </c>
      <c r="M11" s="16">
        <v>25.813121917550539</v>
      </c>
      <c r="N11" s="16">
        <v>5443.4838231684107</v>
      </c>
    </row>
    <row r="12" spans="2:14" s="16" customFormat="1" x14ac:dyDescent="0.25">
      <c r="B12" s="16" t="str">
        <f>VLOOKUP(F12,NUTS_Europa!$A$2:$C$81,2,FALSE)</f>
        <v>DE80</v>
      </c>
      <c r="C12" s="16">
        <f>VLOOKUP(F12,NUTS_Europa!$A$2:$C$81,3,FALSE)</f>
        <v>1069</v>
      </c>
      <c r="D12" s="16" t="str">
        <f>VLOOKUP(G12,NUTS_Europa!$A$2:$C$81,2,FALSE)</f>
        <v>ES11</v>
      </c>
      <c r="E12" s="16">
        <f>VLOOKUP(G12,NUTS_Europa!$A$2:$C$81,3,FALSE)</f>
        <v>288</v>
      </c>
      <c r="F12" s="16">
        <v>6</v>
      </c>
      <c r="G12" s="16">
        <v>11</v>
      </c>
      <c r="H12" s="16">
        <v>484887.4299825725</v>
      </c>
      <c r="I12" s="16">
        <v>2749125.0018056966</v>
      </c>
      <c r="J12" s="16">
        <v>142841.86170000001</v>
      </c>
      <c r="K12" s="16">
        <v>59.42307692307692</v>
      </c>
      <c r="L12" s="16">
        <v>12.678828525509822</v>
      </c>
      <c r="M12" s="16">
        <v>4.5623571848265536</v>
      </c>
      <c r="N12" s="16">
        <v>900.45194714114655</v>
      </c>
    </row>
    <row r="13" spans="2:14" s="16" customFormat="1" x14ac:dyDescent="0.25">
      <c r="B13" s="16" t="str">
        <f>VLOOKUP(F13,NUTS_Europa!$A$2:$C$81,2,FALSE)</f>
        <v>DE80</v>
      </c>
      <c r="C13" s="16">
        <f>VLOOKUP(F13,NUTS_Europa!$A$2:$C$81,3,FALSE)</f>
        <v>1069</v>
      </c>
      <c r="D13" s="16" t="str">
        <f>VLOOKUP(G13,NUTS_Europa!$A$2:$C$81,2,FALSE)</f>
        <v>FRI3</v>
      </c>
      <c r="E13" s="16">
        <f>VLOOKUP(G13,NUTS_Europa!$A$2:$C$81,3,FALSE)</f>
        <v>283</v>
      </c>
      <c r="F13" s="16">
        <v>6</v>
      </c>
      <c r="G13" s="16">
        <v>25</v>
      </c>
      <c r="H13" s="16">
        <v>947804.73047911818</v>
      </c>
      <c r="I13" s="16">
        <v>2355324.3559765578</v>
      </c>
      <c r="J13" s="16">
        <v>176841.96369999999</v>
      </c>
      <c r="K13" s="16">
        <v>49.122051282051281</v>
      </c>
      <c r="L13" s="16">
        <v>11.950053914501964</v>
      </c>
      <c r="M13" s="16">
        <v>11.11284922481712</v>
      </c>
      <c r="N13" s="16">
        <v>2110.3462548504222</v>
      </c>
    </row>
    <row r="14" spans="2:14" s="16" customFormat="1" x14ac:dyDescent="0.25">
      <c r="B14" s="16" t="str">
        <f>VLOOKUP(F14,NUTS_Europa!$A$2:$C$81,2,FALSE)</f>
        <v>DE93</v>
      </c>
      <c r="C14" s="16">
        <f>VLOOKUP(F14,NUTS_Europa!$A$2:$C$81,3,FALSE)</f>
        <v>1069</v>
      </c>
      <c r="D14" s="16" t="str">
        <f>VLOOKUP(G14,NUTS_Europa!$A$2:$C$81,2,FALSE)</f>
        <v>ES13</v>
      </c>
      <c r="E14" s="16">
        <f>VLOOKUP(G14,NUTS_Europa!$A$2:$C$81,3,FALSE)</f>
        <v>163</v>
      </c>
      <c r="F14" s="16">
        <v>7</v>
      </c>
      <c r="G14" s="16">
        <v>13</v>
      </c>
      <c r="H14" s="16">
        <v>824870.0384632051</v>
      </c>
      <c r="I14" s="16">
        <v>2510683.2512815828</v>
      </c>
      <c r="J14" s="16">
        <v>113696.3812</v>
      </c>
      <c r="K14" s="16">
        <v>53.746153846153845</v>
      </c>
      <c r="L14" s="16">
        <v>10.748922597673296</v>
      </c>
      <c r="M14" s="16">
        <v>17.319657593016213</v>
      </c>
      <c r="N14" s="16">
        <v>2892.2254085751483</v>
      </c>
    </row>
    <row r="15" spans="2:14" s="16" customFormat="1" x14ac:dyDescent="0.25">
      <c r="B15" s="16" t="str">
        <f>VLOOKUP(F15,NUTS_Europa!$A$2:$C$81,2,FALSE)</f>
        <v>DE93</v>
      </c>
      <c r="C15" s="16">
        <f>VLOOKUP(F15,NUTS_Europa!$A$2:$C$81,3,FALSE)</f>
        <v>1069</v>
      </c>
      <c r="D15" s="16" t="str">
        <f>VLOOKUP(G15,NUTS_Europa!$A$2:$C$81,2,FALSE)</f>
        <v>NL12</v>
      </c>
      <c r="E15" s="16">
        <f>VLOOKUP(G15,NUTS_Europa!$A$2:$C$81,3,FALSE)</f>
        <v>218</v>
      </c>
      <c r="F15" s="16">
        <v>7</v>
      </c>
      <c r="G15" s="16">
        <v>31</v>
      </c>
      <c r="H15" s="16">
        <v>1453945.1891414188</v>
      </c>
      <c r="I15" s="16">
        <v>1383094.350874769</v>
      </c>
      <c r="J15" s="16">
        <v>163171.4883</v>
      </c>
      <c r="K15" s="16">
        <v>13.844615384615386</v>
      </c>
      <c r="L15" s="16">
        <v>9.0071794962628893</v>
      </c>
      <c r="M15" s="16">
        <v>25.813121917550539</v>
      </c>
      <c r="N15" s="16">
        <v>5443.4838231684107</v>
      </c>
    </row>
    <row r="16" spans="2:14" s="16" customFormat="1" x14ac:dyDescent="0.25">
      <c r="B16" s="16" t="str">
        <f>VLOOKUP(F16,NUTS_Europa!$A$2:$C$81,2,FALSE)</f>
        <v>DE94</v>
      </c>
      <c r="C16" s="16">
        <f>VLOOKUP(F16,NUTS_Europa!$A$2:$C$81,3,FALSE)</f>
        <v>245</v>
      </c>
      <c r="D16" s="16" t="str">
        <f>VLOOKUP(G16,NUTS_Europa!$A$2:$C$81,2,FALSE)</f>
        <v>ES12</v>
      </c>
      <c r="E16" s="16">
        <f>VLOOKUP(G16,NUTS_Europa!$A$2:$C$81,3,FALSE)</f>
        <v>285</v>
      </c>
      <c r="F16" s="16">
        <v>8</v>
      </c>
      <c r="G16" s="16">
        <v>12</v>
      </c>
      <c r="H16" s="16">
        <v>55750.424744253163</v>
      </c>
      <c r="I16" s="16">
        <v>8493673.1424970254</v>
      </c>
      <c r="J16" s="16">
        <v>117061.7148</v>
      </c>
      <c r="K16" s="16">
        <v>51.586666666666666</v>
      </c>
      <c r="L16" s="16">
        <v>11.988924377032509</v>
      </c>
      <c r="M16" s="16">
        <v>9.3475034828960524E-2</v>
      </c>
      <c r="N16" s="16">
        <v>15.609481269928793</v>
      </c>
    </row>
    <row r="17" spans="2:14" s="16" customFormat="1" x14ac:dyDescent="0.25">
      <c r="B17" s="16" t="str">
        <f>VLOOKUP(F17,NUTS_Europa!$A$2:$C$81,2,FALSE)</f>
        <v>DE94</v>
      </c>
      <c r="C17" s="16">
        <f>VLOOKUP(F17,NUTS_Europa!$A$2:$C$81,3,FALSE)</f>
        <v>245</v>
      </c>
      <c r="D17" s="16" t="str">
        <f>VLOOKUP(G17,NUTS_Europa!$A$2:$C$81,2,FALSE)</f>
        <v>FRD1</v>
      </c>
      <c r="E17" s="16">
        <f>VLOOKUP(G17,NUTS_Europa!$A$2:$C$81,3,FALSE)</f>
        <v>268</v>
      </c>
      <c r="F17" s="16">
        <v>8</v>
      </c>
      <c r="G17" s="16">
        <v>19</v>
      </c>
      <c r="H17" s="16">
        <v>385657.50368483516</v>
      </c>
      <c r="I17" s="16">
        <v>9160622.3139262348</v>
      </c>
      <c r="J17" s="16">
        <v>113696.3812</v>
      </c>
      <c r="K17" s="16">
        <v>29.894358974358976</v>
      </c>
      <c r="L17" s="16">
        <v>14.324126930973836</v>
      </c>
      <c r="M17" s="16">
        <v>0.66750938694394868</v>
      </c>
      <c r="N17" s="16">
        <v>96.601073495527729</v>
      </c>
    </row>
    <row r="18" spans="2:14" s="16" customFormat="1" x14ac:dyDescent="0.25">
      <c r="B18" s="16" t="str">
        <f>VLOOKUP(F18,NUTS_Europa!$A$2:$C$81,2,FALSE)</f>
        <v>DEA1</v>
      </c>
      <c r="C18" s="16">
        <f>VLOOKUP(F18,NUTS_Europa!$A$2:$C$81,3,FALSE)</f>
        <v>253</v>
      </c>
      <c r="D18" s="16" t="str">
        <f>VLOOKUP(G18,NUTS_Europa!$A$2:$C$81,2,FALSE)</f>
        <v>ES11</v>
      </c>
      <c r="E18" s="16">
        <f>VLOOKUP(G18,NUTS_Europa!$A$2:$C$81,3,FALSE)</f>
        <v>288</v>
      </c>
      <c r="F18" s="16">
        <v>9</v>
      </c>
      <c r="G18" s="16">
        <v>11</v>
      </c>
      <c r="H18" s="16">
        <v>504902.26564450905</v>
      </c>
      <c r="I18" s="16">
        <v>2353789.9559180858</v>
      </c>
      <c r="J18" s="16">
        <v>142392.87169999999</v>
      </c>
      <c r="K18" s="16">
        <v>45.494871794871791</v>
      </c>
      <c r="L18" s="16">
        <v>13.056874824509066</v>
      </c>
      <c r="M18" s="16">
        <v>5.3922212830335754</v>
      </c>
      <c r="N18" s="16">
        <v>900.45194714114655</v>
      </c>
    </row>
    <row r="19" spans="2:14" s="16" customFormat="1" x14ac:dyDescent="0.25">
      <c r="B19" s="16" t="str">
        <f>VLOOKUP(F19,NUTS_Europa!$A$2:$C$81,2,FALSE)</f>
        <v>DEA1</v>
      </c>
      <c r="C19" s="16">
        <f>VLOOKUP(F19,NUTS_Europa!$A$2:$C$81,3,FALSE)</f>
        <v>253</v>
      </c>
      <c r="D19" s="16" t="str">
        <f>VLOOKUP(G19,NUTS_Europa!$A$2:$C$81,2,FALSE)</f>
        <v>FRG0</v>
      </c>
      <c r="E19" s="16">
        <f>VLOOKUP(G19,NUTS_Europa!$A$2:$C$81,3,FALSE)</f>
        <v>282</v>
      </c>
      <c r="F19" s="16">
        <v>9</v>
      </c>
      <c r="G19" s="16">
        <v>22</v>
      </c>
      <c r="H19" s="16">
        <v>477924.89072925167</v>
      </c>
      <c r="I19" s="16">
        <v>1994231.5428542215</v>
      </c>
      <c r="J19" s="16">
        <v>507158.32770000002</v>
      </c>
      <c r="K19" s="16">
        <v>34.252307692307689</v>
      </c>
      <c r="L19" s="16">
        <v>15.001860002096745</v>
      </c>
      <c r="M19" s="16">
        <v>5.2529984983594167</v>
      </c>
      <c r="N19" s="16">
        <v>760.20697826459991</v>
      </c>
    </row>
    <row r="20" spans="2:14" s="16" customFormat="1" x14ac:dyDescent="0.25">
      <c r="B20" s="16" t="str">
        <f>VLOOKUP(F20,NUTS_Europa!$A$2:$C$81,2,FALSE)</f>
        <v>DEF0</v>
      </c>
      <c r="C20" s="16">
        <f>VLOOKUP(F20,NUTS_Europa!$A$2:$C$81,3,FALSE)</f>
        <v>1069</v>
      </c>
      <c r="D20" s="16" t="str">
        <f>VLOOKUP(G20,NUTS_Europa!$A$2:$C$81,2,FALSE)</f>
        <v>ES21</v>
      </c>
      <c r="E20" s="16">
        <f>VLOOKUP(G20,NUTS_Europa!$A$2:$C$81,3,FALSE)</f>
        <v>163</v>
      </c>
      <c r="F20" s="16">
        <v>10</v>
      </c>
      <c r="G20" s="16">
        <v>14</v>
      </c>
      <c r="H20" s="16">
        <v>842338.50148591737</v>
      </c>
      <c r="I20" s="16">
        <v>2510683.2512815828</v>
      </c>
      <c r="J20" s="16">
        <v>199058.85829999999</v>
      </c>
      <c r="K20" s="16">
        <v>53.746153846153845</v>
      </c>
      <c r="L20" s="16">
        <v>10.748922597673296</v>
      </c>
      <c r="M20" s="16">
        <v>17.319657593016213</v>
      </c>
      <c r="N20" s="16">
        <v>2892.2254085751483</v>
      </c>
    </row>
    <row r="21" spans="2:14" s="16" customFormat="1" x14ac:dyDescent="0.25">
      <c r="B21" s="16" t="str">
        <f>VLOOKUP(F21,NUTS_Europa!$A$2:$C$81,2,FALSE)</f>
        <v>DEF0</v>
      </c>
      <c r="C21" s="16">
        <f>VLOOKUP(F21,NUTS_Europa!$A$2:$C$81,3,FALSE)</f>
        <v>1069</v>
      </c>
      <c r="D21" s="16" t="str">
        <f>VLOOKUP(G21,NUTS_Europa!$A$2:$C$81,2,FALSE)</f>
        <v>FRH0</v>
      </c>
      <c r="E21" s="16">
        <f>VLOOKUP(G21,NUTS_Europa!$A$2:$C$81,3,FALSE)</f>
        <v>283</v>
      </c>
      <c r="F21" s="16">
        <v>10</v>
      </c>
      <c r="G21" s="16">
        <v>23</v>
      </c>
      <c r="H21" s="16">
        <v>1070832.0081673842</v>
      </c>
      <c r="I21" s="16">
        <v>2355324.3559765578</v>
      </c>
      <c r="J21" s="16">
        <v>119215.969</v>
      </c>
      <c r="K21" s="16">
        <v>49.122051282051281</v>
      </c>
      <c r="L21" s="16">
        <v>11.950053914501964</v>
      </c>
      <c r="M21" s="16">
        <v>11.11284922481712</v>
      </c>
      <c r="N21" s="16">
        <v>2110.3462548504222</v>
      </c>
    </row>
    <row r="22" spans="2:14" s="16" customFormat="1" x14ac:dyDescent="0.25">
      <c r="B22" s="16" t="str">
        <f>VLOOKUP(F22,NUTS_Europa!$A$2:$C$81,2,FALSE)</f>
        <v>ES51</v>
      </c>
      <c r="C22" s="16">
        <f>VLOOKUP(F22,NUTS_Europa!$A$2:$C$81,3,FALSE)</f>
        <v>1063</v>
      </c>
      <c r="D22" s="16" t="str">
        <f>VLOOKUP(G22,NUTS_Europa!$A$2:$C$81,2,FALSE)</f>
        <v>ES52</v>
      </c>
      <c r="E22" s="16">
        <f>VLOOKUP(G22,NUTS_Europa!$A$2:$C$81,3,FALSE)</f>
        <v>1064</v>
      </c>
      <c r="F22" s="16">
        <v>15</v>
      </c>
      <c r="G22" s="16">
        <v>16</v>
      </c>
      <c r="H22" s="16">
        <v>2762614.1496711429</v>
      </c>
      <c r="I22" s="16">
        <v>4770448.8340252601</v>
      </c>
      <c r="J22" s="16">
        <v>135416.16140000001</v>
      </c>
      <c r="K22" s="16">
        <v>8.3076923076923084</v>
      </c>
      <c r="L22" s="16">
        <v>10.062162823892052</v>
      </c>
      <c r="M22" s="16">
        <v>54.164747454136652</v>
      </c>
      <c r="N22" s="16">
        <v>10690.2529406715</v>
      </c>
    </row>
    <row r="23" spans="2:14" s="16" customFormat="1" x14ac:dyDescent="0.25">
      <c r="B23" s="16" t="str">
        <f>VLOOKUP(F23,NUTS_Europa!$A$2:$C$81,2,FALSE)</f>
        <v>ES51</v>
      </c>
      <c r="C23" s="16">
        <f>VLOOKUP(F23,NUTS_Europa!$A$2:$C$81,3,FALSE)</f>
        <v>1063</v>
      </c>
      <c r="D23" s="16" t="str">
        <f>VLOOKUP(G23,NUTS_Europa!$A$2:$C$81,2,FALSE)</f>
        <v>PT15</v>
      </c>
      <c r="E23" s="16">
        <f>VLOOKUP(G23,NUTS_Europa!$A$2:$C$81,3,FALSE)</f>
        <v>1065</v>
      </c>
      <c r="F23" s="16">
        <v>15</v>
      </c>
      <c r="G23" s="16">
        <v>37</v>
      </c>
      <c r="H23" s="16">
        <v>3020965.3911167402</v>
      </c>
      <c r="I23" s="16">
        <v>5772846.0805407073</v>
      </c>
      <c r="J23" s="16">
        <v>123614.25509999999</v>
      </c>
      <c r="K23" s="16">
        <v>40.974358974358971</v>
      </c>
      <c r="L23" s="16">
        <v>10.684251882679362</v>
      </c>
      <c r="M23" s="16">
        <v>35.889219260020596</v>
      </c>
      <c r="N23" s="16">
        <v>7083.2940199287923</v>
      </c>
    </row>
    <row r="24" spans="2:14" s="16" customFormat="1" x14ac:dyDescent="0.25">
      <c r="B24" s="16" t="str">
        <f>VLOOKUP(F24,NUTS_Europa!$A$2:$C$81,2,FALSE)</f>
        <v>ES52</v>
      </c>
      <c r="C24" s="16">
        <f>VLOOKUP(F24,NUTS_Europa!$A$2:$C$81,3,FALSE)</f>
        <v>1064</v>
      </c>
      <c r="D24" s="16" t="str">
        <f>VLOOKUP(G24,NUTS_Europa!$A$2:$C$81,2,FALSE)</f>
        <v>PT18</v>
      </c>
      <c r="E24" s="16">
        <f>VLOOKUP(G24,NUTS_Europa!$A$2:$C$81,3,FALSE)</f>
        <v>61</v>
      </c>
      <c r="F24" s="16">
        <v>16</v>
      </c>
      <c r="G24" s="16">
        <v>80</v>
      </c>
      <c r="H24" s="16">
        <v>12247081.762624204</v>
      </c>
      <c r="I24" s="16">
        <v>1445464.7728266134</v>
      </c>
      <c r="J24" s="16">
        <v>145277.79319999999</v>
      </c>
      <c r="K24" s="16">
        <v>20.05076923076923</v>
      </c>
      <c r="L24" s="16">
        <v>9.6291928311019941</v>
      </c>
      <c r="M24" s="16">
        <v>81.96192975314419</v>
      </c>
      <c r="N24" s="16">
        <v>17378.684516231049</v>
      </c>
    </row>
    <row r="25" spans="2:14" s="16" customFormat="1" x14ac:dyDescent="0.25">
      <c r="B25" s="16" t="str">
        <f>VLOOKUP(F25,NUTS_Europa!$A$2:$C$81,2,FALSE)</f>
        <v>ES61</v>
      </c>
      <c r="C25" s="16">
        <f>VLOOKUP(F25,NUTS_Europa!$A$2:$C$81,3,FALSE)</f>
        <v>61</v>
      </c>
      <c r="D25" s="16" t="str">
        <f>VLOOKUP(G25,NUTS_Europa!$A$2:$C$81,2,FALSE)</f>
        <v>PT11</v>
      </c>
      <c r="E25" s="16">
        <f>VLOOKUP(G25,NUTS_Europa!$A$2:$C$81,3,FALSE)</f>
        <v>111</v>
      </c>
      <c r="F25" s="16">
        <v>17</v>
      </c>
      <c r="G25" s="16">
        <v>36</v>
      </c>
      <c r="H25" s="16">
        <v>1655177.2278269033</v>
      </c>
      <c r="I25" s="16">
        <v>1348380.7020107817</v>
      </c>
      <c r="J25" s="16">
        <v>507158.32770000002</v>
      </c>
      <c r="K25" s="16">
        <v>16.419999999999998</v>
      </c>
      <c r="L25" s="16">
        <v>10.275626289445341</v>
      </c>
      <c r="M25" s="16">
        <v>13.324614699622323</v>
      </c>
      <c r="N25" s="16">
        <v>2825.2662652344138</v>
      </c>
    </row>
    <row r="26" spans="2:14" s="16" customFormat="1" x14ac:dyDescent="0.25">
      <c r="B26" s="16" t="str">
        <f>VLOOKUP(F26,NUTS_Europa!$A$2:$C$81,2,FALSE)</f>
        <v>ES61</v>
      </c>
      <c r="C26" s="16">
        <f>VLOOKUP(F26,NUTS_Europa!$A$2:$C$81,3,FALSE)</f>
        <v>61</v>
      </c>
      <c r="D26" s="16" t="str">
        <f>VLOOKUP(G26,NUTS_Europa!$A$2:$C$81,2,FALSE)</f>
        <v>PT16</v>
      </c>
      <c r="E26" s="16">
        <f>VLOOKUP(G26,NUTS_Europa!$A$2:$C$81,3,FALSE)</f>
        <v>111</v>
      </c>
      <c r="F26" s="16">
        <v>17</v>
      </c>
      <c r="G26" s="16">
        <v>38</v>
      </c>
      <c r="H26" s="16">
        <v>1562437.8626705839</v>
      </c>
      <c r="I26" s="16">
        <v>1348380.7020107817</v>
      </c>
      <c r="J26" s="16">
        <v>118487.9544</v>
      </c>
      <c r="K26" s="16">
        <v>16.419999999999998</v>
      </c>
      <c r="L26" s="16">
        <v>10.275626289445341</v>
      </c>
      <c r="M26" s="16">
        <v>13.324614699622323</v>
      </c>
      <c r="N26" s="16">
        <v>2825.2662652344138</v>
      </c>
    </row>
    <row r="27" spans="2:14" s="16" customFormat="1" x14ac:dyDescent="0.25">
      <c r="B27" s="16" t="str">
        <f>VLOOKUP(F27,NUTS_Europa!$A$2:$C$81,2,FALSE)</f>
        <v>ES62</v>
      </c>
      <c r="C27" s="16">
        <f>VLOOKUP(F27,NUTS_Europa!$A$2:$C$81,3,FALSE)</f>
        <v>1064</v>
      </c>
      <c r="D27" s="16" t="str">
        <f>VLOOKUP(G27,NUTS_Europa!$A$2:$C$81,2,FALSE)</f>
        <v>FRG0</v>
      </c>
      <c r="E27" s="16">
        <f>VLOOKUP(G27,NUTS_Europa!$A$2:$C$81,3,FALSE)</f>
        <v>282</v>
      </c>
      <c r="F27" s="16">
        <v>18</v>
      </c>
      <c r="G27" s="16">
        <v>22</v>
      </c>
      <c r="H27" s="16">
        <v>478205.13965211698</v>
      </c>
      <c r="I27" s="16">
        <v>2816404.039319837</v>
      </c>
      <c r="J27" s="16">
        <v>135416.16140000001</v>
      </c>
      <c r="K27" s="16">
        <v>64.462512820512828</v>
      </c>
      <c r="L27" s="16">
        <v>12.448214884487115</v>
      </c>
      <c r="M27" s="16">
        <v>4.5523853446301281</v>
      </c>
      <c r="N27" s="16">
        <v>760.20697826459991</v>
      </c>
    </row>
    <row r="28" spans="2:14" s="16" customFormat="1" x14ac:dyDescent="0.25">
      <c r="B28" s="16" t="str">
        <f>VLOOKUP(F28,NUTS_Europa!$A$2:$C$81,2,FALSE)</f>
        <v>ES62</v>
      </c>
      <c r="C28" s="16">
        <f>VLOOKUP(F28,NUTS_Europa!$A$2:$C$81,3,FALSE)</f>
        <v>1064</v>
      </c>
      <c r="D28" s="16" t="str">
        <f>VLOOKUP(G28,NUTS_Europa!$A$2:$C$81,2,FALSE)</f>
        <v>PT17</v>
      </c>
      <c r="E28" s="16">
        <f>VLOOKUP(G28,NUTS_Europa!$A$2:$C$81,3,FALSE)</f>
        <v>294</v>
      </c>
      <c r="F28" s="16">
        <v>18</v>
      </c>
      <c r="G28" s="16">
        <v>39</v>
      </c>
      <c r="H28" s="16">
        <v>1312199.3475180045</v>
      </c>
      <c r="I28" s="16">
        <v>1834439.2889950487</v>
      </c>
      <c r="J28" s="16">
        <v>191087.21979999999</v>
      </c>
      <c r="K28" s="16">
        <v>31.760512820512822</v>
      </c>
      <c r="L28" s="16">
        <v>11.329228986389008</v>
      </c>
      <c r="M28" s="16">
        <v>16.700709235272281</v>
      </c>
      <c r="N28" s="16">
        <v>3296.1439756520863</v>
      </c>
    </row>
    <row r="29" spans="2:14" s="16" customFormat="1" x14ac:dyDescent="0.25">
      <c r="B29" s="16" t="str">
        <f>VLOOKUP(F29,NUTS_Europa!$A$2:$C$81,2,FALSE)</f>
        <v>FRD2</v>
      </c>
      <c r="C29" s="16">
        <f>VLOOKUP(F29,NUTS_Europa!$A$2:$C$81,3,FALSE)</f>
        <v>269</v>
      </c>
      <c r="D29" s="16" t="str">
        <f>VLOOKUP(G29,NUTS_Europa!$A$2:$C$81,2,FALSE)</f>
        <v>FRI1</v>
      </c>
      <c r="E29" s="16">
        <f>VLOOKUP(G29,NUTS_Europa!$A$2:$C$81,3,FALSE)</f>
        <v>283</v>
      </c>
      <c r="F29" s="16">
        <v>20</v>
      </c>
      <c r="G29" s="16">
        <v>24</v>
      </c>
      <c r="H29" s="16">
        <v>838086.53834460047</v>
      </c>
      <c r="I29" s="16">
        <v>1672315.5634232794</v>
      </c>
      <c r="J29" s="16">
        <v>114346.8514</v>
      </c>
      <c r="K29" s="16">
        <v>23.743589743589745</v>
      </c>
      <c r="L29" s="16">
        <v>12.359931097285802</v>
      </c>
      <c r="M29" s="16">
        <v>13.057762106893986</v>
      </c>
      <c r="N29" s="16">
        <v>2110.3462548504222</v>
      </c>
    </row>
    <row r="30" spans="2:14" s="16" customFormat="1" x14ac:dyDescent="0.25">
      <c r="B30" s="16" t="str">
        <f>VLOOKUP(F30,NUTS_Europa!$A$2:$C$81,2,FALSE)</f>
        <v>FRD2</v>
      </c>
      <c r="C30" s="16">
        <f>VLOOKUP(F30,NUTS_Europa!$A$2:$C$81,3,FALSE)</f>
        <v>269</v>
      </c>
      <c r="D30" s="16" t="str">
        <f>VLOOKUP(G30,NUTS_Europa!$A$2:$C$81,2,FALSE)</f>
        <v>FRI3</v>
      </c>
      <c r="E30" s="16">
        <f>VLOOKUP(G30,NUTS_Europa!$A$2:$C$81,3,FALSE)</f>
        <v>283</v>
      </c>
      <c r="F30" s="16">
        <v>20</v>
      </c>
      <c r="G30" s="16">
        <v>25</v>
      </c>
      <c r="H30" s="16">
        <v>504194.94011405861</v>
      </c>
      <c r="I30" s="16">
        <v>1672315.5634232794</v>
      </c>
      <c r="J30" s="16">
        <v>141512.31529999999</v>
      </c>
      <c r="K30" s="16">
        <v>23.743589743589745</v>
      </c>
      <c r="L30" s="16">
        <v>12.359931097285802</v>
      </c>
      <c r="M30" s="16">
        <v>13.057762106893986</v>
      </c>
      <c r="N30" s="16">
        <v>2110.3462548504222</v>
      </c>
    </row>
    <row r="31" spans="2:14" s="16" customFormat="1" x14ac:dyDescent="0.25">
      <c r="B31" s="16" t="str">
        <f>VLOOKUP(F31,NUTS_Europa!$A$2:$C$81,2,FALSE)</f>
        <v>FRE1</v>
      </c>
      <c r="C31" s="16">
        <f>VLOOKUP(F31,NUTS_Europa!$A$2:$C$81,3,FALSE)</f>
        <v>220</v>
      </c>
      <c r="D31" s="16" t="str">
        <f>VLOOKUP(G31,NUTS_Europa!$A$2:$C$81,2,FALSE)</f>
        <v>FRH0</v>
      </c>
      <c r="E31" s="16">
        <f>VLOOKUP(G31,NUTS_Europa!$A$2:$C$81,3,FALSE)</f>
        <v>283</v>
      </c>
      <c r="F31" s="16">
        <v>21</v>
      </c>
      <c r="G31" s="16">
        <v>23</v>
      </c>
      <c r="H31" s="16">
        <v>1139981.0294961147</v>
      </c>
      <c r="I31" s="16">
        <v>1796125.10540554</v>
      </c>
      <c r="J31" s="16">
        <v>156784.57750000001</v>
      </c>
      <c r="K31" s="16">
        <v>30.871282051282051</v>
      </c>
      <c r="L31" s="16">
        <v>12.889201713161604</v>
      </c>
      <c r="M31" s="16">
        <v>11.770525257169341</v>
      </c>
      <c r="N31" s="16">
        <v>2110.3462548504222</v>
      </c>
    </row>
    <row r="32" spans="2:14" s="16" customFormat="1" x14ac:dyDescent="0.25">
      <c r="B32" s="16" t="str">
        <f>VLOOKUP(F32,NUTS_Europa!$A$2:$C$81,2,FALSE)</f>
        <v>FRE1</v>
      </c>
      <c r="C32" s="16">
        <f>VLOOKUP(F32,NUTS_Europa!$A$2:$C$81,3,FALSE)</f>
        <v>220</v>
      </c>
      <c r="D32" s="16" t="str">
        <f>VLOOKUP(G32,NUTS_Europa!$A$2:$C$81,2,FALSE)</f>
        <v>FRI1</v>
      </c>
      <c r="E32" s="16">
        <f>VLOOKUP(G32,NUTS_Europa!$A$2:$C$81,3,FALSE)</f>
        <v>283</v>
      </c>
      <c r="F32" s="16">
        <v>21</v>
      </c>
      <c r="G32" s="16">
        <v>24</v>
      </c>
      <c r="H32" s="16">
        <v>962644.4130085241</v>
      </c>
      <c r="I32" s="16">
        <v>1796125.10540554</v>
      </c>
      <c r="J32" s="16">
        <v>123840.01519999999</v>
      </c>
      <c r="K32" s="16">
        <v>30.871282051282051</v>
      </c>
      <c r="L32" s="16">
        <v>12.889201713161604</v>
      </c>
      <c r="M32" s="16">
        <v>11.770525257169341</v>
      </c>
      <c r="N32" s="16">
        <v>2110.3462548504222</v>
      </c>
    </row>
    <row r="33" spans="2:14" s="16" customFormat="1" x14ac:dyDescent="0.25">
      <c r="B33" s="16" t="str">
        <f>VLOOKUP(F33,NUTS_Europa!$A$2:$C$81,2,FALSE)</f>
        <v>FRJ1</v>
      </c>
      <c r="C33" s="16">
        <f>VLOOKUP(F33,NUTS_Europa!$A$2:$C$81,3,FALSE)</f>
        <v>1063</v>
      </c>
      <c r="D33" s="16" t="str">
        <f>VLOOKUP(G33,NUTS_Europa!$A$2:$C$81,2,FALSE)</f>
        <v>FRJ2</v>
      </c>
      <c r="E33" s="16">
        <f>VLOOKUP(G33,NUTS_Europa!$A$2:$C$81,3,FALSE)</f>
        <v>283</v>
      </c>
      <c r="F33" s="16">
        <v>26</v>
      </c>
      <c r="G33" s="16">
        <v>28</v>
      </c>
      <c r="H33" s="16">
        <v>2153678.6854257076</v>
      </c>
      <c r="I33" s="16">
        <v>6851282.6092227148</v>
      </c>
      <c r="J33" s="16">
        <v>142841.86170000001</v>
      </c>
      <c r="K33" s="16">
        <v>79.166000000000011</v>
      </c>
      <c r="L33" s="16">
        <v>11.069119476090524</v>
      </c>
      <c r="M33" s="16">
        <v>11.11284922481712</v>
      </c>
      <c r="N33" s="16">
        <v>2110.3462548504222</v>
      </c>
    </row>
    <row r="34" spans="2:14" s="16" customFormat="1" x14ac:dyDescent="0.25">
      <c r="B34" s="16" t="str">
        <f>VLOOKUP(F34,NUTS_Europa!$A$2:$C$81,2,FALSE)</f>
        <v>FRJ1</v>
      </c>
      <c r="C34" s="16">
        <f>VLOOKUP(F34,NUTS_Europa!$A$2:$C$81,3,FALSE)</f>
        <v>1063</v>
      </c>
      <c r="D34" s="16" t="str">
        <f>VLOOKUP(G34,NUTS_Europa!$A$2:$C$81,2,FALSE)</f>
        <v>PT16</v>
      </c>
      <c r="E34" s="16">
        <f>VLOOKUP(G34,NUTS_Europa!$A$2:$C$81,3,FALSE)</f>
        <v>111</v>
      </c>
      <c r="F34" s="16">
        <v>26</v>
      </c>
      <c r="G34" s="16">
        <v>38</v>
      </c>
      <c r="H34" s="16">
        <v>1851752.8748366826</v>
      </c>
      <c r="I34" s="16">
        <v>5997360.2890941566</v>
      </c>
      <c r="J34" s="16">
        <v>141734.02660000001</v>
      </c>
      <c r="K34" s="16">
        <v>49.589230769230767</v>
      </c>
      <c r="L34" s="16">
        <v>10.708596282235398</v>
      </c>
      <c r="M34" s="16">
        <v>14.314893632208241</v>
      </c>
      <c r="N34" s="16">
        <v>2825.2662652344138</v>
      </c>
    </row>
    <row r="35" spans="2:14" s="16" customFormat="1" x14ac:dyDescent="0.25">
      <c r="B35" s="16" t="str">
        <f>VLOOKUP(F35,NUTS_Europa!$A$2:$C$81,2,FALSE)</f>
        <v>FRF2</v>
      </c>
      <c r="C35" s="16">
        <f>VLOOKUP(F35,NUTS_Europa!$A$2:$C$81,3,FALSE)</f>
        <v>269</v>
      </c>
      <c r="D35" s="16" t="str">
        <f>VLOOKUP(G35,NUTS_Europa!$A$2:$C$81,2,FALSE)</f>
        <v>FRJ2</v>
      </c>
      <c r="E35" s="16">
        <f>VLOOKUP(G35,NUTS_Europa!$A$2:$C$81,3,FALSE)</f>
        <v>283</v>
      </c>
      <c r="F35" s="16">
        <v>27</v>
      </c>
      <c r="G35" s="16">
        <v>28</v>
      </c>
      <c r="H35" s="16">
        <v>1753032.6440352637</v>
      </c>
      <c r="I35" s="16">
        <v>1672315.5634232794</v>
      </c>
      <c r="J35" s="16">
        <v>176841.96369999999</v>
      </c>
      <c r="K35" s="16">
        <v>23.743589743589745</v>
      </c>
      <c r="L35" s="16">
        <v>12.359931097285802</v>
      </c>
      <c r="M35" s="16">
        <v>13.057762106893986</v>
      </c>
      <c r="N35" s="16">
        <v>2110.3462548504222</v>
      </c>
    </row>
    <row r="36" spans="2:14" s="16" customFormat="1" x14ac:dyDescent="0.25">
      <c r="B36" s="16" t="str">
        <f>VLOOKUP(F36,NUTS_Europa!$A$2:$C$81,2,FALSE)</f>
        <v>FRF2</v>
      </c>
      <c r="C36" s="16">
        <f>VLOOKUP(F36,NUTS_Europa!$A$2:$C$81,3,FALSE)</f>
        <v>269</v>
      </c>
      <c r="D36" s="16" t="str">
        <f>VLOOKUP(G36,NUTS_Europa!$A$2:$C$81,2,FALSE)</f>
        <v>FRG0</v>
      </c>
      <c r="E36" s="16">
        <f>VLOOKUP(G36,NUTS_Europa!$A$2:$C$81,3,FALSE)</f>
        <v>283</v>
      </c>
      <c r="F36" s="16">
        <v>27</v>
      </c>
      <c r="G36" s="16">
        <v>62</v>
      </c>
      <c r="H36" s="16">
        <v>1259815.179429152</v>
      </c>
      <c r="I36" s="16">
        <v>1672315.5634232794</v>
      </c>
      <c r="J36" s="16">
        <v>141512.31529999999</v>
      </c>
      <c r="K36" s="16">
        <v>23.743589743589745</v>
      </c>
      <c r="L36" s="16">
        <v>12.359931097285802</v>
      </c>
      <c r="M36" s="16">
        <v>13.057762106893986</v>
      </c>
      <c r="N36" s="16">
        <v>2110.3462548504222</v>
      </c>
    </row>
    <row r="37" spans="2:14" s="16" customFormat="1" x14ac:dyDescent="0.25">
      <c r="B37" s="16" t="str">
        <f>VLOOKUP(F37,NUTS_Europa!$A$2:$C$81,2,FALSE)</f>
        <v>FRI2</v>
      </c>
      <c r="C37" s="16">
        <f>VLOOKUP(F37,NUTS_Europa!$A$2:$C$81,3,FALSE)</f>
        <v>269</v>
      </c>
      <c r="D37" s="16" t="str">
        <f>VLOOKUP(G37,NUTS_Europa!$A$2:$C$81,2,FALSE)</f>
        <v>NL32</v>
      </c>
      <c r="E37" s="16">
        <f>VLOOKUP(G37,NUTS_Europa!$A$2:$C$81,3,FALSE)</f>
        <v>218</v>
      </c>
      <c r="F37" s="16">
        <v>29</v>
      </c>
      <c r="G37" s="16">
        <v>32</v>
      </c>
      <c r="H37" s="16">
        <v>1782343.9934491422</v>
      </c>
      <c r="I37" s="16">
        <v>1455318.4133509416</v>
      </c>
      <c r="J37" s="16">
        <v>199597.76430000001</v>
      </c>
      <c r="K37" s="16">
        <v>14.102564102564102</v>
      </c>
      <c r="L37" s="16">
        <v>9.4170566790467269</v>
      </c>
      <c r="M37" s="16">
        <v>30.829882454701188</v>
      </c>
      <c r="N37" s="16">
        <v>5443.4838231684107</v>
      </c>
    </row>
    <row r="38" spans="2:14" s="16" customFormat="1" x14ac:dyDescent="0.25">
      <c r="B38" s="16" t="str">
        <f>VLOOKUP(F38,NUTS_Europa!$A$2:$C$81,2,FALSE)</f>
        <v>FRI2</v>
      </c>
      <c r="C38" s="16">
        <f>VLOOKUP(F38,NUTS_Europa!$A$2:$C$81,3,FALSE)</f>
        <v>269</v>
      </c>
      <c r="D38" s="16" t="str">
        <f>VLOOKUP(G38,NUTS_Europa!$A$2:$C$81,2,FALSE)</f>
        <v>FRG0</v>
      </c>
      <c r="E38" s="16">
        <f>VLOOKUP(G38,NUTS_Europa!$A$2:$C$81,3,FALSE)</f>
        <v>283</v>
      </c>
      <c r="F38" s="16">
        <v>29</v>
      </c>
      <c r="G38" s="16">
        <v>62</v>
      </c>
      <c r="H38" s="16">
        <v>1270898.7179596263</v>
      </c>
      <c r="I38" s="16">
        <v>1672315.5634232794</v>
      </c>
      <c r="J38" s="16">
        <v>118487.9544</v>
      </c>
      <c r="K38" s="16">
        <v>23.743589743589745</v>
      </c>
      <c r="L38" s="16">
        <v>12.359931097285802</v>
      </c>
      <c r="M38" s="16">
        <v>13.057762106893986</v>
      </c>
      <c r="N38" s="16">
        <v>2110.3462548504222</v>
      </c>
    </row>
    <row r="39" spans="2:14" s="16" customFormat="1" x14ac:dyDescent="0.25">
      <c r="B39" s="16" t="str">
        <f>VLOOKUP(F39,NUTS_Europa!$A$2:$C$81,2,FALSE)</f>
        <v>NL11</v>
      </c>
      <c r="C39" s="16">
        <f>VLOOKUP(F39,NUTS_Europa!$A$2:$C$81,3,FALSE)</f>
        <v>245</v>
      </c>
      <c r="D39" s="16" t="str">
        <f>VLOOKUP(G39,NUTS_Europa!$A$2:$C$81,2,FALSE)</f>
        <v>FRI1</v>
      </c>
      <c r="E39" s="16">
        <f>VLOOKUP(G39,NUTS_Europa!$A$2:$C$81,3,FALSE)</f>
        <v>275</v>
      </c>
      <c r="F39" s="16">
        <v>30</v>
      </c>
      <c r="G39" s="16">
        <v>64</v>
      </c>
      <c r="H39" s="16">
        <v>819518.11158557422</v>
      </c>
      <c r="I39" s="16">
        <v>9615850.9928169809</v>
      </c>
      <c r="J39" s="16">
        <v>114346.8514</v>
      </c>
      <c r="K39" s="16">
        <v>61.025641025641029</v>
      </c>
      <c r="L39" s="16">
        <v>13.635649990061999</v>
      </c>
      <c r="M39" s="16">
        <v>1.3350187745306841</v>
      </c>
      <c r="N39" s="16">
        <v>193.20214708407869</v>
      </c>
    </row>
    <row r="40" spans="2:14" s="16" customFormat="1" x14ac:dyDescent="0.25">
      <c r="B40" s="16" t="str">
        <f>VLOOKUP(F40,NUTS_Europa!$A$2:$C$81,2,FALSE)</f>
        <v>NL11</v>
      </c>
      <c r="C40" s="16">
        <f>VLOOKUP(F40,NUTS_Europa!$A$2:$C$81,3,FALSE)</f>
        <v>245</v>
      </c>
      <c r="D40" s="16" t="str">
        <f>VLOOKUP(G40,NUTS_Europa!$A$2:$C$81,2,FALSE)</f>
        <v>FRI2</v>
      </c>
      <c r="E40" s="16">
        <f>VLOOKUP(G40,NUTS_Europa!$A$2:$C$81,3,FALSE)</f>
        <v>275</v>
      </c>
      <c r="F40" s="16">
        <v>30</v>
      </c>
      <c r="G40" s="16">
        <v>69</v>
      </c>
      <c r="H40" s="16">
        <v>786033.08826155006</v>
      </c>
      <c r="I40" s="16">
        <v>9615850.9928169809</v>
      </c>
      <c r="J40" s="16">
        <v>145277.79319999999</v>
      </c>
      <c r="K40" s="16">
        <v>61.025641025641029</v>
      </c>
      <c r="L40" s="16">
        <v>13.635649990061999</v>
      </c>
      <c r="M40" s="16">
        <v>1.3350187745306841</v>
      </c>
      <c r="N40" s="16">
        <v>193.20214708407869</v>
      </c>
    </row>
    <row r="41" spans="2:14" s="16" customFormat="1" x14ac:dyDescent="0.25">
      <c r="B41" s="16" t="str">
        <f>VLOOKUP(F41,NUTS_Europa!$A$2:$C$81,2,FALSE)</f>
        <v>NL33</v>
      </c>
      <c r="C41" s="16">
        <f>VLOOKUP(F41,NUTS_Europa!$A$2:$C$81,3,FALSE)</f>
        <v>250</v>
      </c>
      <c r="D41" s="16" t="str">
        <f>VLOOKUP(G41,NUTS_Europa!$A$2:$C$81,2,FALSE)</f>
        <v>PT18</v>
      </c>
      <c r="E41" s="16">
        <f>VLOOKUP(G41,NUTS_Europa!$A$2:$C$81,3,FALSE)</f>
        <v>1065</v>
      </c>
      <c r="F41" s="16">
        <v>33</v>
      </c>
      <c r="G41" s="16">
        <v>40</v>
      </c>
      <c r="H41" s="16">
        <v>2242426.5644727978</v>
      </c>
      <c r="I41" s="16">
        <v>2798298.8175043436</v>
      </c>
      <c r="J41" s="16">
        <v>137713.6226</v>
      </c>
      <c r="K41" s="16">
        <v>59.782564102564102</v>
      </c>
      <c r="L41" s="16">
        <v>10.369675770431307</v>
      </c>
      <c r="M41" s="16">
        <v>42.417242685197316</v>
      </c>
      <c r="N41" s="16">
        <v>7083.2940199287923</v>
      </c>
    </row>
    <row r="42" spans="2:14" s="16" customFormat="1" x14ac:dyDescent="0.25">
      <c r="B42" s="16" t="str">
        <f>VLOOKUP(F42,NUTS_Europa!$A$2:$C$81,2,FALSE)</f>
        <v>NL33</v>
      </c>
      <c r="C42" s="16">
        <f>VLOOKUP(F42,NUTS_Europa!$A$2:$C$81,3,FALSE)</f>
        <v>250</v>
      </c>
      <c r="D42" s="16" t="str">
        <f>VLOOKUP(G42,NUTS_Europa!$A$2:$C$81,2,FALSE)</f>
        <v>NL11</v>
      </c>
      <c r="E42" s="16">
        <f>VLOOKUP(G42,NUTS_Europa!$A$2:$C$81,3,FALSE)</f>
        <v>218</v>
      </c>
      <c r="F42" s="16">
        <v>33</v>
      </c>
      <c r="G42" s="16">
        <v>70</v>
      </c>
      <c r="H42" s="16">
        <v>1952115.0737427545</v>
      </c>
      <c r="I42" s="16">
        <v>1143999.9487119822</v>
      </c>
      <c r="J42" s="16">
        <v>135416.16140000001</v>
      </c>
      <c r="K42" s="16">
        <v>3.4871794871794872</v>
      </c>
      <c r="L42" s="16">
        <v>7.8116689456033939</v>
      </c>
      <c r="M42" s="16">
        <v>30.829882454701188</v>
      </c>
      <c r="N42" s="16">
        <v>5443.4838231684107</v>
      </c>
    </row>
    <row r="43" spans="2:14" s="16" customFormat="1" x14ac:dyDescent="0.25">
      <c r="B43" s="16" t="str">
        <f>VLOOKUP(F43,NUTS_Europa!$A$2:$C$81,2,FALSE)</f>
        <v>NL34</v>
      </c>
      <c r="C43" s="16">
        <f>VLOOKUP(F43,NUTS_Europa!$A$2:$C$81,3,FALSE)</f>
        <v>250</v>
      </c>
      <c r="D43" s="16" t="str">
        <f>VLOOKUP(G43,NUTS_Europa!$A$2:$C$81,2,FALSE)</f>
        <v>FRH0</v>
      </c>
      <c r="E43" s="16">
        <f>VLOOKUP(G43,NUTS_Europa!$A$2:$C$81,3,FALSE)</f>
        <v>282</v>
      </c>
      <c r="F43" s="16">
        <v>34</v>
      </c>
      <c r="G43" s="16">
        <v>63</v>
      </c>
      <c r="H43" s="16">
        <v>349813.2830024733</v>
      </c>
      <c r="I43" s="16">
        <v>1622687.619255187</v>
      </c>
      <c r="J43" s="16">
        <v>135416.16140000001</v>
      </c>
      <c r="K43" s="16">
        <v>18.615384615384617</v>
      </c>
      <c r="L43" s="16">
        <v>13.428303152438001</v>
      </c>
      <c r="M43" s="16">
        <v>5.2529984983594167</v>
      </c>
      <c r="N43" s="16">
        <v>760.20697826459991</v>
      </c>
    </row>
    <row r="44" spans="2:14" s="16" customFormat="1" x14ac:dyDescent="0.25">
      <c r="B44" s="16" t="str">
        <f>VLOOKUP(F44,NUTS_Europa!$A$2:$C$81,2,FALSE)</f>
        <v>NL34</v>
      </c>
      <c r="C44" s="16">
        <f>VLOOKUP(F44,NUTS_Europa!$A$2:$C$81,3,FALSE)</f>
        <v>250</v>
      </c>
      <c r="D44" s="16" t="str">
        <f>VLOOKUP(G44,NUTS_Europa!$A$2:$C$81,2,FALSE)</f>
        <v>FRI3</v>
      </c>
      <c r="E44" s="16">
        <f>VLOOKUP(G44,NUTS_Europa!$A$2:$C$81,3,FALSE)</f>
        <v>282</v>
      </c>
      <c r="F44" s="16">
        <v>34</v>
      </c>
      <c r="G44" s="16">
        <v>65</v>
      </c>
      <c r="H44" s="16">
        <v>490552.68150953349</v>
      </c>
      <c r="I44" s="16">
        <v>1622687.619255187</v>
      </c>
      <c r="J44" s="16">
        <v>199597.76430000001</v>
      </c>
      <c r="K44" s="16">
        <v>18.615384615384617</v>
      </c>
      <c r="L44" s="16">
        <v>13.428303152438001</v>
      </c>
      <c r="M44" s="16">
        <v>5.2529984983594167</v>
      </c>
      <c r="N44" s="16">
        <v>760.20697826459991</v>
      </c>
    </row>
    <row r="45" spans="2:14" s="16" customFormat="1" x14ac:dyDescent="0.25">
      <c r="B45" s="16" t="str">
        <f>VLOOKUP(F45,NUTS_Europa!$A$2:$C$81,2,FALSE)</f>
        <v>NL41</v>
      </c>
      <c r="C45" s="16">
        <f>VLOOKUP(F45,NUTS_Europa!$A$2:$C$81,3,FALSE)</f>
        <v>253</v>
      </c>
      <c r="D45" s="16" t="str">
        <f>VLOOKUP(G45,NUTS_Europa!$A$2:$C$81,2,FALSE)</f>
        <v>PT11</v>
      </c>
      <c r="E45" s="16">
        <f>VLOOKUP(G45,NUTS_Europa!$A$2:$C$81,3,FALSE)</f>
        <v>111</v>
      </c>
      <c r="F45" s="16">
        <v>35</v>
      </c>
      <c r="G45" s="16">
        <v>36</v>
      </c>
      <c r="H45" s="16">
        <v>961144.16200347128</v>
      </c>
      <c r="I45" s="16">
        <v>2397121.6299090036</v>
      </c>
      <c r="J45" s="16">
        <v>163029.68049999999</v>
      </c>
      <c r="K45" s="16">
        <v>49.48205128205128</v>
      </c>
      <c r="L45" s="16">
        <v>11.967577019646086</v>
      </c>
      <c r="M45" s="16">
        <v>16.918682817002978</v>
      </c>
      <c r="N45" s="16">
        <v>2825.2662652344138</v>
      </c>
    </row>
    <row r="46" spans="2:14" s="16" customFormat="1" x14ac:dyDescent="0.25">
      <c r="B46" s="16" t="str">
        <f>VLOOKUP(F46,NUTS_Europa!$A$2:$C$81,2,FALSE)</f>
        <v>NL41</v>
      </c>
      <c r="C46" s="16">
        <f>VLOOKUP(F46,NUTS_Europa!$A$2:$C$81,3,FALSE)</f>
        <v>253</v>
      </c>
      <c r="D46" s="16" t="str">
        <f>VLOOKUP(G46,NUTS_Europa!$A$2:$C$81,2,FALSE)</f>
        <v>PT18</v>
      </c>
      <c r="E46" s="16">
        <f>VLOOKUP(G46,NUTS_Europa!$A$2:$C$81,3,FALSE)</f>
        <v>1065</v>
      </c>
      <c r="F46" s="16">
        <v>35</v>
      </c>
      <c r="G46" s="16">
        <v>40</v>
      </c>
      <c r="H46" s="16">
        <v>2329374.4709255025</v>
      </c>
      <c r="I46" s="16">
        <v>2732868.1898442404</v>
      </c>
      <c r="J46" s="16">
        <v>120437.3524</v>
      </c>
      <c r="K46" s="16">
        <v>59.782923076923076</v>
      </c>
      <c r="L46" s="16">
        <v>11.94323262009005</v>
      </c>
      <c r="M46" s="16">
        <v>42.417242685197316</v>
      </c>
      <c r="N46" s="16">
        <v>7083.2940199287923</v>
      </c>
    </row>
    <row r="47" spans="2:14" s="16" customFormat="1" x14ac:dyDescent="0.25">
      <c r="B47" s="16" t="str">
        <f>VLOOKUP(F47,NUTS_Europa!$A$2:$C$81,2,FALSE)</f>
        <v>PT15</v>
      </c>
      <c r="C47" s="16">
        <f>VLOOKUP(F47,NUTS_Europa!$A$2:$C$81,3,FALSE)</f>
        <v>1065</v>
      </c>
      <c r="D47" s="16" t="str">
        <f>VLOOKUP(G47,NUTS_Europa!$A$2:$C$81,2,FALSE)</f>
        <v>PT17</v>
      </c>
      <c r="E47" s="16">
        <f>VLOOKUP(G47,NUTS_Europa!$A$2:$C$81,3,FALSE)</f>
        <v>294</v>
      </c>
      <c r="F47" s="16">
        <v>37</v>
      </c>
      <c r="G47" s="16">
        <v>39</v>
      </c>
      <c r="H47" s="16">
        <v>1071151.8507954753</v>
      </c>
      <c r="I47" s="16">
        <v>1009536.4304024079</v>
      </c>
      <c r="J47" s="16">
        <v>507158.32770000002</v>
      </c>
      <c r="K47" s="16">
        <v>2.3076923076923075</v>
      </c>
      <c r="L47" s="16">
        <v>11.951318045176318</v>
      </c>
      <c r="M47" s="16">
        <v>16.700709235272281</v>
      </c>
      <c r="N47" s="16">
        <v>3296.1439756520863</v>
      </c>
    </row>
    <row r="48" spans="2:14" s="16" customFormat="1" x14ac:dyDescent="0.25">
      <c r="B48" s="16" t="str">
        <f>VLOOKUP(F48,NUTS_Europa!$A$2:$C$81,2,FALSE)</f>
        <v>BE21</v>
      </c>
      <c r="C48" s="16">
        <f>VLOOKUP(F48,NUTS_Europa!$A$2:$C$81,3,FALSE)</f>
        <v>250</v>
      </c>
      <c r="D48" s="16" t="str">
        <f>VLOOKUP(G48,NUTS_Europa!$A$2:$C$81,2,FALSE)</f>
        <v>FRE1</v>
      </c>
      <c r="E48" s="16">
        <f>VLOOKUP(G48,NUTS_Europa!$A$2:$C$81,3,FALSE)</f>
        <v>235</v>
      </c>
      <c r="F48" s="16">
        <v>41</v>
      </c>
      <c r="G48" s="16">
        <v>61</v>
      </c>
      <c r="H48" s="16">
        <v>592216.4645425101</v>
      </c>
      <c r="I48" s="16">
        <v>1234758.0080520273</v>
      </c>
      <c r="J48" s="16">
        <v>142392.87169999999</v>
      </c>
      <c r="K48" s="16">
        <v>7.2307692307692308</v>
      </c>
      <c r="L48" s="16">
        <v>11.672775591443836</v>
      </c>
      <c r="M48" s="16">
        <v>9.8623551930227435</v>
      </c>
      <c r="N48" s="16">
        <v>1644.4693422969513</v>
      </c>
    </row>
    <row r="49" spans="2:14" s="16" customFormat="1" x14ac:dyDescent="0.25">
      <c r="B49" s="16" t="str">
        <f>VLOOKUP(F49,NUTS_Europa!$A$2:$C$81,2,FALSE)</f>
        <v>BE21</v>
      </c>
      <c r="C49" s="16">
        <f>VLOOKUP(F49,NUTS_Europa!$A$2:$C$81,3,FALSE)</f>
        <v>250</v>
      </c>
      <c r="D49" s="16" t="str">
        <f>VLOOKUP(G49,NUTS_Europa!$A$2:$C$81,2,FALSE)</f>
        <v>FRF2</v>
      </c>
      <c r="E49" s="16">
        <f>VLOOKUP(G49,NUTS_Europa!$A$2:$C$81,3,FALSE)</f>
        <v>235</v>
      </c>
      <c r="F49" s="16">
        <v>41</v>
      </c>
      <c r="G49" s="16">
        <v>67</v>
      </c>
      <c r="H49" s="16">
        <v>1128558.8249571868</v>
      </c>
      <c r="I49" s="16">
        <v>1234758.0080520273</v>
      </c>
      <c r="J49" s="16">
        <v>156784.57750000001</v>
      </c>
      <c r="K49" s="16">
        <v>7.2307692307692308</v>
      </c>
      <c r="L49" s="16">
        <v>11.672775591443836</v>
      </c>
      <c r="M49" s="16">
        <v>9.8623551930227435</v>
      </c>
      <c r="N49" s="16">
        <v>1644.4693422969513</v>
      </c>
    </row>
    <row r="50" spans="2:14" s="16" customFormat="1" x14ac:dyDescent="0.25">
      <c r="B50" s="16" t="str">
        <f>VLOOKUP(F50,NUTS_Europa!$A$2:$C$81,2,FALSE)</f>
        <v>BE23</v>
      </c>
      <c r="C50" s="16">
        <f>VLOOKUP(F50,NUTS_Europa!$A$2:$C$81,3,FALSE)</f>
        <v>220</v>
      </c>
      <c r="D50" s="16" t="str">
        <f>VLOOKUP(G50,NUTS_Europa!$A$2:$C$81,2,FALSE)</f>
        <v>ES12</v>
      </c>
      <c r="E50" s="16">
        <f>VLOOKUP(G50,NUTS_Europa!$A$2:$C$81,3,FALSE)</f>
        <v>163</v>
      </c>
      <c r="F50" s="16">
        <v>42</v>
      </c>
      <c r="G50" s="16">
        <v>52</v>
      </c>
      <c r="H50" s="16">
        <v>1456265.8376579513</v>
      </c>
      <c r="I50" s="16">
        <v>2008078.0297797411</v>
      </c>
      <c r="J50" s="16">
        <v>137713.6226</v>
      </c>
      <c r="K50" s="16">
        <v>37.435897435897438</v>
      </c>
      <c r="L50" s="16">
        <v>11.688070396332936</v>
      </c>
      <c r="M50" s="16">
        <v>18.221001307114356</v>
      </c>
      <c r="N50" s="16">
        <v>2892.2254085751483</v>
      </c>
    </row>
    <row r="51" spans="2:14" s="16" customFormat="1" x14ac:dyDescent="0.25">
      <c r="B51" s="16" t="str">
        <f>VLOOKUP(F51,NUTS_Europa!$A$2:$C$81,2,FALSE)</f>
        <v>BE23</v>
      </c>
      <c r="C51" s="16">
        <f>VLOOKUP(F51,NUTS_Europa!$A$2:$C$81,3,FALSE)</f>
        <v>220</v>
      </c>
      <c r="D51" s="16" t="str">
        <f>VLOOKUP(G51,NUTS_Europa!$A$2:$C$81,2,FALSE)</f>
        <v>FRD1</v>
      </c>
      <c r="E51" s="16">
        <f>VLOOKUP(G51,NUTS_Europa!$A$2:$C$81,3,FALSE)</f>
        <v>269</v>
      </c>
      <c r="F51" s="16">
        <v>42</v>
      </c>
      <c r="G51" s="16">
        <v>59</v>
      </c>
      <c r="H51" s="16">
        <v>4370275.6748715863</v>
      </c>
      <c r="I51" s="16">
        <v>1285722.0442998826</v>
      </c>
      <c r="J51" s="16">
        <v>115262.5922</v>
      </c>
      <c r="K51" s="16">
        <v>9.281538461538462</v>
      </c>
      <c r="L51" s="16">
        <v>14.467721062357352</v>
      </c>
      <c r="M51" s="16">
        <v>93.417971975609419</v>
      </c>
      <c r="N51" s="16">
        <v>14828.264792447228</v>
      </c>
    </row>
    <row r="52" spans="2:14" s="16" customFormat="1" x14ac:dyDescent="0.25">
      <c r="B52" s="16" t="str">
        <f>VLOOKUP(F52,NUTS_Europa!$A$2:$C$81,2,FALSE)</f>
        <v>BE25</v>
      </c>
      <c r="C52" s="16">
        <f>VLOOKUP(F52,NUTS_Europa!$A$2:$C$81,3,FALSE)</f>
        <v>220</v>
      </c>
      <c r="D52" s="16" t="str">
        <f>VLOOKUP(G52,NUTS_Europa!$A$2:$C$81,2,FALSE)</f>
        <v>FRD1</v>
      </c>
      <c r="E52" s="16">
        <f>VLOOKUP(G52,NUTS_Europa!$A$2:$C$81,3,FALSE)</f>
        <v>269</v>
      </c>
      <c r="F52" s="16">
        <v>43</v>
      </c>
      <c r="G52" s="16">
        <v>59</v>
      </c>
      <c r="H52" s="16">
        <v>3809553.7387040695</v>
      </c>
      <c r="I52" s="16">
        <v>1285722.0442998826</v>
      </c>
      <c r="J52" s="16">
        <v>199058.85829999999</v>
      </c>
      <c r="K52" s="16">
        <v>9.281538461538462</v>
      </c>
      <c r="L52" s="16">
        <v>14.467721062357352</v>
      </c>
      <c r="M52" s="16">
        <v>93.417971975609419</v>
      </c>
      <c r="N52" s="16">
        <v>14828.264792447228</v>
      </c>
    </row>
    <row r="53" spans="2:14" s="16" customFormat="1" x14ac:dyDescent="0.25">
      <c r="B53" s="16" t="str">
        <f>VLOOKUP(F53,NUTS_Europa!$A$2:$C$81,2,FALSE)</f>
        <v>BE25</v>
      </c>
      <c r="C53" s="16">
        <f>VLOOKUP(F53,NUTS_Europa!$A$2:$C$81,3,FALSE)</f>
        <v>220</v>
      </c>
      <c r="D53" s="16" t="str">
        <f>VLOOKUP(G53,NUTS_Europa!$A$2:$C$81,2,FALSE)</f>
        <v>PT18</v>
      </c>
      <c r="E53" s="16">
        <f>VLOOKUP(G53,NUTS_Europa!$A$2:$C$81,3,FALSE)</f>
        <v>61</v>
      </c>
      <c r="F53" s="16">
        <v>43</v>
      </c>
      <c r="G53" s="16">
        <v>80</v>
      </c>
      <c r="H53" s="16">
        <v>11692365.652726289</v>
      </c>
      <c r="I53" s="16">
        <v>2929371.1126245153</v>
      </c>
      <c r="J53" s="16">
        <v>117768.50930000001</v>
      </c>
      <c r="K53" s="16">
        <v>69.418974358974367</v>
      </c>
      <c r="L53" s="16">
        <v>12.743939448372014</v>
      </c>
      <c r="M53" s="16">
        <v>87.377886615135978</v>
      </c>
      <c r="N53" s="16">
        <v>17378.684516231049</v>
      </c>
    </row>
    <row r="54" spans="2:14" s="16" customFormat="1" x14ac:dyDescent="0.25">
      <c r="B54" s="16" t="str">
        <f>VLOOKUP(F54,NUTS_Europa!$A$2:$C$81,2,FALSE)</f>
        <v>DE50</v>
      </c>
      <c r="C54" s="16">
        <f>VLOOKUP(F54,NUTS_Europa!$A$2:$C$81,3,FALSE)</f>
        <v>1069</v>
      </c>
      <c r="D54" s="16" t="str">
        <f>VLOOKUP(G54,NUTS_Europa!$A$2:$C$81,2,FALSE)</f>
        <v>ES12</v>
      </c>
      <c r="E54" s="16">
        <f>VLOOKUP(G54,NUTS_Europa!$A$2:$C$81,3,FALSE)</f>
        <v>163</v>
      </c>
      <c r="F54" s="16">
        <v>44</v>
      </c>
      <c r="G54" s="16">
        <v>52</v>
      </c>
      <c r="H54" s="16">
        <v>1593862.1606586869</v>
      </c>
      <c r="I54" s="16">
        <v>2510683.2512815828</v>
      </c>
      <c r="J54" s="16">
        <v>120125.8052</v>
      </c>
      <c r="K54" s="16">
        <v>53.746153846153845</v>
      </c>
      <c r="L54" s="16">
        <v>10.748922597673296</v>
      </c>
      <c r="M54" s="16">
        <v>17.319657593016213</v>
      </c>
      <c r="N54" s="16">
        <v>2892.2254085751483</v>
      </c>
    </row>
    <row r="55" spans="2:14" s="16" customFormat="1" x14ac:dyDescent="0.25">
      <c r="B55" s="16" t="str">
        <f>VLOOKUP(F55,NUTS_Europa!$A$2:$C$81,2,FALSE)</f>
        <v>DE50</v>
      </c>
      <c r="C55" s="16">
        <f>VLOOKUP(F55,NUTS_Europa!$A$2:$C$81,3,FALSE)</f>
        <v>1069</v>
      </c>
      <c r="D55" s="16" t="str">
        <f>VLOOKUP(G55,NUTS_Europa!$A$2:$C$81,2,FALSE)</f>
        <v>NL11</v>
      </c>
      <c r="E55" s="16">
        <f>VLOOKUP(G55,NUTS_Europa!$A$2:$C$81,3,FALSE)</f>
        <v>218</v>
      </c>
      <c r="F55" s="16">
        <v>44</v>
      </c>
      <c r="G55" s="16">
        <v>70</v>
      </c>
      <c r="H55" s="16">
        <v>2200837.4392926218</v>
      </c>
      <c r="I55" s="16">
        <v>1383094.350874769</v>
      </c>
      <c r="J55" s="16">
        <v>120437.3524</v>
      </c>
      <c r="K55" s="16">
        <v>13.844615384615386</v>
      </c>
      <c r="L55" s="16">
        <v>9.0071794962628893</v>
      </c>
      <c r="M55" s="16">
        <v>25.813121917550539</v>
      </c>
      <c r="N55" s="16">
        <v>5443.4838231684107</v>
      </c>
    </row>
    <row r="56" spans="2:14" s="16" customFormat="1" x14ac:dyDescent="0.25">
      <c r="B56" s="16" t="str">
        <f>VLOOKUP(F56,NUTS_Europa!$A$2:$C$81,2,FALSE)</f>
        <v>DE60</v>
      </c>
      <c r="C56" s="16">
        <f>VLOOKUP(F56,NUTS_Europa!$A$2:$C$81,3,FALSE)</f>
        <v>245</v>
      </c>
      <c r="D56" s="16" t="str">
        <f>VLOOKUP(G56,NUTS_Europa!$A$2:$C$81,2,FALSE)</f>
        <v>ES61</v>
      </c>
      <c r="E56" s="16">
        <f>VLOOKUP(G56,NUTS_Europa!$A$2:$C$81,3,FALSE)</f>
        <v>297</v>
      </c>
      <c r="F56" s="16">
        <v>45</v>
      </c>
      <c r="G56" s="16">
        <v>57</v>
      </c>
      <c r="H56" s="16">
        <v>3075338.1409751517</v>
      </c>
      <c r="I56" s="16">
        <v>8752224.4757111669</v>
      </c>
      <c r="J56" s="16">
        <v>159445.52859999999</v>
      </c>
      <c r="K56" s="16">
        <v>80.134871794871799</v>
      </c>
      <c r="L56" s="16">
        <v>10.919453524882524</v>
      </c>
      <c r="M56" s="16">
        <v>5.0633462596971706</v>
      </c>
      <c r="N56" s="16">
        <v>845.53280721987937</v>
      </c>
    </row>
    <row r="57" spans="2:14" s="16" customFormat="1" x14ac:dyDescent="0.25">
      <c r="B57" s="16" t="str">
        <f>VLOOKUP(F57,NUTS_Europa!$A$2:$C$81,2,FALSE)</f>
        <v>DE60</v>
      </c>
      <c r="C57" s="16">
        <f>VLOOKUP(F57,NUTS_Europa!$A$2:$C$81,3,FALSE)</f>
        <v>245</v>
      </c>
      <c r="D57" s="16" t="str">
        <f>VLOOKUP(G57,NUTS_Europa!$A$2:$C$81,2,FALSE)</f>
        <v>FRI3</v>
      </c>
      <c r="E57" s="16">
        <f>VLOOKUP(G57,NUTS_Europa!$A$2:$C$81,3,FALSE)</f>
        <v>282</v>
      </c>
      <c r="F57" s="16">
        <v>45</v>
      </c>
      <c r="G57" s="16">
        <v>65</v>
      </c>
      <c r="H57" s="16">
        <v>3158952.8522467501</v>
      </c>
      <c r="I57" s="16">
        <v>10208466.557830831</v>
      </c>
      <c r="J57" s="16">
        <v>163171.4883</v>
      </c>
      <c r="K57" s="16">
        <v>45.43948717948718</v>
      </c>
      <c r="L57" s="16">
        <v>15.615985500999415</v>
      </c>
      <c r="M57" s="16">
        <v>5.2529984983594167</v>
      </c>
      <c r="N57" s="16">
        <v>760.20697826459991</v>
      </c>
    </row>
    <row r="58" spans="2:14" s="16" customFormat="1" x14ac:dyDescent="0.25">
      <c r="B58" s="16" t="str">
        <f>VLOOKUP(F58,NUTS_Europa!$A$2:$C$81,2,FALSE)</f>
        <v>DE80</v>
      </c>
      <c r="C58" s="16">
        <f>VLOOKUP(F58,NUTS_Europa!$A$2:$C$81,3,FALSE)</f>
        <v>245</v>
      </c>
      <c r="D58" s="16" t="str">
        <f>VLOOKUP(G58,NUTS_Europa!$A$2:$C$81,2,FALSE)</f>
        <v>ES11</v>
      </c>
      <c r="E58" s="16">
        <f>VLOOKUP(G58,NUTS_Europa!$A$2:$C$81,3,FALSE)</f>
        <v>285</v>
      </c>
      <c r="F58" s="16">
        <v>46</v>
      </c>
      <c r="G58" s="16">
        <v>51</v>
      </c>
      <c r="H58" s="16">
        <v>59259.211357202868</v>
      </c>
      <c r="I58" s="16">
        <v>8493673.1424970254</v>
      </c>
      <c r="J58" s="16">
        <v>127001.217</v>
      </c>
      <c r="K58" s="16">
        <v>51.586666666666666</v>
      </c>
      <c r="L58" s="16">
        <v>11.988924377032509</v>
      </c>
      <c r="M58" s="16">
        <v>9.3475034828960524E-2</v>
      </c>
      <c r="N58" s="16">
        <v>15.609481269928793</v>
      </c>
    </row>
    <row r="59" spans="2:14" s="16" customFormat="1" x14ac:dyDescent="0.25">
      <c r="B59" s="16" t="str">
        <f>VLOOKUP(F59,NUTS_Europa!$A$2:$C$81,2,FALSE)</f>
        <v>DE80</v>
      </c>
      <c r="C59" s="16">
        <f>VLOOKUP(F59,NUTS_Europa!$A$2:$C$81,3,FALSE)</f>
        <v>245</v>
      </c>
      <c r="D59" s="16" t="str">
        <f>VLOOKUP(G59,NUTS_Europa!$A$2:$C$81,2,FALSE)</f>
        <v>ES13</v>
      </c>
      <c r="E59" s="16">
        <f>VLOOKUP(G59,NUTS_Europa!$A$2:$C$81,3,FALSE)</f>
        <v>285</v>
      </c>
      <c r="F59" s="16">
        <v>46</v>
      </c>
      <c r="G59" s="16">
        <v>53</v>
      </c>
      <c r="H59" s="16">
        <v>66002.148247742894</v>
      </c>
      <c r="I59" s="16">
        <v>8493673.1424970254</v>
      </c>
      <c r="J59" s="16">
        <v>117768.50930000001</v>
      </c>
      <c r="K59" s="16">
        <v>51.586666666666666</v>
      </c>
      <c r="L59" s="16">
        <v>11.988924377032509</v>
      </c>
      <c r="M59" s="16">
        <v>9.3475034828960524E-2</v>
      </c>
      <c r="N59" s="16">
        <v>15.609481269928793</v>
      </c>
    </row>
    <row r="60" spans="2:14" s="16" customFormat="1" x14ac:dyDescent="0.25">
      <c r="B60" s="16" t="str">
        <f>VLOOKUP(F60,NUTS_Europa!$A$2:$C$81,2,FALSE)</f>
        <v>DE93</v>
      </c>
      <c r="C60" s="16">
        <f>VLOOKUP(F60,NUTS_Europa!$A$2:$C$81,3,FALSE)</f>
        <v>245</v>
      </c>
      <c r="D60" s="16" t="str">
        <f>VLOOKUP(G60,NUTS_Europa!$A$2:$C$81,2,FALSE)</f>
        <v>FRI1</v>
      </c>
      <c r="E60" s="16">
        <f>VLOOKUP(G60,NUTS_Europa!$A$2:$C$81,3,FALSE)</f>
        <v>275</v>
      </c>
      <c r="F60" s="16">
        <v>47</v>
      </c>
      <c r="G60" s="16">
        <v>64</v>
      </c>
      <c r="H60" s="16">
        <v>821547.5069385455</v>
      </c>
      <c r="I60" s="16">
        <v>9615850.9928169809</v>
      </c>
      <c r="J60" s="16">
        <v>154854.3009</v>
      </c>
      <c r="K60" s="16">
        <v>61.025641025641029</v>
      </c>
      <c r="L60" s="16">
        <v>13.635649990061999</v>
      </c>
      <c r="M60" s="16">
        <v>1.3350187745306841</v>
      </c>
      <c r="N60" s="16">
        <v>193.20214708407869</v>
      </c>
    </row>
    <row r="61" spans="2:14" s="16" customFormat="1" x14ac:dyDescent="0.25">
      <c r="B61" s="16" t="str">
        <f>VLOOKUP(F61,NUTS_Europa!$A$2:$C$81,2,FALSE)</f>
        <v>DE93</v>
      </c>
      <c r="C61" s="16">
        <f>VLOOKUP(F61,NUTS_Europa!$A$2:$C$81,3,FALSE)</f>
        <v>245</v>
      </c>
      <c r="D61" s="16" t="str">
        <f>VLOOKUP(G61,NUTS_Europa!$A$2:$C$81,2,FALSE)</f>
        <v>FRI2</v>
      </c>
      <c r="E61" s="16">
        <f>VLOOKUP(G61,NUTS_Europa!$A$2:$C$81,3,FALSE)</f>
        <v>275</v>
      </c>
      <c r="F61" s="16">
        <v>47</v>
      </c>
      <c r="G61" s="16">
        <v>69</v>
      </c>
      <c r="H61" s="16">
        <v>788062.48361452133</v>
      </c>
      <c r="I61" s="16">
        <v>9615850.9928169809</v>
      </c>
      <c r="J61" s="16">
        <v>114346.8514</v>
      </c>
      <c r="K61" s="16">
        <v>61.025641025641029</v>
      </c>
      <c r="L61" s="16">
        <v>13.635649990061999</v>
      </c>
      <c r="M61" s="16">
        <v>1.3350187745306841</v>
      </c>
      <c r="N61" s="16">
        <v>193.20214708407869</v>
      </c>
    </row>
    <row r="62" spans="2:14" s="16" customFormat="1" x14ac:dyDescent="0.25">
      <c r="B62" s="16" t="str">
        <f>VLOOKUP(F62,NUTS_Europa!$A$2:$C$81,2,FALSE)</f>
        <v>DE94</v>
      </c>
      <c r="C62" s="16">
        <f>VLOOKUP(F62,NUTS_Europa!$A$2:$C$81,3,FALSE)</f>
        <v>1069</v>
      </c>
      <c r="D62" s="16" t="str">
        <f>VLOOKUP(G62,NUTS_Europa!$A$2:$C$81,2,FALSE)</f>
        <v>FRE1</v>
      </c>
      <c r="E62" s="16">
        <f>VLOOKUP(G62,NUTS_Europa!$A$2:$C$81,3,FALSE)</f>
        <v>235</v>
      </c>
      <c r="F62" s="16">
        <v>48</v>
      </c>
      <c r="G62" s="16">
        <v>61</v>
      </c>
      <c r="H62" s="16">
        <v>617480.52042012266</v>
      </c>
      <c r="I62" s="16">
        <v>1546024.9198406111</v>
      </c>
      <c r="J62" s="16">
        <v>507158.32770000002</v>
      </c>
      <c r="K62" s="16">
        <v>20.905641025641028</v>
      </c>
      <c r="L62" s="16">
        <v>12.868286142103333</v>
      </c>
      <c r="M62" s="16">
        <v>8.3467983972302413</v>
      </c>
      <c r="N62" s="16">
        <v>1644.4693422969513</v>
      </c>
    </row>
    <row r="63" spans="2:14" s="16" customFormat="1" x14ac:dyDescent="0.25">
      <c r="B63" s="16" t="str">
        <f>VLOOKUP(F63,NUTS_Europa!$A$2:$C$81,2,FALSE)</f>
        <v>DE94</v>
      </c>
      <c r="C63" s="16">
        <f>VLOOKUP(F63,NUTS_Europa!$A$2:$C$81,3,FALSE)</f>
        <v>1069</v>
      </c>
      <c r="D63" s="16" t="str">
        <f>VLOOKUP(G63,NUTS_Europa!$A$2:$C$81,2,FALSE)</f>
        <v>FRF2</v>
      </c>
      <c r="E63" s="16">
        <f>VLOOKUP(G63,NUTS_Europa!$A$2:$C$81,3,FALSE)</f>
        <v>235</v>
      </c>
      <c r="F63" s="16">
        <v>48</v>
      </c>
      <c r="G63" s="16">
        <v>67</v>
      </c>
      <c r="H63" s="16">
        <v>1153822.8808347997</v>
      </c>
      <c r="I63" s="16">
        <v>1546024.9198406111</v>
      </c>
      <c r="J63" s="16">
        <v>126450.71709999999</v>
      </c>
      <c r="K63" s="16">
        <v>20.905641025641028</v>
      </c>
      <c r="L63" s="16">
        <v>12.868286142103333</v>
      </c>
      <c r="M63" s="16">
        <v>8.3467983972302413</v>
      </c>
      <c r="N63" s="16">
        <v>1644.4693422969513</v>
      </c>
    </row>
    <row r="64" spans="2:14" s="16" customFormat="1" x14ac:dyDescent="0.25">
      <c r="B64" s="16" t="str">
        <f>VLOOKUP(F64,NUTS_Europa!$A$2:$C$81,2,FALSE)</f>
        <v>DEA1</v>
      </c>
      <c r="C64" s="16">
        <f>VLOOKUP(F64,NUTS_Europa!$A$2:$C$81,3,FALSE)</f>
        <v>245</v>
      </c>
      <c r="D64" s="16" t="str">
        <f>VLOOKUP(G64,NUTS_Europa!$A$2:$C$81,2,FALSE)</f>
        <v>ES11</v>
      </c>
      <c r="E64" s="16">
        <f>VLOOKUP(G64,NUTS_Europa!$A$2:$C$81,3,FALSE)</f>
        <v>285</v>
      </c>
      <c r="F64" s="16">
        <v>49</v>
      </c>
      <c r="G64" s="16">
        <v>51</v>
      </c>
      <c r="H64" s="16">
        <v>58049.991671665302</v>
      </c>
      <c r="I64" s="16">
        <v>8493673.1424970254</v>
      </c>
      <c r="J64" s="16">
        <v>176841.96369999999</v>
      </c>
      <c r="K64" s="16">
        <v>51.586666666666666</v>
      </c>
      <c r="L64" s="16">
        <v>11.988924377032509</v>
      </c>
      <c r="M64" s="16">
        <v>9.3475034828960524E-2</v>
      </c>
      <c r="N64" s="16">
        <v>15.609481269928793</v>
      </c>
    </row>
    <row r="65" spans="2:14" s="16" customFormat="1" x14ac:dyDescent="0.25">
      <c r="B65" s="16" t="str">
        <f>VLOOKUP(F65,NUTS_Europa!$A$2:$C$81,2,FALSE)</f>
        <v>DEA1</v>
      </c>
      <c r="C65" s="16">
        <f>VLOOKUP(F65,NUTS_Europa!$A$2:$C$81,3,FALSE)</f>
        <v>245</v>
      </c>
      <c r="D65" s="16" t="str">
        <f>VLOOKUP(G65,NUTS_Europa!$A$2:$C$81,2,FALSE)</f>
        <v>ES13</v>
      </c>
      <c r="E65" s="16">
        <f>VLOOKUP(G65,NUTS_Europa!$A$2:$C$81,3,FALSE)</f>
        <v>285</v>
      </c>
      <c r="F65" s="16">
        <v>49</v>
      </c>
      <c r="G65" s="16">
        <v>53</v>
      </c>
      <c r="H65" s="16">
        <v>64792.928562205328</v>
      </c>
      <c r="I65" s="16">
        <v>8493673.1424970254</v>
      </c>
      <c r="J65" s="16">
        <v>199058.85829999999</v>
      </c>
      <c r="K65" s="16">
        <v>51.586666666666666</v>
      </c>
      <c r="L65" s="16">
        <v>11.988924377032509</v>
      </c>
      <c r="M65" s="16">
        <v>9.3475034828960524E-2</v>
      </c>
      <c r="N65" s="16">
        <v>15.609481269928793</v>
      </c>
    </row>
    <row r="66" spans="2:14" s="16" customFormat="1" x14ac:dyDescent="0.25">
      <c r="B66" s="16" t="str">
        <f>VLOOKUP(F66,NUTS_Europa!$A$2:$C$81,2,FALSE)</f>
        <v>DEF0</v>
      </c>
      <c r="C66" s="16">
        <f>VLOOKUP(F66,NUTS_Europa!$A$2:$C$81,3,FALSE)</f>
        <v>245</v>
      </c>
      <c r="D66" s="16" t="str">
        <f>VLOOKUP(G66,NUTS_Europa!$A$2:$C$81,2,FALSE)</f>
        <v>ES61</v>
      </c>
      <c r="E66" s="16">
        <f>VLOOKUP(G66,NUTS_Europa!$A$2:$C$81,3,FALSE)</f>
        <v>297</v>
      </c>
      <c r="F66" s="16">
        <v>50</v>
      </c>
      <c r="G66" s="16">
        <v>57</v>
      </c>
      <c r="H66" s="16">
        <v>3032040.9425158431</v>
      </c>
      <c r="I66" s="16">
        <v>8752224.4757111669</v>
      </c>
      <c r="J66" s="16">
        <v>137713.6226</v>
      </c>
      <c r="K66" s="16">
        <v>80.134871794871799</v>
      </c>
      <c r="L66" s="16">
        <v>10.919453524882524</v>
      </c>
      <c r="M66" s="16">
        <v>5.0633462596971706</v>
      </c>
      <c r="N66" s="16">
        <v>845.53280721987937</v>
      </c>
    </row>
    <row r="67" spans="2:14" s="16" customFormat="1" x14ac:dyDescent="0.25">
      <c r="B67" s="16" t="str">
        <f>VLOOKUP(F67,NUTS_Europa!$A$2:$C$81,2,FALSE)</f>
        <v>DEF0</v>
      </c>
      <c r="C67" s="16">
        <f>VLOOKUP(F67,NUTS_Europa!$A$2:$C$81,3,FALSE)</f>
        <v>245</v>
      </c>
      <c r="D67" s="16" t="str">
        <f>VLOOKUP(G67,NUTS_Europa!$A$2:$C$81,2,FALSE)</f>
        <v>PT17</v>
      </c>
      <c r="E67" s="16">
        <f>VLOOKUP(G67,NUTS_Europa!$A$2:$C$81,3,FALSE)</f>
        <v>297</v>
      </c>
      <c r="F67" s="16">
        <v>50</v>
      </c>
      <c r="G67" s="16">
        <v>79</v>
      </c>
      <c r="H67" s="16">
        <v>3110864.047403302</v>
      </c>
      <c r="I67" s="16">
        <v>8752224.4757111669</v>
      </c>
      <c r="J67" s="16">
        <v>144185.261</v>
      </c>
      <c r="K67" s="16">
        <v>80.134871794871799</v>
      </c>
      <c r="L67" s="16">
        <v>10.919453524882524</v>
      </c>
      <c r="M67" s="16">
        <v>5.0633462596971706</v>
      </c>
      <c r="N67" s="16">
        <v>845.53280721987937</v>
      </c>
    </row>
    <row r="68" spans="2:14" s="16" customFormat="1" x14ac:dyDescent="0.25">
      <c r="B68" s="16" t="str">
        <f>VLOOKUP(F68,NUTS_Europa!$A$2:$C$81,2,FALSE)</f>
        <v>ES21</v>
      </c>
      <c r="C68" s="16">
        <f>VLOOKUP(F68,NUTS_Europa!$A$2:$C$81,3,FALSE)</f>
        <v>1063</v>
      </c>
      <c r="D68" s="16" t="str">
        <f>VLOOKUP(G68,NUTS_Europa!$A$2:$C$81,2,FALSE)</f>
        <v>ES62</v>
      </c>
      <c r="E68" s="16">
        <f>VLOOKUP(G68,NUTS_Europa!$A$2:$C$81,3,FALSE)</f>
        <v>462</v>
      </c>
      <c r="F68" s="16">
        <v>54</v>
      </c>
      <c r="G68" s="16">
        <v>58</v>
      </c>
      <c r="H68" s="16">
        <v>1296584.5988573977</v>
      </c>
      <c r="I68" s="16">
        <v>5211399.3469208581</v>
      </c>
      <c r="J68" s="16">
        <v>131067.4498</v>
      </c>
      <c r="K68" s="16">
        <v>23.589743589743591</v>
      </c>
      <c r="L68" s="16">
        <v>9.6613355271652317</v>
      </c>
      <c r="M68" s="16">
        <v>4.63198227075363</v>
      </c>
      <c r="N68" s="16">
        <v>914.1935376508535</v>
      </c>
    </row>
    <row r="69" spans="2:14" s="16" customFormat="1" x14ac:dyDescent="0.25">
      <c r="B69" s="16" t="str">
        <f>VLOOKUP(F69,NUTS_Europa!$A$2:$C$81,2,FALSE)</f>
        <v>ES21</v>
      </c>
      <c r="C69" s="16">
        <f>VLOOKUP(F69,NUTS_Europa!$A$2:$C$81,3,FALSE)</f>
        <v>1063</v>
      </c>
      <c r="D69" s="16" t="str">
        <f>VLOOKUP(G69,NUTS_Europa!$A$2:$C$81,2,FALSE)</f>
        <v>FRD2</v>
      </c>
      <c r="E69" s="16">
        <f>VLOOKUP(G69,NUTS_Europa!$A$2:$C$81,3,FALSE)</f>
        <v>271</v>
      </c>
      <c r="F69" s="16">
        <v>54</v>
      </c>
      <c r="G69" s="16">
        <v>60</v>
      </c>
      <c r="H69" s="16">
        <v>282554.70114494336</v>
      </c>
      <c r="I69" s="16">
        <v>7076250.7845043419</v>
      </c>
      <c r="J69" s="16">
        <v>159445.52859999999</v>
      </c>
      <c r="K69" s="16">
        <v>85.589743589743591</v>
      </c>
      <c r="L69" s="16">
        <v>11.679845846606501</v>
      </c>
      <c r="M69" s="16">
        <v>1.9375932667778186</v>
      </c>
      <c r="N69" s="16">
        <v>323.56046576339998</v>
      </c>
    </row>
    <row r="70" spans="2:14" s="16" customFormat="1" x14ac:dyDescent="0.25">
      <c r="B70" s="16" t="str">
        <f>VLOOKUP(F70,NUTS_Europa!$A$2:$C$81,2,FALSE)</f>
        <v>ES51</v>
      </c>
      <c r="C70" s="16">
        <f>VLOOKUP(F70,NUTS_Europa!$A$2:$C$81,3,FALSE)</f>
        <v>1064</v>
      </c>
      <c r="D70" s="16" t="str">
        <f>VLOOKUP(G70,NUTS_Europa!$A$2:$C$81,2,FALSE)</f>
        <v>FRH0</v>
      </c>
      <c r="E70" s="16">
        <f>VLOOKUP(G70,NUTS_Europa!$A$2:$C$81,3,FALSE)</f>
        <v>282</v>
      </c>
      <c r="F70" s="16">
        <v>55</v>
      </c>
      <c r="G70" s="16">
        <v>63</v>
      </c>
      <c r="H70" s="16">
        <v>538094.24539980211</v>
      </c>
      <c r="I70" s="16">
        <v>2816404.039319837</v>
      </c>
      <c r="J70" s="16">
        <v>127001.217</v>
      </c>
      <c r="K70" s="16">
        <v>64.462512820512828</v>
      </c>
      <c r="L70" s="16">
        <v>12.448214884487115</v>
      </c>
      <c r="M70" s="16">
        <v>4.5523853446301281</v>
      </c>
      <c r="N70" s="16">
        <v>760.20697826459991</v>
      </c>
    </row>
    <row r="71" spans="2:14" s="16" customFormat="1" x14ac:dyDescent="0.25">
      <c r="B71" s="16" t="str">
        <f>VLOOKUP(F71,NUTS_Europa!$A$2:$C$81,2,FALSE)</f>
        <v>ES51</v>
      </c>
      <c r="C71" s="16">
        <f>VLOOKUP(F71,NUTS_Europa!$A$2:$C$81,3,FALSE)</f>
        <v>1064</v>
      </c>
      <c r="D71" s="16" t="str">
        <f>VLOOKUP(G71,NUTS_Europa!$A$2:$C$81,2,FALSE)</f>
        <v>FRJ2</v>
      </c>
      <c r="E71" s="16">
        <f>VLOOKUP(G71,NUTS_Europa!$A$2:$C$81,3,FALSE)</f>
        <v>163</v>
      </c>
      <c r="F71" s="16">
        <v>55</v>
      </c>
      <c r="G71" s="16">
        <v>68</v>
      </c>
      <c r="H71" s="16">
        <v>3479515.8240142693</v>
      </c>
      <c r="I71" s="16">
        <v>2757275.9699387127</v>
      </c>
      <c r="J71" s="16">
        <v>141696.47589999999</v>
      </c>
      <c r="K71" s="16">
        <v>63.897435897435898</v>
      </c>
      <c r="L71" s="16">
        <v>8.573323779062914</v>
      </c>
      <c r="M71" s="16">
        <v>17.319657593016213</v>
      </c>
      <c r="N71" s="16">
        <v>2892.2254085751483</v>
      </c>
    </row>
    <row r="72" spans="2:14" s="16" customFormat="1" x14ac:dyDescent="0.25">
      <c r="B72" s="16" t="str">
        <f>VLOOKUP(F72,NUTS_Europa!$A$2:$C$81,2,FALSE)</f>
        <v>ES52</v>
      </c>
      <c r="C72" s="16">
        <f>VLOOKUP(F72,NUTS_Europa!$A$2:$C$81,3,FALSE)</f>
        <v>1063</v>
      </c>
      <c r="D72" s="16" t="str">
        <f>VLOOKUP(G72,NUTS_Europa!$A$2:$C$81,2,FALSE)</f>
        <v>ES62</v>
      </c>
      <c r="E72" s="16">
        <f>VLOOKUP(G72,NUTS_Europa!$A$2:$C$81,3,FALSE)</f>
        <v>462</v>
      </c>
      <c r="F72" s="16">
        <v>56</v>
      </c>
      <c r="G72" s="16">
        <v>58</v>
      </c>
      <c r="H72" s="16">
        <v>1003702.5868131183</v>
      </c>
      <c r="I72" s="16">
        <v>5211399.3469208581</v>
      </c>
      <c r="J72" s="16">
        <v>163171.4883</v>
      </c>
      <c r="K72" s="16">
        <v>23.589743589743591</v>
      </c>
      <c r="L72" s="16">
        <v>9.6613355271652317</v>
      </c>
      <c r="M72" s="16">
        <v>4.63198227075363</v>
      </c>
      <c r="N72" s="16">
        <v>914.1935376508535</v>
      </c>
    </row>
    <row r="73" spans="2:14" s="16" customFormat="1" x14ac:dyDescent="0.25">
      <c r="B73" s="16" t="str">
        <f>VLOOKUP(F73,NUTS_Europa!$A$2:$C$81,2,FALSE)</f>
        <v>ES52</v>
      </c>
      <c r="C73" s="16">
        <f>VLOOKUP(F73,NUTS_Europa!$A$2:$C$81,3,FALSE)</f>
        <v>1063</v>
      </c>
      <c r="D73" s="16" t="str">
        <f>VLOOKUP(G73,NUTS_Europa!$A$2:$C$81,2,FALSE)</f>
        <v>FRD2</v>
      </c>
      <c r="E73" s="16">
        <f>VLOOKUP(G73,NUTS_Europa!$A$2:$C$81,3,FALSE)</f>
        <v>271</v>
      </c>
      <c r="F73" s="16">
        <v>56</v>
      </c>
      <c r="G73" s="16">
        <v>60</v>
      </c>
      <c r="H73" s="16">
        <v>178894.98760739135</v>
      </c>
      <c r="I73" s="16">
        <v>7076250.7845043419</v>
      </c>
      <c r="J73" s="16">
        <v>145035.59770000001</v>
      </c>
      <c r="K73" s="16">
        <v>85.589743589743591</v>
      </c>
      <c r="L73" s="16">
        <v>11.679845846606501</v>
      </c>
      <c r="M73" s="16">
        <v>1.9375932667778186</v>
      </c>
      <c r="N73" s="16">
        <v>323.56046576339998</v>
      </c>
    </row>
    <row r="74" spans="2:14" s="16" customFormat="1" x14ac:dyDescent="0.25">
      <c r="B74" s="16" t="str">
        <f>VLOOKUP(F74,NUTS_Europa!$A$2:$C$81,2,FALSE)</f>
        <v>FRJ1</v>
      </c>
      <c r="C74" s="16">
        <f>VLOOKUP(F74,NUTS_Europa!$A$2:$C$81,3,FALSE)</f>
        <v>1064</v>
      </c>
      <c r="D74" s="16" t="str">
        <f>VLOOKUP(G74,NUTS_Europa!$A$2:$C$81,2,FALSE)</f>
        <v>FRJ2</v>
      </c>
      <c r="E74" s="16">
        <f>VLOOKUP(G74,NUTS_Europa!$A$2:$C$81,3,FALSE)</f>
        <v>163</v>
      </c>
      <c r="F74" s="16">
        <v>66</v>
      </c>
      <c r="G74" s="16">
        <v>68</v>
      </c>
      <c r="H74" s="16">
        <v>3471920.840091351</v>
      </c>
      <c r="I74" s="16">
        <v>2757275.9699387127</v>
      </c>
      <c r="J74" s="16">
        <v>163171.4883</v>
      </c>
      <c r="K74" s="16">
        <v>63.897435897435898</v>
      </c>
      <c r="L74" s="16">
        <v>8.573323779062914</v>
      </c>
      <c r="M74" s="16">
        <v>17.319657593016213</v>
      </c>
      <c r="N74" s="16">
        <v>2892.2254085751483</v>
      </c>
    </row>
    <row r="75" spans="2:14" s="16" customFormat="1" x14ac:dyDescent="0.25">
      <c r="B75" s="16" t="str">
        <f>VLOOKUP(F75,NUTS_Europa!$A$2:$C$81,2,FALSE)</f>
        <v>FRJ1</v>
      </c>
      <c r="C75" s="16">
        <f>VLOOKUP(F75,NUTS_Europa!$A$2:$C$81,3,FALSE)</f>
        <v>1064</v>
      </c>
      <c r="D75" s="16" t="str">
        <f>VLOOKUP(G75,NUTS_Europa!$A$2:$C$81,2,FALSE)</f>
        <v>PT16</v>
      </c>
      <c r="E75" s="16">
        <f>VLOOKUP(G75,NUTS_Europa!$A$2:$C$81,3,FALSE)</f>
        <v>294</v>
      </c>
      <c r="F75" s="16">
        <v>66</v>
      </c>
      <c r="G75" s="16">
        <v>78</v>
      </c>
      <c r="H75" s="16">
        <v>3027753.9501863681</v>
      </c>
      <c r="I75" s="16">
        <v>1834439.2889950487</v>
      </c>
      <c r="J75" s="16">
        <v>119215.969</v>
      </c>
      <c r="K75" s="16">
        <v>31.760512820512822</v>
      </c>
      <c r="L75" s="16">
        <v>11.329228986389008</v>
      </c>
      <c r="M75" s="16">
        <v>16.700709235272281</v>
      </c>
      <c r="N75" s="16">
        <v>3296.1439756520863</v>
      </c>
    </row>
    <row r="76" spans="2:14" s="16" customFormat="1" x14ac:dyDescent="0.25">
      <c r="B76" s="16" t="str">
        <f>VLOOKUP(F76,NUTS_Europa!$A$2:$C$81,2,FALSE)</f>
        <v>NL12</v>
      </c>
      <c r="C76" s="16">
        <f>VLOOKUP(F76,NUTS_Europa!$A$2:$C$81,3,FALSE)</f>
        <v>250</v>
      </c>
      <c r="D76" s="16" t="str">
        <f>VLOOKUP(G76,NUTS_Europa!$A$2:$C$81,2,FALSE)</f>
        <v>NL41</v>
      </c>
      <c r="E76" s="16">
        <f>VLOOKUP(G76,NUTS_Europa!$A$2:$C$81,3,FALSE)</f>
        <v>218</v>
      </c>
      <c r="F76" s="16">
        <v>71</v>
      </c>
      <c r="G76" s="16">
        <v>75</v>
      </c>
      <c r="H76" s="16">
        <v>2932723.8461900759</v>
      </c>
      <c r="I76" s="16">
        <v>1143999.9487119822</v>
      </c>
      <c r="J76" s="16">
        <v>126450.71709999999</v>
      </c>
      <c r="K76" s="16">
        <v>3.4871794871794872</v>
      </c>
      <c r="L76" s="16">
        <v>7.8116689456033939</v>
      </c>
      <c r="M76" s="16">
        <v>30.829882454701188</v>
      </c>
      <c r="N76" s="16">
        <v>5443.4838231684107</v>
      </c>
    </row>
    <row r="77" spans="2:14" s="16" customFormat="1" x14ac:dyDescent="0.25">
      <c r="B77" s="16" t="str">
        <f>VLOOKUP(F77,NUTS_Europa!$A$2:$C$81,2,FALSE)</f>
        <v>NL12</v>
      </c>
      <c r="C77" s="16">
        <f>VLOOKUP(F77,NUTS_Europa!$A$2:$C$81,3,FALSE)</f>
        <v>250</v>
      </c>
      <c r="D77" s="16" t="str">
        <f>VLOOKUP(G77,NUTS_Europa!$A$2:$C$81,2,FALSE)</f>
        <v>PT11</v>
      </c>
      <c r="E77" s="16">
        <f>VLOOKUP(G77,NUTS_Europa!$A$2:$C$81,3,FALSE)</f>
        <v>288</v>
      </c>
      <c r="F77" s="16">
        <v>71</v>
      </c>
      <c r="G77" s="16">
        <v>76</v>
      </c>
      <c r="H77" s="16">
        <v>659961.38157240162</v>
      </c>
      <c r="I77" s="16">
        <v>2460250.3793990687</v>
      </c>
      <c r="J77" s="16">
        <v>142841.86170000001</v>
      </c>
      <c r="K77" s="16">
        <v>46.657435897435903</v>
      </c>
      <c r="L77" s="16">
        <v>11.483317974850324</v>
      </c>
      <c r="M77" s="16">
        <v>5.3922212830335754</v>
      </c>
      <c r="N77" s="16">
        <v>900.45194714114655</v>
      </c>
    </row>
    <row r="78" spans="2:14" s="16" customFormat="1" x14ac:dyDescent="0.25">
      <c r="B78" s="16" t="str">
        <f>VLOOKUP(F78,NUTS_Europa!$A$2:$C$81,2,FALSE)</f>
        <v>NL32</v>
      </c>
      <c r="C78" s="16">
        <f>VLOOKUP(F78,NUTS_Europa!$A$2:$C$81,3,FALSE)</f>
        <v>253</v>
      </c>
      <c r="D78" s="16" t="str">
        <f>VLOOKUP(G78,NUTS_Europa!$A$2:$C$81,2,FALSE)</f>
        <v>NL34</v>
      </c>
      <c r="E78" s="16">
        <f>VLOOKUP(G78,NUTS_Europa!$A$2:$C$81,3,FALSE)</f>
        <v>218</v>
      </c>
      <c r="F78" s="16">
        <v>72</v>
      </c>
      <c r="G78" s="16">
        <v>74</v>
      </c>
      <c r="H78" s="16">
        <v>2771440.9593844982</v>
      </c>
      <c r="I78" s="16">
        <v>1258355.6880083831</v>
      </c>
      <c r="J78" s="16">
        <v>120125.8052</v>
      </c>
      <c r="K78" s="16">
        <v>9.1789743589743598</v>
      </c>
      <c r="L78" s="16">
        <v>9.3852257952621372</v>
      </c>
      <c r="M78" s="16">
        <v>30.829882454701188</v>
      </c>
      <c r="N78" s="16">
        <v>5443.4838231684107</v>
      </c>
    </row>
    <row r="79" spans="2:14" s="16" customFormat="1" x14ac:dyDescent="0.25">
      <c r="B79" s="16" t="str">
        <f>VLOOKUP(F79,NUTS_Europa!$A$2:$C$81,2,FALSE)</f>
        <v>NL32</v>
      </c>
      <c r="C79" s="16">
        <f>VLOOKUP(F79,NUTS_Europa!$A$2:$C$81,3,FALSE)</f>
        <v>253</v>
      </c>
      <c r="D79" s="16" t="str">
        <f>VLOOKUP(G79,NUTS_Europa!$A$2:$C$81,2,FALSE)</f>
        <v>NL41</v>
      </c>
      <c r="E79" s="16">
        <f>VLOOKUP(G79,NUTS_Europa!$A$2:$C$81,3,FALSE)</f>
        <v>218</v>
      </c>
      <c r="F79" s="16">
        <v>72</v>
      </c>
      <c r="G79" s="16">
        <v>75</v>
      </c>
      <c r="H79" s="16">
        <v>2378339.7750943913</v>
      </c>
      <c r="I79" s="16">
        <v>1258355.6880083831</v>
      </c>
      <c r="J79" s="16">
        <v>159445.52859999999</v>
      </c>
      <c r="K79" s="16">
        <v>9.1789743589743598</v>
      </c>
      <c r="L79" s="16">
        <v>9.3852257952621372</v>
      </c>
      <c r="M79" s="16">
        <v>30.829882454701188</v>
      </c>
      <c r="N79" s="16">
        <v>5443.4838231684107</v>
      </c>
    </row>
    <row r="80" spans="2:14" s="16" customFormat="1" x14ac:dyDescent="0.25">
      <c r="B80" s="16" t="str">
        <f>VLOOKUP(F80,NUTS_Europa!$A$2:$C$81,2,FALSE)</f>
        <v>NL33</v>
      </c>
      <c r="C80" s="16">
        <f>VLOOKUP(F80,NUTS_Europa!$A$2:$C$81,3,FALSE)</f>
        <v>220</v>
      </c>
      <c r="D80" s="16" t="str">
        <f>VLOOKUP(G80,NUTS_Europa!$A$2:$C$81,2,FALSE)</f>
        <v>NL34</v>
      </c>
      <c r="E80" s="16">
        <f>VLOOKUP(G80,NUTS_Europa!$A$2:$C$81,3,FALSE)</f>
        <v>218</v>
      </c>
      <c r="F80" s="16">
        <v>73</v>
      </c>
      <c r="G80" s="16">
        <v>74</v>
      </c>
      <c r="H80" s="16">
        <v>2934784.1123227412</v>
      </c>
      <c r="I80" s="16">
        <v>1141150.0953732734</v>
      </c>
      <c r="J80" s="16">
        <v>145277.79319999999</v>
      </c>
      <c r="K80" s="16">
        <v>6.4102564102564106</v>
      </c>
      <c r="L80" s="16">
        <v>9.9463272949225292</v>
      </c>
      <c r="M80" s="16">
        <v>27.509549143540827</v>
      </c>
      <c r="N80" s="16">
        <v>5443.4838231684107</v>
      </c>
    </row>
    <row r="81" spans="2:25" s="16" customFormat="1" x14ac:dyDescent="0.25">
      <c r="B81" s="16" t="str">
        <f>VLOOKUP(F81,NUTS_Europa!$A$2:$C$81,2,FALSE)</f>
        <v>NL33</v>
      </c>
      <c r="C81" s="16">
        <f>VLOOKUP(F81,NUTS_Europa!$A$2:$C$81,3,FALSE)</f>
        <v>220</v>
      </c>
      <c r="D81" s="16" t="str">
        <f>VLOOKUP(G81,NUTS_Europa!$A$2:$C$81,2,FALSE)</f>
        <v>PT11</v>
      </c>
      <c r="E81" s="16">
        <f>VLOOKUP(G81,NUTS_Europa!$A$2:$C$81,3,FALSE)</f>
        <v>288</v>
      </c>
      <c r="F81" s="16">
        <v>73</v>
      </c>
      <c r="G81" s="16">
        <v>76</v>
      </c>
      <c r="H81" s="16">
        <v>591854.21602752921</v>
      </c>
      <c r="I81" s="16">
        <v>2250063.9548592987</v>
      </c>
      <c r="J81" s="16">
        <v>163171.4883</v>
      </c>
      <c r="K81" s="16">
        <v>43.113333333333337</v>
      </c>
      <c r="L81" s="16">
        <v>13.617976324169458</v>
      </c>
      <c r="M81" s="16">
        <v>4.8429773259804012</v>
      </c>
      <c r="N81" s="16">
        <v>900.45194714114655</v>
      </c>
    </row>
    <row r="82" spans="2:25" s="16" customFormat="1" x14ac:dyDescent="0.25">
      <c r="B82" s="16" t="str">
        <f>VLOOKUP(F82,NUTS_Europa!$A$2:$C$81,2,FALSE)</f>
        <v>PT15</v>
      </c>
      <c r="C82" s="16">
        <f>VLOOKUP(F82,NUTS_Europa!$A$2:$C$81,3,FALSE)</f>
        <v>61</v>
      </c>
      <c r="D82" s="16" t="str">
        <f>VLOOKUP(G82,NUTS_Europa!$A$2:$C$81,2,FALSE)</f>
        <v>PT16</v>
      </c>
      <c r="E82" s="16">
        <f>VLOOKUP(G82,NUTS_Europa!$A$2:$C$81,3,FALSE)</f>
        <v>294</v>
      </c>
      <c r="F82" s="16">
        <v>77</v>
      </c>
      <c r="G82" s="16">
        <v>78</v>
      </c>
      <c r="H82" s="16">
        <v>2767212.4295771783</v>
      </c>
      <c r="I82" s="16">
        <v>1354211.8281412905</v>
      </c>
      <c r="J82" s="16">
        <v>127001.217</v>
      </c>
      <c r="K82" s="16">
        <v>15.779487179487178</v>
      </c>
      <c r="L82" s="16">
        <v>12.190923373797894</v>
      </c>
      <c r="M82" s="16">
        <v>15.545383814081431</v>
      </c>
      <c r="N82" s="16">
        <v>3296.1439756520863</v>
      </c>
    </row>
    <row r="83" spans="2:25" s="16" customFormat="1" x14ac:dyDescent="0.25">
      <c r="B83" s="16" t="str">
        <f>VLOOKUP(F83,NUTS_Europa!$A$2:$C$81,2,FALSE)</f>
        <v>PT15</v>
      </c>
      <c r="C83" s="16">
        <f>VLOOKUP(F83,NUTS_Europa!$A$2:$C$81,3,FALSE)</f>
        <v>61</v>
      </c>
      <c r="D83" s="16" t="str">
        <f>VLOOKUP(G83,NUTS_Europa!$A$2:$C$81,2,FALSE)</f>
        <v>PT17</v>
      </c>
      <c r="E83" s="16">
        <f>VLOOKUP(G83,NUTS_Europa!$A$2:$C$81,3,FALSE)</f>
        <v>297</v>
      </c>
      <c r="F83" s="16">
        <v>77</v>
      </c>
      <c r="G83" s="16">
        <v>79</v>
      </c>
      <c r="H83" s="16">
        <v>720858.95124434796</v>
      </c>
      <c r="I83" s="16">
        <v>920308.6878383063</v>
      </c>
      <c r="J83" s="16">
        <v>113696.3812</v>
      </c>
      <c r="K83" s="16">
        <v>3.8461538461538463</v>
      </c>
      <c r="L83" s="16">
        <v>8.6133772957791077</v>
      </c>
      <c r="M83" s="16">
        <v>3.9877299392027932</v>
      </c>
      <c r="N83" s="16">
        <v>845.53280721987937</v>
      </c>
    </row>
    <row r="84" spans="2:25" s="16" customFormat="1" x14ac:dyDescent="0.25"/>
    <row r="85" spans="2:25" s="16" customFormat="1" x14ac:dyDescent="0.25">
      <c r="B85" s="16" t="s">
        <v>140</v>
      </c>
    </row>
    <row r="86" spans="2:25" s="16" customFormat="1" x14ac:dyDescent="0.25">
      <c r="B86" s="16" t="s">
        <v>128</v>
      </c>
      <c r="C86" s="16" t="s">
        <v>129</v>
      </c>
      <c r="D86" s="16" t="s">
        <v>126</v>
      </c>
      <c r="E86" s="16" t="s">
        <v>130</v>
      </c>
      <c r="F86" s="16" t="s">
        <v>34</v>
      </c>
      <c r="G86" s="16" t="s">
        <v>35</v>
      </c>
      <c r="H86" s="16" t="s">
        <v>131</v>
      </c>
      <c r="I86" s="16" t="s">
        <v>127</v>
      </c>
      <c r="J86" s="16" t="s">
        <v>154</v>
      </c>
      <c r="K86" s="16" t="s">
        <v>36</v>
      </c>
      <c r="L86" s="16" t="s">
        <v>37</v>
      </c>
      <c r="M86" s="16" t="s">
        <v>38</v>
      </c>
      <c r="N86" s="16" t="s">
        <v>39</v>
      </c>
      <c r="O86" s="16" t="s">
        <v>40</v>
      </c>
      <c r="P86" s="16" t="str">
        <f>'12 buques 21,4 kn 50000 charter'!P93</f>
        <v>Tiempo C/D</v>
      </c>
      <c r="Q86" s="16" t="str">
        <f>'12 buques 21,4 kn 50000 charter'!Q93</f>
        <v>Tiempo total</v>
      </c>
      <c r="R86" s="16" t="str">
        <f>'12 buques 21,4 kn 50000 charter'!R93</f>
        <v>TEUs/buque</v>
      </c>
      <c r="S86" s="16" t="str">
        <f>'12 buques 21,4 kn 50000 charter'!S93</f>
        <v>Coste variable</v>
      </c>
      <c r="T86" s="16" t="str">
        <f>'12 buques 21,4 kn 50000 charter'!T93</f>
        <v>Coste fijo</v>
      </c>
      <c r="U86" s="16" t="str">
        <f>'12 buques 21,4 kn 50000 charter'!U93</f>
        <v>Coste Total</v>
      </c>
      <c r="V86" s="16" t="str">
        <f>'12 buques 21,4 kn 50000 charter'!V93</f>
        <v>Nodo inicial</v>
      </c>
      <c r="W86" s="16" t="str">
        <f>'12 buques 21,4 kn 50000 charter'!W93</f>
        <v>Puerto O</v>
      </c>
      <c r="X86" s="16" t="str">
        <f>'12 buques 21,4 kn 50000 charter'!X93</f>
        <v>Nodo final</v>
      </c>
      <c r="Y86" s="16" t="str">
        <f>'12 buques 21,4 kn 50000 charter'!Y93</f>
        <v>Puerto D</v>
      </c>
    </row>
    <row r="87" spans="2:25" s="16" customFormat="1" x14ac:dyDescent="0.25">
      <c r="B87" s="16" t="str">
        <f>VLOOKUP(F87,NUTS_Europa!$A$2:$C$81,2,FALSE)</f>
        <v>NL12</v>
      </c>
      <c r="C87" s="16">
        <f>VLOOKUP(F87,NUTS_Europa!$A$2:$C$81,3,FALSE)</f>
        <v>250</v>
      </c>
      <c r="D87" s="16" t="str">
        <f>VLOOKUP(G87,NUTS_Europa!$A$2:$C$81,2,FALSE)</f>
        <v>NL41</v>
      </c>
      <c r="E87" s="16">
        <f>VLOOKUP(G87,NUTS_Europa!$A$2:$C$81,3,FALSE)</f>
        <v>218</v>
      </c>
      <c r="F87" s="16">
        <v>71</v>
      </c>
      <c r="G87" s="16">
        <v>75</v>
      </c>
      <c r="H87" s="19">
        <v>2932723.8461900759</v>
      </c>
      <c r="I87" s="19">
        <v>1143999.9487119822</v>
      </c>
      <c r="J87" s="19">
        <f>I87/13</f>
        <v>87999.996054767864</v>
      </c>
      <c r="K87" s="18">
        <v>126450.71709999999</v>
      </c>
      <c r="L87" s="20">
        <v>3.4871794871794872</v>
      </c>
      <c r="M87" s="20">
        <v>7.8116689456033939</v>
      </c>
      <c r="N87" s="20">
        <v>30.829882454701188</v>
      </c>
      <c r="O87" s="18">
        <v>5443.4838231684107</v>
      </c>
      <c r="P87" s="20">
        <f>N87*(R87/O87)</f>
        <v>8.9372093486266166</v>
      </c>
      <c r="Q87" s="20">
        <f>P87+M87+L87</f>
        <v>20.2360577814095</v>
      </c>
      <c r="R87" s="20">
        <v>1578</v>
      </c>
      <c r="S87" s="19">
        <f>H87*(R87/O87)</f>
        <v>850161.10631045839</v>
      </c>
      <c r="T87" s="19">
        <f>J87</f>
        <v>87999.996054767864</v>
      </c>
      <c r="U87" s="19">
        <f>T87+S87</f>
        <v>938161.10236522625</v>
      </c>
      <c r="V87" s="16" t="str">
        <f>VLOOKUP(B87,NUTS_Europa!$B$2:$F$41,5,FALSE)</f>
        <v>Friesland (NL)</v>
      </c>
      <c r="W87" s="16" t="str">
        <f>VLOOKUP(C87,Puertos!$C$3:$D$28,2,FALSE)</f>
        <v>Rotterdam</v>
      </c>
      <c r="X87" s="16" t="str">
        <f>VLOOKUP(D87,NUTS_Europa!$B$2:$F$41,5,FALSE)</f>
        <v>Noord-Brabant</v>
      </c>
      <c r="Y87" s="16" t="str">
        <f>VLOOKUP(E87,Puertos!$C$3:$D$28,2,FALSE)</f>
        <v>Amsterdam</v>
      </c>
    </row>
    <row r="88" spans="2:25" s="16" customFormat="1" x14ac:dyDescent="0.25">
      <c r="B88" s="16" t="str">
        <f>VLOOKUP(G88,NUTS_Europa!$A$2:$C$81,2,FALSE)</f>
        <v>NL41</v>
      </c>
      <c r="C88" s="16">
        <f>VLOOKUP(G88,NUTS_Europa!$A$2:$C$81,3,FALSE)</f>
        <v>218</v>
      </c>
      <c r="D88" s="16" t="str">
        <f>VLOOKUP(F88,NUTS_Europa!$A$2:$C$81,2,FALSE)</f>
        <v>NL32</v>
      </c>
      <c r="E88" s="16">
        <f>VLOOKUP(F88,NUTS_Europa!$A$2:$C$81,3,FALSE)</f>
        <v>253</v>
      </c>
      <c r="F88" s="16">
        <v>72</v>
      </c>
      <c r="G88" s="16">
        <v>75</v>
      </c>
      <c r="H88" s="16">
        <v>2378339.7750943913</v>
      </c>
      <c r="I88" s="19">
        <v>1258355.6880083831</v>
      </c>
      <c r="J88" s="19">
        <f t="shared" ref="J88:J92" si="0">I88/13</f>
        <v>96796.591385260239</v>
      </c>
      <c r="K88" s="18">
        <v>159445.52859999999</v>
      </c>
      <c r="L88" s="20">
        <v>9.1789743589743598</v>
      </c>
      <c r="M88" s="20">
        <v>9.3852257952621372</v>
      </c>
      <c r="N88" s="16">
        <v>30.829882454701188</v>
      </c>
      <c r="O88" s="18">
        <v>5443.4838231684107</v>
      </c>
      <c r="P88" s="20">
        <f t="shared" ref="P88:P92" si="1">N88*(R88/O88)</f>
        <v>0</v>
      </c>
      <c r="Q88" s="20">
        <f t="shared" ref="Q88:Q92" si="2">P88+M88+L88</f>
        <v>18.564200154236495</v>
      </c>
      <c r="S88" s="19">
        <f t="shared" ref="S88:S92" si="3">H88*(R88/O88)</f>
        <v>0</v>
      </c>
      <c r="T88" s="19">
        <f t="shared" ref="T88:T92" si="4">J88</f>
        <v>96796.591385260239</v>
      </c>
      <c r="U88" s="19">
        <f t="shared" ref="U88:U92" si="5">T88+S88</f>
        <v>96796.591385260239</v>
      </c>
      <c r="V88" s="16" t="str">
        <f>VLOOKUP(B88,NUTS_Europa!$B$2:$F$41,5,FALSE)</f>
        <v>Noord-Brabant</v>
      </c>
      <c r="W88" s="16" t="str">
        <f>VLOOKUP(C88,Puertos!$C$3:$D$28,2,FALSE)</f>
        <v>Amsterdam</v>
      </c>
      <c r="X88" s="16" t="str">
        <f>VLOOKUP(D88,NUTS_Europa!$B$2:$F$41,5,FALSE)</f>
        <v>Noord-Holland</v>
      </c>
      <c r="Y88" s="16" t="str">
        <f>VLOOKUP(E88,Puertos!$C$3:$D$28,2,FALSE)</f>
        <v>Amberes</v>
      </c>
    </row>
    <row r="89" spans="2:25" s="16" customFormat="1" x14ac:dyDescent="0.25">
      <c r="B89" s="16" t="str">
        <f>VLOOKUP(F89,NUTS_Europa!$A$2:$C$81,2,FALSE)</f>
        <v>NL32</v>
      </c>
      <c r="C89" s="16">
        <f>VLOOKUP(F89,NUTS_Europa!$A$2:$C$81,3,FALSE)</f>
        <v>253</v>
      </c>
      <c r="D89" s="16" t="str">
        <f>VLOOKUP(G89,NUTS_Europa!$A$2:$C$81,2,FALSE)</f>
        <v>NL34</v>
      </c>
      <c r="E89" s="16">
        <f>VLOOKUP(G89,NUTS_Europa!$A$2:$C$81,3,FALSE)</f>
        <v>218</v>
      </c>
      <c r="F89" s="16">
        <v>72</v>
      </c>
      <c r="G89" s="16">
        <v>74</v>
      </c>
      <c r="H89" s="16">
        <v>2771440.9593844982</v>
      </c>
      <c r="I89" s="19">
        <v>1258355.6880083831</v>
      </c>
      <c r="J89" s="19">
        <f t="shared" si="0"/>
        <v>96796.591385260239</v>
      </c>
      <c r="K89" s="18">
        <v>120125.8052</v>
      </c>
      <c r="L89" s="20">
        <v>9.1789743589743598</v>
      </c>
      <c r="M89" s="20">
        <v>9.3852257952621372</v>
      </c>
      <c r="N89" s="16">
        <v>30.829882454701188</v>
      </c>
      <c r="O89" s="18">
        <v>5443.4838231684107</v>
      </c>
      <c r="P89" s="20">
        <f t="shared" si="1"/>
        <v>0</v>
      </c>
      <c r="Q89" s="20">
        <f t="shared" si="2"/>
        <v>18.564200154236495</v>
      </c>
      <c r="S89" s="19">
        <f t="shared" si="3"/>
        <v>0</v>
      </c>
      <c r="T89" s="19">
        <f t="shared" si="4"/>
        <v>96796.591385260239</v>
      </c>
      <c r="U89" s="19">
        <f t="shared" si="5"/>
        <v>96796.591385260239</v>
      </c>
      <c r="V89" s="16" t="str">
        <f>VLOOKUP(B89,NUTS_Europa!$B$2:$F$41,5,FALSE)</f>
        <v>Noord-Holland</v>
      </c>
      <c r="W89" s="16" t="str">
        <f>VLOOKUP(C89,Puertos!$C$3:$D$28,2,FALSE)</f>
        <v>Amberes</v>
      </c>
      <c r="X89" s="16" t="str">
        <f>VLOOKUP(D89,NUTS_Europa!$B$2:$F$41,5,FALSE)</f>
        <v>Zeeland</v>
      </c>
      <c r="Y89" s="16" t="str">
        <f>VLOOKUP(E89,Puertos!$C$3:$D$28,2,FALSE)</f>
        <v>Amsterdam</v>
      </c>
    </row>
    <row r="90" spans="2:25" s="16" customFormat="1" x14ac:dyDescent="0.25">
      <c r="B90" s="16" t="str">
        <f>VLOOKUP(G90,NUTS_Europa!$A$2:$C$81,2,FALSE)</f>
        <v>NL34</v>
      </c>
      <c r="C90" s="16">
        <f>VLOOKUP(G90,NUTS_Europa!$A$2:$C$81,3,FALSE)</f>
        <v>218</v>
      </c>
      <c r="D90" s="16" t="str">
        <f>VLOOKUP(F90,NUTS_Europa!$A$2:$C$81,2,FALSE)</f>
        <v>NL33</v>
      </c>
      <c r="E90" s="16">
        <f>VLOOKUP(F90,NUTS_Europa!$A$2:$C$81,3,FALSE)</f>
        <v>220</v>
      </c>
      <c r="F90" s="16">
        <v>73</v>
      </c>
      <c r="G90" s="16">
        <v>74</v>
      </c>
      <c r="H90" s="19">
        <v>2934784.1123227412</v>
      </c>
      <c r="I90" s="19">
        <v>1141150.0953732734</v>
      </c>
      <c r="J90" s="19">
        <f t="shared" si="0"/>
        <v>87780.776567174878</v>
      </c>
      <c r="K90" s="18">
        <v>145277.79319999999</v>
      </c>
      <c r="L90" s="20">
        <v>6.4102564102564106</v>
      </c>
      <c r="M90" s="20">
        <v>9.9463272949225292</v>
      </c>
      <c r="N90" s="20">
        <v>27.509549143540827</v>
      </c>
      <c r="O90" s="18">
        <v>5443.4838231684107</v>
      </c>
      <c r="P90" s="20">
        <f t="shared" si="1"/>
        <v>7.9746849552021537</v>
      </c>
      <c r="Q90" s="20">
        <f t="shared" si="2"/>
        <v>24.331268660381092</v>
      </c>
      <c r="R90" s="20">
        <f>R87</f>
        <v>1578</v>
      </c>
      <c r="S90" s="19">
        <f t="shared" si="3"/>
        <v>850758.35249745147</v>
      </c>
      <c r="T90" s="19">
        <f t="shared" si="4"/>
        <v>87780.776567174878</v>
      </c>
      <c r="U90" s="19">
        <f t="shared" si="5"/>
        <v>938539.12906462629</v>
      </c>
      <c r="V90" s="16" t="str">
        <f>VLOOKUP(B90,NUTS_Europa!$B$2:$F$41,5,FALSE)</f>
        <v>Zeeland</v>
      </c>
      <c r="W90" s="16" t="str">
        <f>VLOOKUP(C90,Puertos!$C$3:$D$28,2,FALSE)</f>
        <v>Amsterdam</v>
      </c>
      <c r="X90" s="16" t="str">
        <f>VLOOKUP(D90,NUTS_Europa!$B$2:$F$41,5,FALSE)</f>
        <v>Zuid-Holland</v>
      </c>
      <c r="Y90" s="16" t="str">
        <f>VLOOKUP(E90,Puertos!$C$3:$D$28,2,FALSE)</f>
        <v>Zeebrugge</v>
      </c>
    </row>
    <row r="91" spans="2:25" s="16" customFormat="1" x14ac:dyDescent="0.25">
      <c r="B91" s="16" t="str">
        <f>VLOOKUP(F91,NUTS_Europa!$A$2:$C$81,2,FALSE)</f>
        <v>NL33</v>
      </c>
      <c r="C91" s="16">
        <f>VLOOKUP(F91,NUTS_Europa!$A$2:$C$81,3,FALSE)</f>
        <v>220</v>
      </c>
      <c r="D91" s="16" t="str">
        <f>VLOOKUP(G91,NUTS_Europa!$A$2:$C$81,2,FALSE)</f>
        <v>PT11</v>
      </c>
      <c r="E91" s="16">
        <f>VLOOKUP(G91,NUTS_Europa!$A$2:$C$81,3,FALSE)</f>
        <v>288</v>
      </c>
      <c r="F91" s="16">
        <v>73</v>
      </c>
      <c r="G91" s="16">
        <v>76</v>
      </c>
      <c r="H91" s="19">
        <v>591854.21602752921</v>
      </c>
      <c r="I91" s="19">
        <v>2250063.9548592987</v>
      </c>
      <c r="J91" s="19">
        <f t="shared" si="0"/>
        <v>173081.8426814845</v>
      </c>
      <c r="K91" s="18">
        <v>163171.4883</v>
      </c>
      <c r="L91" s="20">
        <v>43.113333333333337</v>
      </c>
      <c r="M91" s="20">
        <v>13.617976324169458</v>
      </c>
      <c r="N91" s="20">
        <v>4.8429773259804012</v>
      </c>
      <c r="O91" s="18">
        <v>900.45194714114655</v>
      </c>
      <c r="P91" s="20">
        <f t="shared" si="1"/>
        <v>4.8429773259804012</v>
      </c>
      <c r="Q91" s="20">
        <f t="shared" si="2"/>
        <v>61.574286983483198</v>
      </c>
      <c r="R91" s="18">
        <f>O91</f>
        <v>900.45194714114655</v>
      </c>
      <c r="S91" s="19">
        <f t="shared" si="3"/>
        <v>591854.21602752921</v>
      </c>
      <c r="T91" s="19">
        <f t="shared" si="4"/>
        <v>173081.8426814845</v>
      </c>
      <c r="U91" s="19">
        <f t="shared" si="5"/>
        <v>764936.05870901374</v>
      </c>
      <c r="V91" s="16" t="str">
        <f>VLOOKUP(B91,NUTS_Europa!$B$2:$F$41,5,FALSE)</f>
        <v>Zuid-Holland</v>
      </c>
      <c r="W91" s="16" t="str">
        <f>VLOOKUP(C91,Puertos!$C$3:$D$28,2,FALSE)</f>
        <v>Zeebrugge</v>
      </c>
      <c r="X91" s="16" t="str">
        <f>VLOOKUP(D91,NUTS_Europa!$B$2:$F$41,5,FALSE)</f>
        <v>Norte</v>
      </c>
      <c r="Y91" s="16" t="str">
        <f>VLOOKUP(E91,Puertos!$C$3:$D$28,2,FALSE)</f>
        <v>Vigo</v>
      </c>
    </row>
    <row r="92" spans="2:25" s="16" customFormat="1" x14ac:dyDescent="0.25">
      <c r="B92" s="16" t="str">
        <f>VLOOKUP(G92,NUTS_Europa!$A$2:$C$81,2,FALSE)</f>
        <v>PT11</v>
      </c>
      <c r="C92" s="16">
        <f>VLOOKUP(G92,NUTS_Europa!$A$2:$C$81,3,FALSE)</f>
        <v>288</v>
      </c>
      <c r="D92" s="16" t="str">
        <f>VLOOKUP(F92,NUTS_Europa!$A$2:$C$81,2,FALSE)</f>
        <v>NL12</v>
      </c>
      <c r="E92" s="16">
        <f>VLOOKUP(F92,NUTS_Europa!$A$2:$C$81,3,FALSE)</f>
        <v>250</v>
      </c>
      <c r="F92" s="16">
        <v>71</v>
      </c>
      <c r="G92" s="16">
        <v>76</v>
      </c>
      <c r="H92" s="19">
        <v>659961.38157240162</v>
      </c>
      <c r="I92" s="19">
        <v>2460250.3793990687</v>
      </c>
      <c r="J92" s="19">
        <f t="shared" si="0"/>
        <v>189250.02918454373</v>
      </c>
      <c r="K92" s="18">
        <v>142841.86170000001</v>
      </c>
      <c r="L92" s="20">
        <v>46.657435897435903</v>
      </c>
      <c r="M92" s="20">
        <v>11.483317974850324</v>
      </c>
      <c r="N92" s="20">
        <v>5.3922212830335754</v>
      </c>
      <c r="O92" s="18">
        <v>900.45194714114655</v>
      </c>
      <c r="P92" s="20">
        <f t="shared" si="1"/>
        <v>5.3922212830335754</v>
      </c>
      <c r="Q92" s="20">
        <f t="shared" si="2"/>
        <v>63.532975155319804</v>
      </c>
      <c r="R92" s="18">
        <f>O92</f>
        <v>900.45194714114655</v>
      </c>
      <c r="S92" s="19">
        <f t="shared" si="3"/>
        <v>659961.38157240162</v>
      </c>
      <c r="T92" s="19">
        <f t="shared" si="4"/>
        <v>189250.02918454373</v>
      </c>
      <c r="U92" s="19">
        <f t="shared" si="5"/>
        <v>849211.41075694538</v>
      </c>
      <c r="V92" s="16" t="str">
        <f>VLOOKUP(B92,NUTS_Europa!$B$2:$F$41,5,FALSE)</f>
        <v>Norte</v>
      </c>
      <c r="W92" s="16" t="str">
        <f>VLOOKUP(C92,Puertos!$C$3:$D$28,2,FALSE)</f>
        <v>Vigo</v>
      </c>
      <c r="X92" s="16" t="str">
        <f>VLOOKUP(D92,NUTS_Europa!$B$2:$F$41,5,FALSE)</f>
        <v>Friesland (NL)</v>
      </c>
      <c r="Y92" s="16" t="str">
        <f>VLOOKUP(E92,Puertos!$C$3:$D$28,2,FALSE)</f>
        <v>Rotterdam</v>
      </c>
    </row>
    <row r="93" spans="2:25" s="16" customFormat="1" x14ac:dyDescent="0.25">
      <c r="Q93" s="20">
        <f>Q87+Q90+Q91+Q92</f>
        <v>169.67458858059359</v>
      </c>
    </row>
    <row r="94" spans="2:25" s="16" customFormat="1" x14ac:dyDescent="0.25">
      <c r="B94" s="16" t="s">
        <v>141</v>
      </c>
    </row>
    <row r="95" spans="2:25" s="16" customFormat="1" x14ac:dyDescent="0.25">
      <c r="B95" s="16" t="s">
        <v>128</v>
      </c>
      <c r="C95" s="16" t="s">
        <v>129</v>
      </c>
      <c r="D95" s="16" t="s">
        <v>126</v>
      </c>
      <c r="E95" s="16" t="s">
        <v>130</v>
      </c>
      <c r="F95" s="16" t="s">
        <v>34</v>
      </c>
      <c r="G95" s="16" t="s">
        <v>35</v>
      </c>
      <c r="H95" s="16" t="s">
        <v>131</v>
      </c>
      <c r="I95" s="16" t="s">
        <v>127</v>
      </c>
      <c r="J95" s="16" t="s">
        <v>36</v>
      </c>
      <c r="K95" s="16" t="s">
        <v>37</v>
      </c>
      <c r="L95" s="16" t="s">
        <v>38</v>
      </c>
      <c r="M95" s="16" t="s">
        <v>39</v>
      </c>
      <c r="N95" s="16" t="s">
        <v>40</v>
      </c>
    </row>
    <row r="96" spans="2:25" s="16" customFormat="1" x14ac:dyDescent="0.25">
      <c r="B96" s="16" t="str">
        <f>VLOOKUP(F96,NUTS_Europa!$A$2:$C$81,2,FALSE)</f>
        <v>NL34</v>
      </c>
      <c r="C96" s="16">
        <f>VLOOKUP(F96,NUTS_Europa!$A$2:$C$81,3,FALSE)</f>
        <v>250</v>
      </c>
      <c r="D96" s="16" t="str">
        <f>VLOOKUP(G96,NUTS_Europa!$A$2:$C$81,2,FALSE)</f>
        <v>FRH0</v>
      </c>
      <c r="E96" s="16">
        <f>VLOOKUP(G96,NUTS_Europa!$A$2:$C$81,3,FALSE)</f>
        <v>282</v>
      </c>
      <c r="F96" s="16">
        <v>34</v>
      </c>
      <c r="G96" s="16">
        <v>63</v>
      </c>
      <c r="H96" s="16">
        <v>349813.2830024733</v>
      </c>
      <c r="I96" s="16">
        <v>1622687.619255187</v>
      </c>
      <c r="J96" s="16">
        <v>135416.16140000001</v>
      </c>
      <c r="K96" s="16">
        <v>18.615384615384617</v>
      </c>
      <c r="L96" s="16">
        <v>13.428303152438001</v>
      </c>
      <c r="M96" s="16">
        <v>5.2529984983594167</v>
      </c>
      <c r="N96" s="16">
        <v>760.20697826459991</v>
      </c>
    </row>
    <row r="97" spans="2:14" s="16" customFormat="1" x14ac:dyDescent="0.25">
      <c r="B97" s="16" t="s">
        <v>90</v>
      </c>
      <c r="C97" s="16">
        <v>282</v>
      </c>
      <c r="D97" s="16" t="s">
        <v>74</v>
      </c>
      <c r="E97" s="16">
        <v>1064</v>
      </c>
      <c r="F97" s="16">
        <v>55</v>
      </c>
      <c r="G97" s="16">
        <v>63</v>
      </c>
      <c r="H97" s="16">
        <v>538094.24539980211</v>
      </c>
      <c r="I97" s="16">
        <v>2816404.039319837</v>
      </c>
      <c r="J97" s="16">
        <v>127001.217</v>
      </c>
      <c r="K97" s="16">
        <v>64.462512820512828</v>
      </c>
      <c r="L97" s="16">
        <v>12.448214884487115</v>
      </c>
      <c r="M97" s="16">
        <v>4.5523853446301281</v>
      </c>
      <c r="N97" s="16">
        <v>760.20697826459991</v>
      </c>
    </row>
    <row r="98" spans="2:14" s="16" customFormat="1" x14ac:dyDescent="0.25">
      <c r="B98" s="16" t="s">
        <v>74</v>
      </c>
      <c r="C98" s="16">
        <v>1064</v>
      </c>
      <c r="D98" s="16" t="s">
        <v>100</v>
      </c>
      <c r="E98" s="16">
        <v>163</v>
      </c>
      <c r="F98" s="16">
        <v>55</v>
      </c>
      <c r="G98" s="16">
        <v>68</v>
      </c>
      <c r="H98" s="16">
        <v>3479515.8240142693</v>
      </c>
      <c r="I98" s="16">
        <v>2757275.9699387127</v>
      </c>
      <c r="J98" s="16">
        <v>141696.47589999999</v>
      </c>
      <c r="K98" s="16">
        <v>63.897435897435898</v>
      </c>
      <c r="L98" s="16">
        <v>8.573323779062914</v>
      </c>
      <c r="M98" s="16">
        <v>17.319657593016213</v>
      </c>
      <c r="N98" s="16">
        <v>2892.2254085751483</v>
      </c>
    </row>
    <row r="99" spans="2:14" s="16" customFormat="1" x14ac:dyDescent="0.25">
      <c r="B99" s="16" t="s">
        <v>100</v>
      </c>
      <c r="C99" s="16">
        <v>163</v>
      </c>
      <c r="D99" s="16" t="s">
        <v>96</v>
      </c>
      <c r="E99" s="16">
        <v>1064</v>
      </c>
      <c r="F99" s="16">
        <v>66</v>
      </c>
      <c r="G99" s="16">
        <v>68</v>
      </c>
      <c r="H99" s="16">
        <v>3471920.840091351</v>
      </c>
      <c r="I99" s="16">
        <v>2757275.9699387127</v>
      </c>
      <c r="J99" s="16">
        <v>163171.4883</v>
      </c>
      <c r="K99" s="16">
        <v>63.897435897435898</v>
      </c>
      <c r="L99" s="16">
        <v>8.573323779062914</v>
      </c>
      <c r="M99" s="16">
        <v>17.319657593016213</v>
      </c>
      <c r="N99" s="16">
        <v>2892.2254085751483</v>
      </c>
    </row>
    <row r="100" spans="2:14" s="16" customFormat="1" x14ac:dyDescent="0.25">
      <c r="B100" s="16" t="s">
        <v>96</v>
      </c>
      <c r="C100" s="16">
        <v>1064</v>
      </c>
      <c r="D100" s="16" t="s">
        <v>120</v>
      </c>
      <c r="E100" s="16">
        <v>294</v>
      </c>
      <c r="F100" s="16">
        <v>66</v>
      </c>
      <c r="G100" s="16">
        <v>78</v>
      </c>
      <c r="H100" s="16">
        <v>3027753.9501863681</v>
      </c>
      <c r="I100" s="16">
        <v>1834439.2889950487</v>
      </c>
      <c r="J100" s="16">
        <v>119215.969</v>
      </c>
      <c r="K100" s="16">
        <v>31.760512820512822</v>
      </c>
      <c r="L100" s="16">
        <v>11.329228986389008</v>
      </c>
      <c r="M100" s="16">
        <v>16.700709235272281</v>
      </c>
      <c r="N100" s="16">
        <v>3296.1439756520863</v>
      </c>
    </row>
    <row r="101" spans="2:14" s="16" customFormat="1" x14ac:dyDescent="0.25">
      <c r="B101" s="16" t="s">
        <v>120</v>
      </c>
      <c r="C101" s="16">
        <v>294</v>
      </c>
      <c r="D101" s="16" t="s">
        <v>118</v>
      </c>
      <c r="E101" s="16">
        <v>61</v>
      </c>
      <c r="F101" s="16">
        <v>77</v>
      </c>
      <c r="G101" s="16">
        <v>78</v>
      </c>
      <c r="H101" s="16">
        <v>2767212.4295771783</v>
      </c>
      <c r="I101" s="16">
        <v>1354211.8281412905</v>
      </c>
      <c r="J101" s="16">
        <v>127001.217</v>
      </c>
      <c r="K101" s="16">
        <v>15.779487179487178</v>
      </c>
      <c r="L101" s="16">
        <v>12.190923373797894</v>
      </c>
      <c r="M101" s="16">
        <v>15.545383814081431</v>
      </c>
      <c r="N101" s="16">
        <v>3296.1439756520863</v>
      </c>
    </row>
    <row r="102" spans="2:14" s="16" customFormat="1" x14ac:dyDescent="0.25">
      <c r="B102" s="16" t="s">
        <v>118</v>
      </c>
      <c r="C102" s="16">
        <v>61</v>
      </c>
      <c r="D102" s="16" t="s">
        <v>122</v>
      </c>
      <c r="E102" s="16">
        <v>297</v>
      </c>
      <c r="F102" s="16">
        <v>77</v>
      </c>
      <c r="G102" s="16">
        <v>79</v>
      </c>
      <c r="H102" s="16">
        <v>720858.95124434796</v>
      </c>
      <c r="I102" s="16">
        <v>920308.6878383063</v>
      </c>
      <c r="J102" s="16">
        <v>113696.3812</v>
      </c>
      <c r="K102" s="16">
        <v>3.8461538461538463</v>
      </c>
      <c r="L102" s="16">
        <v>8.6133772957791077</v>
      </c>
      <c r="M102" s="16">
        <v>3.9877299392027932</v>
      </c>
      <c r="N102" s="16">
        <v>845.53280721987937</v>
      </c>
    </row>
    <row r="103" spans="2:14" s="16" customFormat="1" x14ac:dyDescent="0.25">
      <c r="B103" s="16" t="str">
        <f>VLOOKUP(G103,NUTS_Europa!$A$2:$C$81,2,FALSE)</f>
        <v>PT17</v>
      </c>
      <c r="C103" s="16">
        <f>VLOOKUP(G103,NUTS_Europa!$A$2:$C$81,3,FALSE)</f>
        <v>297</v>
      </c>
      <c r="D103" s="16" t="str">
        <f>VLOOKUP(F103,NUTS_Europa!$A$2:$C$81,2,FALSE)</f>
        <v>DEF0</v>
      </c>
      <c r="E103" s="16">
        <f>VLOOKUP(F103,NUTS_Europa!$A$2:$C$81,3,FALSE)</f>
        <v>245</v>
      </c>
      <c r="F103" s="16">
        <v>50</v>
      </c>
      <c r="G103" s="16">
        <v>79</v>
      </c>
      <c r="H103" s="16">
        <v>3110864.047403302</v>
      </c>
      <c r="I103" s="16">
        <v>8752224.4757111669</v>
      </c>
      <c r="J103" s="16">
        <v>144185.261</v>
      </c>
      <c r="K103" s="16">
        <v>80.134871794871799</v>
      </c>
      <c r="L103" s="16">
        <v>10.919453524882524</v>
      </c>
      <c r="M103" s="16">
        <v>5.0633462596971706</v>
      </c>
      <c r="N103" s="16">
        <v>845.53280721987937</v>
      </c>
    </row>
    <row r="104" spans="2:14" s="16" customFormat="1" x14ac:dyDescent="0.25">
      <c r="B104" s="16" t="str">
        <f>VLOOKUP(F104,NUTS_Europa!$A$2:$C$81,2,FALSE)</f>
        <v>DEF0</v>
      </c>
      <c r="C104" s="16">
        <f>VLOOKUP(F104,NUTS_Europa!$A$2:$C$81,3,FALSE)</f>
        <v>245</v>
      </c>
      <c r="D104" s="16" t="str">
        <f>VLOOKUP(G104,NUTS_Europa!$A$2:$C$81,2,FALSE)</f>
        <v>ES61</v>
      </c>
      <c r="E104" s="16">
        <f>VLOOKUP(G104,NUTS_Europa!$A$2:$C$81,3,FALSE)</f>
        <v>297</v>
      </c>
      <c r="F104" s="16">
        <v>50</v>
      </c>
      <c r="G104" s="16">
        <v>57</v>
      </c>
      <c r="H104" s="16">
        <v>3032040.9425158431</v>
      </c>
      <c r="I104" s="16">
        <v>8752224.4757111669</v>
      </c>
      <c r="J104" s="16">
        <v>137713.6226</v>
      </c>
      <c r="K104" s="16">
        <v>80.134871794871799</v>
      </c>
      <c r="L104" s="16">
        <v>10.919453524882524</v>
      </c>
      <c r="M104" s="16">
        <v>5.0633462596971706</v>
      </c>
      <c r="N104" s="16">
        <v>845.53280721987937</v>
      </c>
    </row>
    <row r="105" spans="2:14" s="16" customFormat="1" x14ac:dyDescent="0.25">
      <c r="B105" s="16" t="s">
        <v>78</v>
      </c>
      <c r="C105" s="16">
        <v>297</v>
      </c>
      <c r="D105" s="16" t="s">
        <v>54</v>
      </c>
      <c r="E105" s="16">
        <v>245</v>
      </c>
      <c r="F105" s="16">
        <v>45</v>
      </c>
      <c r="G105" s="16">
        <v>57</v>
      </c>
      <c r="H105" s="16">
        <v>3075338.1409751517</v>
      </c>
      <c r="I105" s="16">
        <v>8752224.4757111669</v>
      </c>
      <c r="J105" s="16">
        <v>159445.52859999999</v>
      </c>
      <c r="K105" s="16">
        <v>80.134871794871799</v>
      </c>
      <c r="L105" s="16">
        <v>10.919453524882524</v>
      </c>
      <c r="M105" s="16">
        <v>5.0633462596971706</v>
      </c>
      <c r="N105" s="16">
        <v>845.53280721987937</v>
      </c>
    </row>
    <row r="106" spans="2:14" s="16" customFormat="1" x14ac:dyDescent="0.25">
      <c r="B106" s="16" t="s">
        <v>54</v>
      </c>
      <c r="C106" s="16">
        <v>245</v>
      </c>
      <c r="D106" s="16" t="s">
        <v>94</v>
      </c>
      <c r="E106" s="16">
        <v>282</v>
      </c>
      <c r="F106" s="16">
        <v>45</v>
      </c>
      <c r="G106" s="16">
        <v>65</v>
      </c>
      <c r="H106" s="16">
        <v>3158952.8522467501</v>
      </c>
      <c r="I106" s="16">
        <v>10208466.557830831</v>
      </c>
      <c r="J106" s="16">
        <v>163171.4883</v>
      </c>
      <c r="K106" s="16">
        <v>45.43948717948718</v>
      </c>
      <c r="L106" s="16">
        <v>15.615985500999415</v>
      </c>
      <c r="M106" s="16">
        <v>5.2529984983594167</v>
      </c>
      <c r="N106" s="16">
        <v>760.20697826459991</v>
      </c>
    </row>
    <row r="107" spans="2:14" s="16" customFormat="1" x14ac:dyDescent="0.25">
      <c r="B107" s="16" t="s">
        <v>94</v>
      </c>
      <c r="C107" s="16">
        <v>282</v>
      </c>
      <c r="D107" s="16" t="s">
        <v>112</v>
      </c>
      <c r="E107" s="16">
        <v>250</v>
      </c>
      <c r="F107" s="16">
        <v>34</v>
      </c>
      <c r="G107" s="16">
        <v>65</v>
      </c>
      <c r="H107" s="16">
        <v>490552.68150953349</v>
      </c>
      <c r="I107" s="16">
        <v>1622687.619255187</v>
      </c>
      <c r="J107" s="16">
        <v>199597.76430000001</v>
      </c>
      <c r="K107" s="16">
        <v>18.615384615384617</v>
      </c>
      <c r="L107" s="16">
        <v>13.428303152438001</v>
      </c>
      <c r="M107" s="16">
        <v>5.2529984983594167</v>
      </c>
      <c r="N107" s="16">
        <v>760.20697826459991</v>
      </c>
    </row>
    <row r="108" spans="2:14" s="16" customFormat="1" x14ac:dyDescent="0.25"/>
    <row r="109" spans="2:14" s="16" customFormat="1" x14ac:dyDescent="0.25">
      <c r="B109" s="16" t="s">
        <v>142</v>
      </c>
    </row>
    <row r="110" spans="2:14" s="16" customFormat="1" x14ac:dyDescent="0.25">
      <c r="B110" s="16" t="s">
        <v>128</v>
      </c>
      <c r="C110" s="16" t="s">
        <v>129</v>
      </c>
      <c r="D110" s="16" t="s">
        <v>126</v>
      </c>
      <c r="E110" s="16" t="s">
        <v>130</v>
      </c>
      <c r="F110" s="16" t="s">
        <v>34</v>
      </c>
      <c r="G110" s="16" t="s">
        <v>35</v>
      </c>
      <c r="H110" s="16" t="s">
        <v>131</v>
      </c>
      <c r="I110" s="16" t="s">
        <v>127</v>
      </c>
      <c r="J110" s="16" t="s">
        <v>36</v>
      </c>
      <c r="K110" s="16" t="s">
        <v>37</v>
      </c>
      <c r="L110" s="16" t="s">
        <v>38</v>
      </c>
      <c r="M110" s="16" t="s">
        <v>39</v>
      </c>
      <c r="N110" s="16" t="s">
        <v>40</v>
      </c>
    </row>
    <row r="111" spans="2:14" s="16" customFormat="1" x14ac:dyDescent="0.25">
      <c r="B111" s="16" t="str">
        <f>VLOOKUP(F111,NUTS_Europa!$A$2:$C$81,2,FALSE)</f>
        <v>BE21</v>
      </c>
      <c r="C111" s="16">
        <f>VLOOKUP(F111,NUTS_Europa!$A$2:$C$81,3,FALSE)</f>
        <v>253</v>
      </c>
      <c r="D111" s="16" t="str">
        <f>VLOOKUP(G111,NUTS_Europa!$A$2:$C$81,2,FALSE)</f>
        <v>ES21</v>
      </c>
      <c r="E111" s="16">
        <f>VLOOKUP(G111,NUTS_Europa!$A$2:$C$81,3,FALSE)</f>
        <v>163</v>
      </c>
      <c r="F111" s="16">
        <v>1</v>
      </c>
      <c r="G111" s="16">
        <v>14</v>
      </c>
      <c r="H111" s="16">
        <v>590474.42477045825</v>
      </c>
      <c r="I111" s="16">
        <v>2112885.3059174744</v>
      </c>
      <c r="J111" s="16">
        <v>145277.79319999999</v>
      </c>
      <c r="K111" s="16">
        <v>39.790256410256411</v>
      </c>
      <c r="L111" s="16">
        <v>11.126968896672544</v>
      </c>
      <c r="M111" s="16">
        <v>19.985156888252259</v>
      </c>
      <c r="N111" s="16">
        <v>2892.2254085751483</v>
      </c>
    </row>
    <row r="112" spans="2:14" s="16" customFormat="1" x14ac:dyDescent="0.25">
      <c r="B112" s="16" t="str">
        <f>VLOOKUP(G112,NUTS_Europa!$A$2:$C$81,2,FALSE)</f>
        <v>ES21</v>
      </c>
      <c r="C112" s="16">
        <f>VLOOKUP(G112,NUTS_Europa!$A$2:$C$81,3,FALSE)</f>
        <v>163</v>
      </c>
      <c r="D112" s="16" t="str">
        <f>VLOOKUP(F112,NUTS_Europa!$A$2:$C$81,2,FALSE)</f>
        <v>DEF0</v>
      </c>
      <c r="E112" s="16">
        <f>VLOOKUP(F112,NUTS_Europa!$A$2:$C$81,3,FALSE)</f>
        <v>1069</v>
      </c>
      <c r="F112" s="16">
        <v>10</v>
      </c>
      <c r="G112" s="16">
        <v>14</v>
      </c>
      <c r="H112" s="16">
        <v>842338.50148591737</v>
      </c>
      <c r="I112" s="16">
        <v>2510683.2512815828</v>
      </c>
      <c r="J112" s="16">
        <v>199058.85829999999</v>
      </c>
      <c r="K112" s="16">
        <v>53.746153846153845</v>
      </c>
      <c r="L112" s="16">
        <v>10.748922597673296</v>
      </c>
      <c r="M112" s="16">
        <v>17.319657593016213</v>
      </c>
      <c r="N112" s="16">
        <v>2892.2254085751483</v>
      </c>
    </row>
    <row r="113" spans="2:14" s="16" customFormat="1" x14ac:dyDescent="0.25">
      <c r="B113" s="16" t="str">
        <f>VLOOKUP(F113,NUTS_Europa!$A$2:$C$81,2,FALSE)</f>
        <v>DEF0</v>
      </c>
      <c r="C113" s="16">
        <f>VLOOKUP(F113,NUTS_Europa!$A$2:$C$81,3,FALSE)</f>
        <v>1069</v>
      </c>
      <c r="D113" s="16" t="str">
        <f>VLOOKUP(G113,NUTS_Europa!$A$2:$C$81,2,FALSE)</f>
        <v>FRH0</v>
      </c>
      <c r="E113" s="16">
        <f>VLOOKUP(G113,NUTS_Europa!$A$2:$C$81,3,FALSE)</f>
        <v>283</v>
      </c>
      <c r="F113" s="16">
        <v>10</v>
      </c>
      <c r="G113" s="16">
        <v>23</v>
      </c>
      <c r="H113" s="16">
        <v>1070832.0081673842</v>
      </c>
      <c r="I113" s="16">
        <v>2355324.3559765578</v>
      </c>
      <c r="J113" s="16">
        <v>119215.969</v>
      </c>
      <c r="K113" s="16">
        <v>49.122051282051281</v>
      </c>
      <c r="L113" s="16">
        <v>11.950053914501964</v>
      </c>
      <c r="M113" s="16">
        <v>11.11284922481712</v>
      </c>
      <c r="N113" s="16">
        <v>2110.3462548504222</v>
      </c>
    </row>
    <row r="114" spans="2:14" s="16" customFormat="1" x14ac:dyDescent="0.25">
      <c r="B114" s="16" t="str">
        <f>VLOOKUP(G114,NUTS_Europa!$A$2:$C$81,2,FALSE)</f>
        <v>FRH0</v>
      </c>
      <c r="C114" s="16">
        <f>VLOOKUP(G114,NUTS_Europa!$A$2:$C$81,3,FALSE)</f>
        <v>283</v>
      </c>
      <c r="D114" s="16" t="str">
        <f>VLOOKUP(F114,NUTS_Europa!$A$2:$C$81,2,FALSE)</f>
        <v>FRE1</v>
      </c>
      <c r="E114" s="16">
        <f>VLOOKUP(F114,NUTS_Europa!$A$2:$C$81,3,FALSE)</f>
        <v>220</v>
      </c>
      <c r="F114" s="16">
        <v>21</v>
      </c>
      <c r="G114" s="16">
        <v>23</v>
      </c>
      <c r="H114" s="16">
        <v>1139981.0294961147</v>
      </c>
      <c r="I114" s="16">
        <v>1796125.10540554</v>
      </c>
      <c r="J114" s="16">
        <v>156784.57750000001</v>
      </c>
      <c r="K114" s="16">
        <v>30.871282051282051</v>
      </c>
      <c r="L114" s="16">
        <v>12.889201713161604</v>
      </c>
      <c r="M114" s="16">
        <v>11.770525257169341</v>
      </c>
      <c r="N114" s="16">
        <v>2110.3462548504222</v>
      </c>
    </row>
    <row r="115" spans="2:14" s="16" customFormat="1" x14ac:dyDescent="0.25">
      <c r="B115" s="16" t="str">
        <f>VLOOKUP(F115,NUTS_Europa!$A$2:$C$81,2,FALSE)</f>
        <v>FRE1</v>
      </c>
      <c r="C115" s="16">
        <f>VLOOKUP(F115,NUTS_Europa!$A$2:$C$81,3,FALSE)</f>
        <v>220</v>
      </c>
      <c r="D115" s="16" t="str">
        <f>VLOOKUP(G115,NUTS_Europa!$A$2:$C$81,2,FALSE)</f>
        <v>FRI1</v>
      </c>
      <c r="E115" s="16">
        <f>VLOOKUP(G115,NUTS_Europa!$A$2:$C$81,3,FALSE)</f>
        <v>283</v>
      </c>
      <c r="F115" s="16">
        <v>21</v>
      </c>
      <c r="G115" s="16">
        <v>24</v>
      </c>
      <c r="H115" s="16">
        <v>962644.4130085241</v>
      </c>
      <c r="I115" s="16">
        <v>1796125.10540554</v>
      </c>
      <c r="J115" s="16">
        <v>123840.01519999999</v>
      </c>
      <c r="K115" s="16">
        <v>30.871282051282051</v>
      </c>
      <c r="L115" s="16">
        <v>12.889201713161604</v>
      </c>
      <c r="M115" s="16">
        <v>11.770525257169341</v>
      </c>
      <c r="N115" s="16">
        <v>2110.3462548504222</v>
      </c>
    </row>
    <row r="116" spans="2:14" s="16" customFormat="1" x14ac:dyDescent="0.25">
      <c r="B116" s="16" t="str">
        <f>VLOOKUP(G116,NUTS_Europa!$A$2:$C$81,2,FALSE)</f>
        <v>FRI1</v>
      </c>
      <c r="C116" s="16">
        <f>VLOOKUP(G116,NUTS_Europa!$A$2:$C$81,3,FALSE)</f>
        <v>283</v>
      </c>
      <c r="D116" s="16" t="str">
        <f>VLOOKUP(F116,NUTS_Europa!$A$2:$C$81,2,FALSE)</f>
        <v>FRD2</v>
      </c>
      <c r="E116" s="16">
        <f>VLOOKUP(F116,NUTS_Europa!$A$2:$C$81,3,FALSE)</f>
        <v>269</v>
      </c>
      <c r="F116" s="16">
        <v>20</v>
      </c>
      <c r="G116" s="16">
        <v>24</v>
      </c>
      <c r="H116" s="16">
        <v>838086.53834460047</v>
      </c>
      <c r="I116" s="16">
        <v>1672315.5634232794</v>
      </c>
      <c r="J116" s="16">
        <v>114346.8514</v>
      </c>
      <c r="K116" s="16">
        <v>23.743589743589745</v>
      </c>
      <c r="L116" s="16">
        <v>12.359931097285802</v>
      </c>
      <c r="M116" s="16">
        <v>13.057762106893986</v>
      </c>
      <c r="N116" s="16">
        <v>2110.3462548504222</v>
      </c>
    </row>
    <row r="117" spans="2:14" s="16" customFormat="1" x14ac:dyDescent="0.25">
      <c r="B117" s="16" t="str">
        <f>VLOOKUP(F117,NUTS_Europa!$A$2:$C$81,2,FALSE)</f>
        <v>FRD2</v>
      </c>
      <c r="C117" s="16">
        <f>VLOOKUP(F117,NUTS_Europa!$A$2:$C$81,3,FALSE)</f>
        <v>269</v>
      </c>
      <c r="D117" s="16" t="str">
        <f>VLOOKUP(G117,NUTS_Europa!$A$2:$C$81,2,FALSE)</f>
        <v>FRI3</v>
      </c>
      <c r="E117" s="16">
        <f>VLOOKUP(G117,NUTS_Europa!$A$2:$C$81,3,FALSE)</f>
        <v>283</v>
      </c>
      <c r="F117" s="16">
        <v>20</v>
      </c>
      <c r="G117" s="16">
        <v>25</v>
      </c>
      <c r="H117" s="16">
        <v>504194.94011405861</v>
      </c>
      <c r="I117" s="16">
        <v>1672315.5634232794</v>
      </c>
      <c r="J117" s="16">
        <v>141512.31529999999</v>
      </c>
      <c r="K117" s="16">
        <v>23.743589743589745</v>
      </c>
      <c r="L117" s="16">
        <v>12.359931097285802</v>
      </c>
      <c r="M117" s="16">
        <v>13.057762106893986</v>
      </c>
      <c r="N117" s="16">
        <v>2110.3462548504222</v>
      </c>
    </row>
    <row r="118" spans="2:14" s="16" customFormat="1" x14ac:dyDescent="0.25">
      <c r="B118" s="16" t="str">
        <f>VLOOKUP(G118,NUTS_Europa!$A$2:$C$81,2,FALSE)</f>
        <v>FRI3</v>
      </c>
      <c r="C118" s="16">
        <f>VLOOKUP(G118,NUTS_Europa!$A$2:$C$81,3,FALSE)</f>
        <v>283</v>
      </c>
      <c r="D118" s="16" t="str">
        <f>VLOOKUP(F118,NUTS_Europa!$A$2:$C$81,2,FALSE)</f>
        <v>DE80</v>
      </c>
      <c r="E118" s="16">
        <f>VLOOKUP(F118,NUTS_Europa!$A$2:$C$81,3,FALSE)</f>
        <v>1069</v>
      </c>
      <c r="F118" s="16">
        <v>6</v>
      </c>
      <c r="G118" s="16">
        <v>25</v>
      </c>
      <c r="H118" s="16">
        <v>947804.73047911818</v>
      </c>
      <c r="I118" s="16">
        <v>2355324.3559765578</v>
      </c>
      <c r="J118" s="16">
        <v>176841.96369999999</v>
      </c>
      <c r="K118" s="16">
        <v>49.122051282051281</v>
      </c>
      <c r="L118" s="16">
        <v>11.950053914501964</v>
      </c>
      <c r="M118" s="16">
        <v>11.11284922481712</v>
      </c>
      <c r="N118" s="16">
        <v>2110.3462548504222</v>
      </c>
    </row>
    <row r="119" spans="2:14" s="16" customFormat="1" x14ac:dyDescent="0.25">
      <c r="B119" s="16" t="str">
        <f>VLOOKUP(F119,NUTS_Europa!$A$2:$C$81,2,FALSE)</f>
        <v>DE80</v>
      </c>
      <c r="C119" s="16">
        <f>VLOOKUP(F119,NUTS_Europa!$A$2:$C$81,3,FALSE)</f>
        <v>1069</v>
      </c>
      <c r="D119" s="16" t="str">
        <f>VLOOKUP(G119,NUTS_Europa!$A$2:$C$81,2,FALSE)</f>
        <v>ES11</v>
      </c>
      <c r="E119" s="16">
        <f>VLOOKUP(G119,NUTS_Europa!$A$2:$C$81,3,FALSE)</f>
        <v>288</v>
      </c>
      <c r="F119" s="16">
        <v>6</v>
      </c>
      <c r="G119" s="16">
        <v>11</v>
      </c>
      <c r="H119" s="16">
        <v>484887.4299825725</v>
      </c>
      <c r="I119" s="16">
        <v>2749125.0018056966</v>
      </c>
      <c r="J119" s="16">
        <v>142841.86170000001</v>
      </c>
      <c r="K119" s="16">
        <v>59.42307692307692</v>
      </c>
      <c r="L119" s="16">
        <v>12.678828525509822</v>
      </c>
      <c r="M119" s="16">
        <v>4.5623571848265536</v>
      </c>
      <c r="N119" s="16">
        <v>900.45194714114655</v>
      </c>
    </row>
    <row r="120" spans="2:14" s="16" customFormat="1" x14ac:dyDescent="0.25">
      <c r="B120" s="16" t="str">
        <f>VLOOKUP(G120,NUTS_Europa!$A$2:$C$81,2,FALSE)</f>
        <v>ES11</v>
      </c>
      <c r="C120" s="16">
        <f>VLOOKUP(G120,NUTS_Europa!$A$2:$C$81,3,FALSE)</f>
        <v>288</v>
      </c>
      <c r="D120" s="16" t="str">
        <f>VLOOKUP(F120,NUTS_Europa!$A$2:$C$81,2,FALSE)</f>
        <v>DEA1</v>
      </c>
      <c r="E120" s="16">
        <f>VLOOKUP(F120,NUTS_Europa!$A$2:$C$81,3,FALSE)</f>
        <v>253</v>
      </c>
      <c r="F120" s="16">
        <v>9</v>
      </c>
      <c r="G120" s="16">
        <v>11</v>
      </c>
      <c r="H120" s="16">
        <v>504902.26564450905</v>
      </c>
      <c r="I120" s="16">
        <v>2353789.9559180858</v>
      </c>
      <c r="J120" s="16">
        <v>142392.87169999999</v>
      </c>
      <c r="K120" s="16">
        <v>45.494871794871791</v>
      </c>
      <c r="L120" s="16">
        <v>13.056874824509066</v>
      </c>
      <c r="M120" s="16">
        <v>5.3922212830335754</v>
      </c>
      <c r="N120" s="16">
        <v>900.45194714114655</v>
      </c>
    </row>
    <row r="121" spans="2:14" s="16" customFormat="1" x14ac:dyDescent="0.25">
      <c r="B121" s="16" t="str">
        <f>VLOOKUP(F121,NUTS_Europa!$A$2:$C$81,2,FALSE)</f>
        <v>DEA1</v>
      </c>
      <c r="C121" s="16">
        <f>VLOOKUP(F121,NUTS_Europa!$A$2:$C$81,3,FALSE)</f>
        <v>253</v>
      </c>
      <c r="D121" s="16" t="str">
        <f>VLOOKUP(G121,NUTS_Europa!$A$2:$C$81,2,FALSE)</f>
        <v>FRG0</v>
      </c>
      <c r="E121" s="16">
        <f>VLOOKUP(G121,NUTS_Europa!$A$2:$C$81,3,FALSE)</f>
        <v>282</v>
      </c>
      <c r="F121" s="16">
        <v>9</v>
      </c>
      <c r="G121" s="16">
        <v>22</v>
      </c>
      <c r="H121" s="16">
        <v>477924.89072925167</v>
      </c>
      <c r="I121" s="16">
        <v>1994231.5428542215</v>
      </c>
      <c r="J121" s="16">
        <v>507158.32770000002</v>
      </c>
      <c r="K121" s="16">
        <v>34.252307692307689</v>
      </c>
      <c r="L121" s="16">
        <v>15.001860002096745</v>
      </c>
      <c r="M121" s="16">
        <v>5.2529984983594167</v>
      </c>
      <c r="N121" s="16">
        <v>760.20697826459991</v>
      </c>
    </row>
    <row r="122" spans="2:14" s="16" customFormat="1" x14ac:dyDescent="0.25">
      <c r="B122" s="16" t="str">
        <f>VLOOKUP(G122,NUTS_Europa!$A$2:$C$81,2,FALSE)</f>
        <v>FRG0</v>
      </c>
      <c r="C122" s="16">
        <f>VLOOKUP(G122,NUTS_Europa!$A$2:$C$81,3,FALSE)</f>
        <v>282</v>
      </c>
      <c r="D122" s="16" t="str">
        <f>VLOOKUP(F122,NUTS_Europa!$A$2:$C$81,2,FALSE)</f>
        <v>ES62</v>
      </c>
      <c r="E122" s="16">
        <f>VLOOKUP(F122,NUTS_Europa!$A$2:$C$81,3,FALSE)</f>
        <v>1064</v>
      </c>
      <c r="F122" s="16">
        <v>18</v>
      </c>
      <c r="G122" s="16">
        <v>22</v>
      </c>
      <c r="H122" s="16">
        <v>478205.13965211698</v>
      </c>
      <c r="I122" s="16">
        <v>2816404.039319837</v>
      </c>
      <c r="J122" s="16">
        <v>135416.16140000001</v>
      </c>
      <c r="K122" s="16">
        <v>64.462512820512828</v>
      </c>
      <c r="L122" s="16">
        <v>12.448214884487115</v>
      </c>
      <c r="M122" s="16">
        <v>4.5523853446301281</v>
      </c>
      <c r="N122" s="16">
        <v>760.20697826459991</v>
      </c>
    </row>
    <row r="123" spans="2:14" s="16" customFormat="1" x14ac:dyDescent="0.25">
      <c r="B123" s="16" t="str">
        <f>VLOOKUP(F123,NUTS_Europa!$A$2:$C$81,2,FALSE)</f>
        <v>ES62</v>
      </c>
      <c r="C123" s="16">
        <f>VLOOKUP(F123,NUTS_Europa!$A$2:$C$81,3,FALSE)</f>
        <v>1064</v>
      </c>
      <c r="D123" s="16" t="str">
        <f>VLOOKUP(G123,NUTS_Europa!$A$2:$C$81,2,FALSE)</f>
        <v>PT17</v>
      </c>
      <c r="E123" s="16">
        <f>VLOOKUP(G123,NUTS_Europa!$A$2:$C$81,3,FALSE)</f>
        <v>294</v>
      </c>
      <c r="F123" s="16">
        <v>18</v>
      </c>
      <c r="G123" s="16">
        <v>39</v>
      </c>
      <c r="H123" s="16">
        <v>1312199.3475180045</v>
      </c>
      <c r="I123" s="16">
        <v>1834439.2889950487</v>
      </c>
      <c r="J123" s="16">
        <v>191087.21979999999</v>
      </c>
      <c r="K123" s="16">
        <v>31.760512820512822</v>
      </c>
      <c r="L123" s="16">
        <v>11.329228986389008</v>
      </c>
      <c r="M123" s="16">
        <v>16.700709235272281</v>
      </c>
      <c r="N123" s="16">
        <v>3296.1439756520863</v>
      </c>
    </row>
    <row r="124" spans="2:14" s="16" customFormat="1" x14ac:dyDescent="0.25">
      <c r="B124" s="16" t="str">
        <f>VLOOKUP(G124,NUTS_Europa!$A$2:$C$81,2,FALSE)</f>
        <v>PT17</v>
      </c>
      <c r="C124" s="16">
        <f>VLOOKUP(G124,NUTS_Europa!$A$2:$C$81,3,FALSE)</f>
        <v>294</v>
      </c>
      <c r="D124" s="16" t="str">
        <f>VLOOKUP(F124,NUTS_Europa!$A$2:$C$81,2,FALSE)</f>
        <v>PT15</v>
      </c>
      <c r="E124" s="16">
        <f>VLOOKUP(F124,NUTS_Europa!$A$2:$C$81,3,FALSE)</f>
        <v>1065</v>
      </c>
      <c r="F124" s="16">
        <v>37</v>
      </c>
      <c r="G124" s="16">
        <v>39</v>
      </c>
      <c r="H124" s="16">
        <v>1071151.8507954753</v>
      </c>
      <c r="I124" s="16">
        <v>1009536.4304024079</v>
      </c>
      <c r="J124" s="16">
        <v>507158.32770000002</v>
      </c>
      <c r="K124" s="16">
        <v>2.3076923076923075</v>
      </c>
      <c r="L124" s="16">
        <v>11.951318045176318</v>
      </c>
      <c r="M124" s="16">
        <v>16.700709235272281</v>
      </c>
      <c r="N124" s="16">
        <v>3296.1439756520863</v>
      </c>
    </row>
    <row r="125" spans="2:14" s="16" customFormat="1" x14ac:dyDescent="0.25">
      <c r="B125" s="16" t="str">
        <f>VLOOKUP(G125,NUTS_Europa!$A$2:$C$81,2,FALSE)</f>
        <v>PT15</v>
      </c>
      <c r="C125" s="16">
        <f>VLOOKUP(G125,NUTS_Europa!$A$2:$C$81,3,FALSE)</f>
        <v>1065</v>
      </c>
      <c r="D125" s="16" t="str">
        <f>VLOOKUP(F125,NUTS_Europa!$A$2:$C$81,2,FALSE)</f>
        <v>ES51</v>
      </c>
      <c r="E125" s="16">
        <f>VLOOKUP(F125,NUTS_Europa!$A$2:$C$81,3,FALSE)</f>
        <v>1063</v>
      </c>
      <c r="F125" s="16">
        <v>15</v>
      </c>
      <c r="G125" s="16">
        <v>37</v>
      </c>
      <c r="H125" s="16">
        <v>3020965.3911167402</v>
      </c>
      <c r="I125" s="16">
        <v>5772846.0805407073</v>
      </c>
      <c r="J125" s="16">
        <v>123614.25509999999</v>
      </c>
      <c r="K125" s="16">
        <v>40.974358974358971</v>
      </c>
      <c r="L125" s="16">
        <v>10.684251882679362</v>
      </c>
      <c r="M125" s="16">
        <v>35.889219260020596</v>
      </c>
      <c r="N125" s="16">
        <v>7083.2940199287923</v>
      </c>
    </row>
    <row r="126" spans="2:14" s="16" customFormat="1" x14ac:dyDescent="0.25">
      <c r="B126" s="16" t="str">
        <f>VLOOKUP(F126,NUTS_Europa!$A$2:$C$81,2,FALSE)</f>
        <v>ES51</v>
      </c>
      <c r="C126" s="16">
        <f>VLOOKUP(F126,NUTS_Europa!$A$2:$C$81,3,FALSE)</f>
        <v>1063</v>
      </c>
      <c r="D126" s="16" t="str">
        <f>VLOOKUP(G126,NUTS_Europa!$A$2:$C$81,2,FALSE)</f>
        <v>ES52</v>
      </c>
      <c r="E126" s="16">
        <f>VLOOKUP(G126,NUTS_Europa!$A$2:$C$81,3,FALSE)</f>
        <v>1064</v>
      </c>
      <c r="F126" s="16">
        <v>15</v>
      </c>
      <c r="G126" s="16">
        <v>16</v>
      </c>
      <c r="H126" s="16">
        <v>2762614.1496711429</v>
      </c>
      <c r="I126" s="16">
        <v>4770448.8340252601</v>
      </c>
      <c r="J126" s="16">
        <v>135416.16140000001</v>
      </c>
      <c r="K126" s="16">
        <v>8.3076923076923084</v>
      </c>
      <c r="L126" s="16">
        <v>10.062162823892052</v>
      </c>
      <c r="M126" s="16">
        <v>54.164747454136652</v>
      </c>
      <c r="N126" s="16">
        <v>10690.2529406715</v>
      </c>
    </row>
    <row r="127" spans="2:14" s="16" customFormat="1" x14ac:dyDescent="0.25">
      <c r="B127" s="16" t="str">
        <f>VLOOKUP(F127,NUTS_Europa!$A$2:$C$81,2,FALSE)</f>
        <v>ES52</v>
      </c>
      <c r="C127" s="16">
        <f>VLOOKUP(F127,NUTS_Europa!$A$2:$C$81,3,FALSE)</f>
        <v>1064</v>
      </c>
      <c r="D127" s="16" t="str">
        <f>VLOOKUP(G127,NUTS_Europa!$A$2:$C$81,2,FALSE)</f>
        <v>PT18</v>
      </c>
      <c r="E127" s="16">
        <f>VLOOKUP(G127,NUTS_Europa!$A$2:$C$81,3,FALSE)</f>
        <v>61</v>
      </c>
      <c r="F127" s="16">
        <v>16</v>
      </c>
      <c r="G127" s="16">
        <v>80</v>
      </c>
      <c r="H127" s="16">
        <v>12247081.762624204</v>
      </c>
      <c r="I127" s="16">
        <v>1445464.7728266134</v>
      </c>
      <c r="J127" s="16">
        <v>145277.79319999999</v>
      </c>
      <c r="K127" s="16">
        <v>20.05076923076923</v>
      </c>
      <c r="L127" s="16">
        <v>9.6291928311019941</v>
      </c>
      <c r="M127" s="16">
        <v>81.96192975314419</v>
      </c>
      <c r="N127" s="16">
        <v>17378.684516231049</v>
      </c>
    </row>
    <row r="128" spans="2:14" s="16" customFormat="1" x14ac:dyDescent="0.25">
      <c r="B128" s="16" t="str">
        <f>VLOOKUP(G128,NUTS_Europa!$A$2:$C$81,2,FALSE)</f>
        <v>PT18</v>
      </c>
      <c r="C128" s="16">
        <f>VLOOKUP(G128,NUTS_Europa!$A$2:$C$81,3,FALSE)</f>
        <v>61</v>
      </c>
      <c r="D128" s="16" t="str">
        <f>VLOOKUP(F128,NUTS_Europa!$A$2:$C$81,2,FALSE)</f>
        <v>BE25</v>
      </c>
      <c r="E128" s="16">
        <f>VLOOKUP(F128,NUTS_Europa!$A$2:$C$81,3,FALSE)</f>
        <v>220</v>
      </c>
      <c r="F128" s="16">
        <v>43</v>
      </c>
      <c r="G128" s="16">
        <v>80</v>
      </c>
      <c r="H128" s="16">
        <v>11692365.652726289</v>
      </c>
      <c r="I128" s="16">
        <v>2929371.1126245153</v>
      </c>
      <c r="J128" s="16">
        <v>117768.50930000001</v>
      </c>
      <c r="K128" s="16">
        <v>69.418974358974367</v>
      </c>
      <c r="L128" s="16">
        <v>12.743939448372014</v>
      </c>
      <c r="M128" s="16">
        <v>87.377886615135978</v>
      </c>
      <c r="N128" s="16">
        <v>17378.684516231049</v>
      </c>
    </row>
    <row r="129" spans="2:14" s="16" customFormat="1" x14ac:dyDescent="0.25">
      <c r="B129" s="16" t="str">
        <f>VLOOKUP(F129,NUTS_Europa!$A$2:$C$81,2,FALSE)</f>
        <v>BE25</v>
      </c>
      <c r="C129" s="16">
        <f>VLOOKUP(F129,NUTS_Europa!$A$2:$C$81,3,FALSE)</f>
        <v>220</v>
      </c>
      <c r="D129" s="16" t="str">
        <f>VLOOKUP(G129,NUTS_Europa!$A$2:$C$81,2,FALSE)</f>
        <v>FRD1</v>
      </c>
      <c r="E129" s="16">
        <f>VLOOKUP(G129,NUTS_Europa!$A$2:$C$81,3,FALSE)</f>
        <v>269</v>
      </c>
      <c r="F129" s="16">
        <v>43</v>
      </c>
      <c r="G129" s="16">
        <v>59</v>
      </c>
      <c r="H129" s="16">
        <v>3809553.7387040695</v>
      </c>
      <c r="I129" s="16">
        <v>1285722.0442998826</v>
      </c>
      <c r="J129" s="16">
        <v>199058.85829999999</v>
      </c>
      <c r="K129" s="16">
        <v>9.281538461538462</v>
      </c>
      <c r="L129" s="16">
        <v>14.467721062357352</v>
      </c>
      <c r="M129" s="16">
        <v>93.417971975609419</v>
      </c>
      <c r="N129" s="16">
        <v>14828.264792447228</v>
      </c>
    </row>
    <row r="130" spans="2:14" s="16" customFormat="1" x14ac:dyDescent="0.25">
      <c r="B130" s="16" t="str">
        <f>VLOOKUP(G130,NUTS_Europa!$A$2:$C$81,2,FALSE)</f>
        <v>FRD1</v>
      </c>
      <c r="C130" s="16">
        <f>VLOOKUP(G130,NUTS_Europa!$A$2:$C$81,3,FALSE)</f>
        <v>269</v>
      </c>
      <c r="D130" s="16" t="str">
        <f>VLOOKUP(F130,NUTS_Europa!$A$2:$C$81,2,FALSE)</f>
        <v>BE23</v>
      </c>
      <c r="E130" s="16">
        <f>VLOOKUP(F130,NUTS_Europa!$A$2:$C$81,3,FALSE)</f>
        <v>220</v>
      </c>
      <c r="F130" s="16">
        <v>42</v>
      </c>
      <c r="G130" s="16">
        <v>59</v>
      </c>
      <c r="H130" s="16">
        <v>4370275.6748715863</v>
      </c>
      <c r="I130" s="16">
        <v>1285722.0442998826</v>
      </c>
      <c r="J130" s="16">
        <v>115262.5922</v>
      </c>
      <c r="K130" s="16">
        <v>9.281538461538462</v>
      </c>
      <c r="L130" s="16">
        <v>14.467721062357352</v>
      </c>
      <c r="M130" s="16">
        <v>93.417971975609419</v>
      </c>
      <c r="N130" s="16">
        <v>14828.264792447228</v>
      </c>
    </row>
    <row r="131" spans="2:14" s="16" customFormat="1" x14ac:dyDescent="0.25">
      <c r="B131" s="16" t="str">
        <f>VLOOKUP(F131,NUTS_Europa!$A$2:$C$81,2,FALSE)</f>
        <v>BE23</v>
      </c>
      <c r="C131" s="16">
        <f>VLOOKUP(F131,NUTS_Europa!$A$2:$C$81,3,FALSE)</f>
        <v>220</v>
      </c>
      <c r="D131" s="16" t="str">
        <f>VLOOKUP(G131,NUTS_Europa!$A$2:$C$81,2,FALSE)</f>
        <v>ES12</v>
      </c>
      <c r="E131" s="16">
        <f>VLOOKUP(G131,NUTS_Europa!$A$2:$C$81,3,FALSE)</f>
        <v>163</v>
      </c>
      <c r="F131" s="16">
        <v>42</v>
      </c>
      <c r="G131" s="16">
        <v>52</v>
      </c>
      <c r="H131" s="16">
        <v>1456265.8376579513</v>
      </c>
      <c r="I131" s="16">
        <v>2008078.0297797411</v>
      </c>
      <c r="J131" s="16">
        <v>137713.6226</v>
      </c>
      <c r="K131" s="16">
        <v>37.435897435897438</v>
      </c>
      <c r="L131" s="16">
        <v>11.688070396332936</v>
      </c>
      <c r="M131" s="16">
        <v>18.221001307114356</v>
      </c>
      <c r="N131" s="16">
        <v>2892.2254085751483</v>
      </c>
    </row>
    <row r="132" spans="2:14" s="16" customFormat="1" x14ac:dyDescent="0.25">
      <c r="B132" s="16" t="str">
        <f>VLOOKUP(G132,NUTS_Europa!$A$2:$C$81,2,FALSE)</f>
        <v>ES12</v>
      </c>
      <c r="C132" s="16">
        <f>VLOOKUP(G132,NUTS_Europa!$A$2:$C$81,3,FALSE)</f>
        <v>163</v>
      </c>
      <c r="D132" s="16" t="str">
        <f>VLOOKUP(F132,NUTS_Europa!$A$2:$C$81,2,FALSE)</f>
        <v>DE50</v>
      </c>
      <c r="E132" s="16">
        <f>VLOOKUP(F132,NUTS_Europa!$A$2:$C$81,3,FALSE)</f>
        <v>1069</v>
      </c>
      <c r="F132" s="16">
        <v>44</v>
      </c>
      <c r="G132" s="16">
        <v>52</v>
      </c>
      <c r="H132" s="16">
        <v>1593862.1606586869</v>
      </c>
      <c r="I132" s="16">
        <v>2510683.2512815828</v>
      </c>
      <c r="J132" s="16">
        <v>120125.8052</v>
      </c>
      <c r="K132" s="16">
        <v>53.746153846153845</v>
      </c>
      <c r="L132" s="16">
        <v>10.748922597673296</v>
      </c>
      <c r="M132" s="16">
        <v>17.319657593016213</v>
      </c>
      <c r="N132" s="16">
        <v>2892.2254085751483</v>
      </c>
    </row>
    <row r="133" spans="2:14" s="16" customFormat="1" x14ac:dyDescent="0.25">
      <c r="B133" s="16" t="str">
        <f>VLOOKUP(F133,NUTS_Europa!$A$2:$C$81,2,FALSE)</f>
        <v>DE50</v>
      </c>
      <c r="C133" s="16">
        <f>VLOOKUP(F133,NUTS_Europa!$A$2:$C$81,3,FALSE)</f>
        <v>1069</v>
      </c>
      <c r="D133" s="16" t="str">
        <f>VLOOKUP(G133,NUTS_Europa!$A$2:$C$81,2,FALSE)</f>
        <v>NL11</v>
      </c>
      <c r="E133" s="16">
        <f>VLOOKUP(G133,NUTS_Europa!$A$2:$C$81,3,FALSE)</f>
        <v>218</v>
      </c>
      <c r="F133" s="16">
        <v>44</v>
      </c>
      <c r="G133" s="16">
        <v>70</v>
      </c>
      <c r="H133" s="16">
        <v>2200837.4392926218</v>
      </c>
      <c r="I133" s="16">
        <v>1383094.350874769</v>
      </c>
      <c r="J133" s="16">
        <v>120437.3524</v>
      </c>
      <c r="K133" s="16">
        <v>13.844615384615386</v>
      </c>
      <c r="L133" s="16">
        <v>9.0071794962628893</v>
      </c>
      <c r="M133" s="16">
        <v>25.813121917550539</v>
      </c>
      <c r="N133" s="16">
        <v>5443.4838231684107</v>
      </c>
    </row>
    <row r="134" spans="2:14" s="16" customFormat="1" x14ac:dyDescent="0.25">
      <c r="B134" s="16" t="s">
        <v>104</v>
      </c>
      <c r="C134" s="16">
        <v>218</v>
      </c>
      <c r="D134" s="16" t="s">
        <v>110</v>
      </c>
      <c r="E134" s="16">
        <v>250</v>
      </c>
      <c r="F134" s="16">
        <v>33</v>
      </c>
      <c r="G134" s="16">
        <v>70</v>
      </c>
      <c r="H134" s="16">
        <v>1952115.0737427545</v>
      </c>
      <c r="I134" s="16">
        <v>1143999.9487119822</v>
      </c>
      <c r="J134" s="16">
        <v>135416.16140000001</v>
      </c>
      <c r="K134" s="16">
        <v>3.4871794871794872</v>
      </c>
      <c r="L134" s="16">
        <v>7.8116689456033939</v>
      </c>
      <c r="M134" s="16">
        <v>30.829882454701188</v>
      </c>
      <c r="N134" s="16">
        <v>5443.4838231684107</v>
      </c>
    </row>
    <row r="135" spans="2:14" s="16" customFormat="1" x14ac:dyDescent="0.25">
      <c r="B135" s="16" t="s">
        <v>110</v>
      </c>
      <c r="C135" s="16">
        <v>250</v>
      </c>
      <c r="D135" s="16" t="s">
        <v>124</v>
      </c>
      <c r="E135" s="16">
        <v>1065</v>
      </c>
      <c r="F135" s="16">
        <v>33</v>
      </c>
      <c r="G135" s="16">
        <v>40</v>
      </c>
      <c r="H135" s="16">
        <v>2242426.5644727978</v>
      </c>
      <c r="I135" s="16">
        <v>2798298.8175043436</v>
      </c>
      <c r="J135" s="16">
        <v>137713.6226</v>
      </c>
      <c r="K135" s="16">
        <v>59.782564102564102</v>
      </c>
      <c r="L135" s="16">
        <v>10.369675770431307</v>
      </c>
      <c r="M135" s="16">
        <v>42.417242685197316</v>
      </c>
      <c r="N135" s="16">
        <v>7083.2940199287923</v>
      </c>
    </row>
    <row r="136" spans="2:14" s="16" customFormat="1" x14ac:dyDescent="0.25">
      <c r="B136" s="16" t="s">
        <v>124</v>
      </c>
      <c r="C136" s="16">
        <v>1065</v>
      </c>
      <c r="D136" s="16" t="s">
        <v>114</v>
      </c>
      <c r="E136" s="16">
        <v>253</v>
      </c>
      <c r="F136" s="16">
        <v>35</v>
      </c>
      <c r="G136" s="16">
        <v>40</v>
      </c>
      <c r="H136" s="16">
        <v>2329374.4709255025</v>
      </c>
      <c r="I136" s="16">
        <v>2732868.1898442404</v>
      </c>
      <c r="J136" s="16">
        <v>120437.3524</v>
      </c>
      <c r="K136" s="16">
        <v>59.782923076923076</v>
      </c>
      <c r="L136" s="16">
        <v>11.94323262009005</v>
      </c>
      <c r="M136" s="16">
        <v>42.417242685197316</v>
      </c>
      <c r="N136" s="16">
        <v>7083.2940199287923</v>
      </c>
    </row>
    <row r="137" spans="2:14" s="16" customFormat="1" x14ac:dyDescent="0.25">
      <c r="B137" s="16" t="s">
        <v>114</v>
      </c>
      <c r="C137" s="16">
        <v>253</v>
      </c>
      <c r="D137" s="16" t="s">
        <v>116</v>
      </c>
      <c r="E137" s="16">
        <v>111</v>
      </c>
      <c r="F137" s="16">
        <v>35</v>
      </c>
      <c r="G137" s="16">
        <v>36</v>
      </c>
      <c r="H137" s="16">
        <v>961144.16200347128</v>
      </c>
      <c r="I137" s="16">
        <v>2397121.6299090036</v>
      </c>
      <c r="J137" s="16">
        <v>163029.68049999999</v>
      </c>
      <c r="K137" s="16">
        <v>49.48205128205128</v>
      </c>
      <c r="L137" s="16">
        <v>11.967577019646086</v>
      </c>
      <c r="M137" s="16">
        <v>16.918682817002978</v>
      </c>
      <c r="N137" s="16">
        <v>2825.2662652344138</v>
      </c>
    </row>
    <row r="138" spans="2:14" s="16" customFormat="1" x14ac:dyDescent="0.25">
      <c r="B138" s="16" t="str">
        <f>VLOOKUP(G138,NUTS_Europa!$A$2:$C$81,2,FALSE)</f>
        <v>PT11</v>
      </c>
      <c r="C138" s="16">
        <f>VLOOKUP(G138,NUTS_Europa!$A$2:$C$81,3,FALSE)</f>
        <v>111</v>
      </c>
      <c r="D138" s="16" t="str">
        <f>VLOOKUP(F138,NUTS_Europa!$A$2:$C$81,2,FALSE)</f>
        <v>ES61</v>
      </c>
      <c r="E138" s="16">
        <f>VLOOKUP(F138,NUTS_Europa!$A$2:$C$81,3,FALSE)</f>
        <v>61</v>
      </c>
      <c r="F138" s="16">
        <v>17</v>
      </c>
      <c r="G138" s="16">
        <v>36</v>
      </c>
      <c r="H138" s="16">
        <v>1655177.2278269033</v>
      </c>
      <c r="I138" s="16">
        <v>1348380.7020107817</v>
      </c>
      <c r="J138" s="16">
        <v>507158.32770000002</v>
      </c>
      <c r="K138" s="16">
        <v>16.419999999999998</v>
      </c>
      <c r="L138" s="16">
        <v>10.275626289445341</v>
      </c>
      <c r="M138" s="16">
        <v>13.324614699622323</v>
      </c>
      <c r="N138" s="16">
        <v>2825.2662652344138</v>
      </c>
    </row>
    <row r="139" spans="2:14" s="16" customFormat="1" x14ac:dyDescent="0.25">
      <c r="B139" s="16" t="str">
        <f>VLOOKUP(F139,NUTS_Europa!$A$2:$C$81,2,FALSE)</f>
        <v>ES61</v>
      </c>
      <c r="C139" s="16">
        <f>VLOOKUP(F139,NUTS_Europa!$A$2:$C$81,3,FALSE)</f>
        <v>61</v>
      </c>
      <c r="D139" s="16" t="str">
        <f>VLOOKUP(G139,NUTS_Europa!$A$2:$C$81,2,FALSE)</f>
        <v>PT16</v>
      </c>
      <c r="E139" s="16">
        <f>VLOOKUP(G139,NUTS_Europa!$A$2:$C$81,3,FALSE)</f>
        <v>111</v>
      </c>
      <c r="F139" s="16">
        <v>17</v>
      </c>
      <c r="G139" s="16">
        <v>38</v>
      </c>
      <c r="H139" s="16">
        <v>1562437.8626705839</v>
      </c>
      <c r="I139" s="16">
        <v>1348380.7020107817</v>
      </c>
      <c r="J139" s="16">
        <v>118487.9544</v>
      </c>
      <c r="K139" s="16">
        <v>16.419999999999998</v>
      </c>
      <c r="L139" s="16">
        <v>10.275626289445341</v>
      </c>
      <c r="M139" s="16">
        <v>13.324614699622323</v>
      </c>
      <c r="N139" s="16">
        <v>2825.2662652344138</v>
      </c>
    </row>
    <row r="140" spans="2:14" s="16" customFormat="1" x14ac:dyDescent="0.25">
      <c r="B140" s="16" t="str">
        <f>VLOOKUP(G140,NUTS_Europa!$A$2:$C$81,2,FALSE)</f>
        <v>PT16</v>
      </c>
      <c r="C140" s="16">
        <f>VLOOKUP(G140,NUTS_Europa!$A$2:$C$81,3,FALSE)</f>
        <v>111</v>
      </c>
      <c r="D140" s="16" t="str">
        <f>VLOOKUP(F140,NUTS_Europa!$A$2:$C$81,2,FALSE)</f>
        <v>FRJ1</v>
      </c>
      <c r="E140" s="16">
        <f>VLOOKUP(F140,NUTS_Europa!$A$2:$C$81,3,FALSE)</f>
        <v>1063</v>
      </c>
      <c r="F140" s="16">
        <v>26</v>
      </c>
      <c r="G140" s="16">
        <v>38</v>
      </c>
      <c r="H140" s="16">
        <v>1851752.8748366826</v>
      </c>
      <c r="I140" s="16">
        <v>5997360.2890941566</v>
      </c>
      <c r="J140" s="16">
        <v>141734.02660000001</v>
      </c>
      <c r="K140" s="16">
        <v>49.589230769230767</v>
      </c>
      <c r="L140" s="16">
        <v>10.708596282235398</v>
      </c>
      <c r="M140" s="16">
        <v>14.314893632208241</v>
      </c>
      <c r="N140" s="16">
        <v>2825.2662652344138</v>
      </c>
    </row>
    <row r="141" spans="2:14" s="16" customFormat="1" x14ac:dyDescent="0.25">
      <c r="B141" s="16" t="str">
        <f>VLOOKUP(F141,NUTS_Europa!$A$2:$C$81,2,FALSE)</f>
        <v>FRJ1</v>
      </c>
      <c r="C141" s="16">
        <f>VLOOKUP(F141,NUTS_Europa!$A$2:$C$81,3,FALSE)</f>
        <v>1063</v>
      </c>
      <c r="D141" s="16" t="str">
        <f>VLOOKUP(G141,NUTS_Europa!$A$2:$C$81,2,FALSE)</f>
        <v>FRJ2</v>
      </c>
      <c r="E141" s="16">
        <f>VLOOKUP(G141,NUTS_Europa!$A$2:$C$81,3,FALSE)</f>
        <v>283</v>
      </c>
      <c r="F141" s="16">
        <v>26</v>
      </c>
      <c r="G141" s="16">
        <v>28</v>
      </c>
      <c r="H141" s="16">
        <v>2153678.6854257076</v>
      </c>
      <c r="I141" s="16">
        <v>6851282.6092227148</v>
      </c>
      <c r="J141" s="16">
        <v>142841.86170000001</v>
      </c>
      <c r="K141" s="16">
        <v>79.166000000000011</v>
      </c>
      <c r="L141" s="16">
        <v>11.069119476090524</v>
      </c>
      <c r="M141" s="16">
        <v>11.11284922481712</v>
      </c>
      <c r="N141" s="16">
        <v>2110.3462548504222</v>
      </c>
    </row>
    <row r="142" spans="2:14" s="16" customFormat="1" x14ac:dyDescent="0.25">
      <c r="B142" s="16" t="str">
        <f>VLOOKUP(G142,NUTS_Europa!$A$2:$C$81,2,FALSE)</f>
        <v>FRJ2</v>
      </c>
      <c r="C142" s="16">
        <f>VLOOKUP(G142,NUTS_Europa!$A$2:$C$81,3,FALSE)</f>
        <v>283</v>
      </c>
      <c r="D142" s="16" t="str">
        <f>VLOOKUP(F142,NUTS_Europa!$A$2:$C$81,2,FALSE)</f>
        <v>FRF2</v>
      </c>
      <c r="E142" s="16">
        <f>VLOOKUP(F142,NUTS_Europa!$A$2:$C$81,3,FALSE)</f>
        <v>269</v>
      </c>
      <c r="F142" s="16">
        <v>27</v>
      </c>
      <c r="G142" s="16">
        <v>28</v>
      </c>
      <c r="H142" s="16">
        <v>1753032.6440352637</v>
      </c>
      <c r="I142" s="16">
        <v>1672315.5634232794</v>
      </c>
      <c r="J142" s="16">
        <v>176841.96369999999</v>
      </c>
      <c r="K142" s="16">
        <v>23.743589743589745</v>
      </c>
      <c r="L142" s="16">
        <v>12.359931097285802</v>
      </c>
      <c r="M142" s="16">
        <v>13.057762106893986</v>
      </c>
      <c r="N142" s="16">
        <v>2110.3462548504222</v>
      </c>
    </row>
    <row r="143" spans="2:14" s="16" customFormat="1" x14ac:dyDescent="0.25">
      <c r="B143" s="16" t="str">
        <f>VLOOKUP(F143,NUTS_Europa!$A$2:$C$81,2,FALSE)</f>
        <v>FRF2</v>
      </c>
      <c r="C143" s="16">
        <f>VLOOKUP(F143,NUTS_Europa!$A$2:$C$81,3,FALSE)</f>
        <v>269</v>
      </c>
      <c r="D143" s="16" t="str">
        <f>VLOOKUP(G143,NUTS_Europa!$A$2:$C$81,2,FALSE)</f>
        <v>FRG0</v>
      </c>
      <c r="E143" s="16">
        <f>VLOOKUP(G143,NUTS_Europa!$A$2:$C$81,3,FALSE)</f>
        <v>283</v>
      </c>
      <c r="F143" s="16">
        <v>27</v>
      </c>
      <c r="G143" s="16">
        <v>62</v>
      </c>
      <c r="H143" s="16">
        <v>1259815.179429152</v>
      </c>
      <c r="I143" s="16">
        <v>1672315.5634232794</v>
      </c>
      <c r="J143" s="16">
        <v>141512.31529999999</v>
      </c>
      <c r="K143" s="16">
        <v>23.743589743589745</v>
      </c>
      <c r="L143" s="16">
        <v>12.359931097285802</v>
      </c>
      <c r="M143" s="16">
        <v>13.057762106893986</v>
      </c>
      <c r="N143" s="16">
        <v>2110.3462548504222</v>
      </c>
    </row>
    <row r="144" spans="2:14" s="16" customFormat="1" x14ac:dyDescent="0.25">
      <c r="B144" s="16" t="str">
        <f>VLOOKUP(G144,NUTS_Europa!$A$2:$C$81,2,FALSE)</f>
        <v>FRG0</v>
      </c>
      <c r="C144" s="16">
        <f>VLOOKUP(G144,NUTS_Europa!$A$2:$C$81,3,FALSE)</f>
        <v>283</v>
      </c>
      <c r="D144" s="16" t="str">
        <f>VLOOKUP(F144,NUTS_Europa!$A$2:$C$81,2,FALSE)</f>
        <v>FRI2</v>
      </c>
      <c r="E144" s="16">
        <f>VLOOKUP(F144,NUTS_Europa!$A$2:$C$81,3,FALSE)</f>
        <v>269</v>
      </c>
      <c r="F144" s="16">
        <v>29</v>
      </c>
      <c r="G144" s="16">
        <v>62</v>
      </c>
      <c r="H144" s="16">
        <v>1270898.7179596263</v>
      </c>
      <c r="I144" s="16">
        <v>1672315.5634232794</v>
      </c>
      <c r="J144" s="16">
        <v>118487.9544</v>
      </c>
      <c r="K144" s="16">
        <v>23.743589743589745</v>
      </c>
      <c r="L144" s="16">
        <v>12.359931097285802</v>
      </c>
      <c r="M144" s="16">
        <v>13.057762106893986</v>
      </c>
      <c r="N144" s="16">
        <v>2110.3462548504222</v>
      </c>
    </row>
    <row r="145" spans="2:17" s="16" customFormat="1" x14ac:dyDescent="0.25">
      <c r="B145" s="16" t="str">
        <f>VLOOKUP(F145,NUTS_Europa!$A$2:$C$81,2,FALSE)</f>
        <v>FRI2</v>
      </c>
      <c r="C145" s="16">
        <f>VLOOKUP(F145,NUTS_Europa!$A$2:$C$81,3,FALSE)</f>
        <v>269</v>
      </c>
      <c r="D145" s="16" t="str">
        <f>VLOOKUP(G145,NUTS_Europa!$A$2:$C$81,2,FALSE)</f>
        <v>NL32</v>
      </c>
      <c r="E145" s="16">
        <f>VLOOKUP(G145,NUTS_Europa!$A$2:$C$81,3,FALSE)</f>
        <v>218</v>
      </c>
      <c r="F145" s="16">
        <v>29</v>
      </c>
      <c r="G145" s="16">
        <v>32</v>
      </c>
      <c r="H145" s="16">
        <v>1782343.9934491422</v>
      </c>
      <c r="I145" s="16">
        <v>1455318.4133509416</v>
      </c>
      <c r="J145" s="16">
        <v>199597.76430000001</v>
      </c>
      <c r="K145" s="16">
        <v>14.102564102564102</v>
      </c>
      <c r="L145" s="16">
        <v>9.4170566790467269</v>
      </c>
      <c r="M145" s="16">
        <v>30.829882454701188</v>
      </c>
      <c r="N145" s="16">
        <v>5443.4838231684107</v>
      </c>
    </row>
    <row r="146" spans="2:17" s="16" customFormat="1" x14ac:dyDescent="0.25">
      <c r="B146" s="16" t="str">
        <f>VLOOKUP(G146,NUTS_Europa!$A$2:$C$81,2,FALSE)</f>
        <v>NL32</v>
      </c>
      <c r="C146" s="16">
        <f>VLOOKUP(G146,NUTS_Europa!$A$2:$C$81,3,FALSE)</f>
        <v>218</v>
      </c>
      <c r="D146" s="16" t="str">
        <f>VLOOKUP(F146,NUTS_Europa!$A$2:$C$81,2,FALSE)</f>
        <v>DE60</v>
      </c>
      <c r="E146" s="16">
        <f>VLOOKUP(F146,NUTS_Europa!$A$2:$C$81,3,FALSE)</f>
        <v>1069</v>
      </c>
      <c r="F146" s="16">
        <v>5</v>
      </c>
      <c r="G146" s="16">
        <v>32</v>
      </c>
      <c r="H146" s="16">
        <v>330390.53149769543</v>
      </c>
      <c r="I146" s="16">
        <v>1383094.350874769</v>
      </c>
      <c r="J146" s="16">
        <v>119215.969</v>
      </c>
      <c r="K146" s="16">
        <v>13.844615384615386</v>
      </c>
      <c r="L146" s="16">
        <v>9.0071794962628893</v>
      </c>
      <c r="M146" s="16">
        <v>25.813121917550539</v>
      </c>
      <c r="N146" s="16">
        <v>5443.4838231684107</v>
      </c>
    </row>
    <row r="147" spans="2:17" s="16" customFormat="1" x14ac:dyDescent="0.25">
      <c r="B147" s="16" t="str">
        <f>VLOOKUP(F147,NUTS_Europa!$A$2:$C$81,2,FALSE)</f>
        <v>DE60</v>
      </c>
      <c r="C147" s="16">
        <f>VLOOKUP(F147,NUTS_Europa!$A$2:$C$81,3,FALSE)</f>
        <v>1069</v>
      </c>
      <c r="D147" s="16" t="str">
        <f>VLOOKUP(G147,NUTS_Europa!$A$2:$C$81,2,FALSE)</f>
        <v>NL12</v>
      </c>
      <c r="E147" s="16">
        <f>VLOOKUP(G147,NUTS_Europa!$A$2:$C$81,3,FALSE)</f>
        <v>218</v>
      </c>
      <c r="F147" s="16">
        <v>5</v>
      </c>
      <c r="G147" s="16">
        <v>31</v>
      </c>
      <c r="H147" s="16">
        <v>1171627.065878524</v>
      </c>
      <c r="I147" s="16">
        <v>1383094.350874769</v>
      </c>
      <c r="J147" s="16">
        <v>120437.3524</v>
      </c>
      <c r="K147" s="16">
        <v>13.844615384615386</v>
      </c>
      <c r="L147" s="16">
        <v>9.0071794962628893</v>
      </c>
      <c r="M147" s="16">
        <v>25.813121917550539</v>
      </c>
      <c r="N147" s="16">
        <v>5443.4838231684107</v>
      </c>
    </row>
    <row r="148" spans="2:17" s="16" customFormat="1" x14ac:dyDescent="0.25">
      <c r="B148" s="16" t="str">
        <f>VLOOKUP(G148,NUTS_Europa!$A$2:$C$81,2,FALSE)</f>
        <v>NL12</v>
      </c>
      <c r="C148" s="16">
        <f>VLOOKUP(G148,NUTS_Europa!$A$2:$C$81,3,FALSE)</f>
        <v>218</v>
      </c>
      <c r="D148" s="16" t="str">
        <f>VLOOKUP(F148,NUTS_Europa!$A$2:$C$81,2,FALSE)</f>
        <v>DE93</v>
      </c>
      <c r="E148" s="16">
        <f>VLOOKUP(F148,NUTS_Europa!$A$2:$C$81,3,FALSE)</f>
        <v>1069</v>
      </c>
      <c r="F148" s="16">
        <v>7</v>
      </c>
      <c r="G148" s="16">
        <v>31</v>
      </c>
      <c r="H148" s="16">
        <v>1453945.1891414188</v>
      </c>
      <c r="I148" s="16">
        <v>1383094.350874769</v>
      </c>
      <c r="J148" s="16">
        <v>163171.4883</v>
      </c>
      <c r="K148" s="16">
        <v>13.844615384615386</v>
      </c>
      <c r="L148" s="16">
        <v>9.0071794962628893</v>
      </c>
      <c r="M148" s="16">
        <v>25.813121917550539</v>
      </c>
      <c r="N148" s="16">
        <v>5443.4838231684107</v>
      </c>
    </row>
    <row r="149" spans="2:17" s="16" customFormat="1" x14ac:dyDescent="0.25">
      <c r="B149" s="16" t="str">
        <f>VLOOKUP(F149,NUTS_Europa!$A$2:$C$81,2,FALSE)</f>
        <v>DE93</v>
      </c>
      <c r="C149" s="16">
        <f>VLOOKUP(F149,NUTS_Europa!$A$2:$C$81,3,FALSE)</f>
        <v>1069</v>
      </c>
      <c r="D149" s="16" t="str">
        <f>VLOOKUP(G149,NUTS_Europa!$A$2:$C$81,2,FALSE)</f>
        <v>ES13</v>
      </c>
      <c r="E149" s="16">
        <f>VLOOKUP(G149,NUTS_Europa!$A$2:$C$81,3,FALSE)</f>
        <v>163</v>
      </c>
      <c r="F149" s="16">
        <v>7</v>
      </c>
      <c r="G149" s="16">
        <v>13</v>
      </c>
      <c r="H149" s="16">
        <v>824870.0384632051</v>
      </c>
      <c r="I149" s="16">
        <v>2510683.2512815828</v>
      </c>
      <c r="J149" s="16">
        <v>113696.3812</v>
      </c>
      <c r="K149" s="16">
        <v>53.746153846153845</v>
      </c>
      <c r="L149" s="16">
        <v>10.748922597673296</v>
      </c>
      <c r="M149" s="16">
        <v>17.319657593016213</v>
      </c>
      <c r="N149" s="16">
        <v>2892.2254085751483</v>
      </c>
    </row>
    <row r="150" spans="2:17" s="16" customFormat="1" x14ac:dyDescent="0.25">
      <c r="B150" s="16" t="str">
        <f>VLOOKUP(G150,NUTS_Europa!$A$2:$C$81,2,FALSE)</f>
        <v>ES13</v>
      </c>
      <c r="C150" s="16">
        <f>VLOOKUP(G150,NUTS_Europa!$A$2:$C$81,3,FALSE)</f>
        <v>163</v>
      </c>
      <c r="D150" s="16" t="str">
        <f>VLOOKUP(F150,NUTS_Europa!$A$2:$C$81,2,FALSE)</f>
        <v>BE23</v>
      </c>
      <c r="E150" s="16">
        <f>VLOOKUP(F150,NUTS_Europa!$A$2:$C$81,3,FALSE)</f>
        <v>253</v>
      </c>
      <c r="F150" s="16">
        <v>2</v>
      </c>
      <c r="G150" s="16">
        <v>13</v>
      </c>
      <c r="H150" s="16">
        <v>889716.79133344081</v>
      </c>
      <c r="I150" s="16">
        <v>2112885.3059174744</v>
      </c>
      <c r="J150" s="16">
        <v>117923.68180000001</v>
      </c>
      <c r="K150" s="16">
        <v>39.790256410256411</v>
      </c>
      <c r="L150" s="16">
        <v>11.126968896672544</v>
      </c>
      <c r="M150" s="16">
        <v>19.985156888252259</v>
      </c>
      <c r="N150" s="16">
        <v>2892.2254085751483</v>
      </c>
    </row>
    <row r="151" spans="2:17" s="16" customFormat="1" x14ac:dyDescent="0.25">
      <c r="B151" s="16" t="str">
        <f>VLOOKUP(F151,NUTS_Europa!$A$2:$C$81,2,FALSE)</f>
        <v>BE23</v>
      </c>
      <c r="C151" s="16">
        <f>VLOOKUP(F151,NUTS_Europa!$A$2:$C$81,3,FALSE)</f>
        <v>253</v>
      </c>
      <c r="D151" s="16" t="str">
        <f>VLOOKUP(G151,NUTS_Europa!$A$2:$C$81,2,FALSE)</f>
        <v>BE25</v>
      </c>
      <c r="E151" s="16">
        <f>VLOOKUP(G151,NUTS_Europa!$A$2:$C$81,3,FALSE)</f>
        <v>235</v>
      </c>
      <c r="F151" s="16">
        <v>2</v>
      </c>
      <c r="G151" s="16">
        <v>3</v>
      </c>
      <c r="H151" s="16">
        <v>383002.41623979528</v>
      </c>
      <c r="I151" s="16">
        <v>1134267.9131889436</v>
      </c>
      <c r="J151" s="16">
        <v>135416.16140000001</v>
      </c>
      <c r="K151" s="16">
        <v>6.4512820512820515</v>
      </c>
      <c r="L151" s="16">
        <v>13.246332441102577</v>
      </c>
      <c r="M151" s="16">
        <v>9.8623551930227435</v>
      </c>
      <c r="N151" s="16">
        <v>1644.4693422969513</v>
      </c>
    </row>
    <row r="152" spans="2:17" s="16" customFormat="1" x14ac:dyDescent="0.25">
      <c r="B152" s="16" t="str">
        <f>VLOOKUP(G152,NUTS_Europa!$A$2:$C$81,2,FALSE)</f>
        <v>BE25</v>
      </c>
      <c r="C152" s="16">
        <f>VLOOKUP(G152,NUTS_Europa!$A$2:$C$81,3,FALSE)</f>
        <v>235</v>
      </c>
      <c r="D152" s="16" t="str">
        <f>VLOOKUP(F152,NUTS_Europa!$A$2:$C$81,2,FALSE)</f>
        <v>BE21</v>
      </c>
      <c r="E152" s="16">
        <f>VLOOKUP(F152,NUTS_Europa!$A$2:$C$81,3,FALSE)</f>
        <v>253</v>
      </c>
      <c r="F152" s="16">
        <v>1</v>
      </c>
      <c r="G152" s="16">
        <v>3</v>
      </c>
      <c r="H152" s="17">
        <v>309590.01586097479</v>
      </c>
      <c r="I152" s="17">
        <v>1134267.9131889436</v>
      </c>
      <c r="J152" s="16">
        <v>135416.16140000001</v>
      </c>
      <c r="K152" s="16">
        <v>6.4512820512820515</v>
      </c>
      <c r="L152" s="16">
        <v>13.246332441102577</v>
      </c>
      <c r="M152" s="16">
        <v>9.8623551930227435</v>
      </c>
      <c r="N152" s="16">
        <v>1644.4693422969513</v>
      </c>
    </row>
    <row r="153" spans="2:17" s="16" customFormat="1" x14ac:dyDescent="0.25"/>
    <row r="154" spans="2:17" s="16" customFormat="1" x14ac:dyDescent="0.25">
      <c r="Q154" s="16">
        <f>Q93/24</f>
        <v>7.0697745241913994</v>
      </c>
    </row>
    <row r="155" spans="2:17" s="16" customFormat="1" x14ac:dyDescent="0.25"/>
    <row r="156" spans="2:17" s="16" customFormat="1" x14ac:dyDescent="0.25"/>
    <row r="157" spans="2:17" s="16" customFormat="1" x14ac:dyDescent="0.25"/>
    <row r="158" spans="2:17" s="16" customFormat="1" x14ac:dyDescent="0.25"/>
    <row r="159" spans="2:17" s="16" customFormat="1" x14ac:dyDescent="0.25"/>
    <row r="160" spans="2:17" s="16" customFormat="1" x14ac:dyDescent="0.25"/>
    <row r="161" s="16" customFormat="1" x14ac:dyDescent="0.25"/>
    <row r="162" s="16" customFormat="1" x14ac:dyDescent="0.25"/>
    <row r="163" s="16" customFormat="1" x14ac:dyDescent="0.25"/>
    <row r="164" s="16" customFormat="1" x14ac:dyDescent="0.25"/>
    <row r="165" s="16" customFormat="1" x14ac:dyDescent="0.25"/>
    <row r="166" s="16" customFormat="1" x14ac:dyDescent="0.25"/>
    <row r="167" s="16" customFormat="1" x14ac:dyDescent="0.25"/>
    <row r="168" s="16" customFormat="1" x14ac:dyDescent="0.25"/>
    <row r="169" s="16" customFormat="1" x14ac:dyDescent="0.25"/>
    <row r="170" s="16" customFormat="1" x14ac:dyDescent="0.25"/>
    <row r="171" s="16" customFormat="1" x14ac:dyDescent="0.25"/>
    <row r="172" s="16" customFormat="1" x14ac:dyDescent="0.25"/>
    <row r="173" s="16" customFormat="1" x14ac:dyDescent="0.25"/>
    <row r="174" s="16" customFormat="1" x14ac:dyDescent="0.25"/>
    <row r="175" s="16" customFormat="1" x14ac:dyDescent="0.25"/>
    <row r="176" s="16" customFormat="1" x14ac:dyDescent="0.25"/>
    <row r="177" s="16" customFormat="1" x14ac:dyDescent="0.25"/>
    <row r="178" s="16" customFormat="1" x14ac:dyDescent="0.25"/>
    <row r="179" s="16" customFormat="1" x14ac:dyDescent="0.25"/>
    <row r="180" s="16" customFormat="1" x14ac:dyDescent="0.25"/>
    <row r="181" s="16" customFormat="1" x14ac:dyDescent="0.25"/>
    <row r="182" s="16" customFormat="1" x14ac:dyDescent="0.25"/>
  </sheetData>
  <autoFilter ref="B3:I83" xr:uid="{00000000-0001-0000-0000-000000000000}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9A65F-BF44-4501-A3B5-079A56D6F9AE}">
  <dimension ref="B1:Y196"/>
  <sheetViews>
    <sheetView workbookViewId="0">
      <selection activeCell="F14" sqref="F14"/>
    </sheetView>
  </sheetViews>
  <sheetFormatPr baseColWidth="10" defaultColWidth="9.140625" defaultRowHeight="15" x14ac:dyDescent="0.25"/>
  <cols>
    <col min="6" max="7" width="7.28515625" bestFit="1" customWidth="1"/>
    <col min="8" max="8" width="13" bestFit="1" customWidth="1"/>
    <col min="9" max="9" width="14.5703125" bestFit="1" customWidth="1"/>
    <col min="10" max="10" width="12.28515625" bestFit="1" customWidth="1"/>
    <col min="11" max="14" width="12" bestFit="1" customWidth="1"/>
    <col min="16" max="17" width="11.85546875" customWidth="1"/>
    <col min="19" max="20" width="12.28515625" bestFit="1" customWidth="1"/>
    <col min="21" max="21" width="13.85546875" bestFit="1" customWidth="1"/>
  </cols>
  <sheetData>
    <row r="1" spans="2:14" x14ac:dyDescent="0.25">
      <c r="K1" t="s">
        <v>139</v>
      </c>
    </row>
    <row r="3" spans="2:14" x14ac:dyDescent="0.25">
      <c r="B3" t="s">
        <v>128</v>
      </c>
      <c r="C3" t="s">
        <v>129</v>
      </c>
      <c r="D3" t="s">
        <v>126</v>
      </c>
      <c r="E3" t="s">
        <v>130</v>
      </c>
      <c r="F3" t="s">
        <v>34</v>
      </c>
      <c r="G3" t="s">
        <v>35</v>
      </c>
      <c r="H3" t="s">
        <v>131</v>
      </c>
      <c r="I3" t="s">
        <v>127</v>
      </c>
      <c r="J3" t="s">
        <v>36</v>
      </c>
      <c r="K3" t="s">
        <v>37</v>
      </c>
      <c r="L3" t="s">
        <v>38</v>
      </c>
      <c r="M3" t="s">
        <v>39</v>
      </c>
      <c r="N3" t="s">
        <v>40</v>
      </c>
    </row>
    <row r="4" spans="2:14" s="16" customFormat="1" x14ac:dyDescent="0.25">
      <c r="B4" s="16" t="str">
        <f>VLOOKUP(F4,NUTS_Europa!$A$2:$C$81,2,FALSE)</f>
        <v>BE21</v>
      </c>
      <c r="C4" s="16">
        <f>VLOOKUP(F4,NUTS_Europa!$A$2:$C$81,3,FALSE)</f>
        <v>253</v>
      </c>
      <c r="D4" s="16" t="str">
        <f>VLOOKUP(G4,NUTS_Europa!$A$2:$C$81,2,FALSE)</f>
        <v>BE25</v>
      </c>
      <c r="E4" s="16">
        <f>VLOOKUP(G4,NUTS_Europa!$A$2:$C$81,3,FALSE)</f>
        <v>235</v>
      </c>
      <c r="F4" s="16">
        <v>1</v>
      </c>
      <c r="G4" s="16">
        <v>3</v>
      </c>
      <c r="H4" s="17">
        <v>309590.0161187051</v>
      </c>
      <c r="I4" s="17">
        <v>1218800.9085430172</v>
      </c>
      <c r="J4" s="16">
        <v>135416.16140000001</v>
      </c>
      <c r="K4" s="16">
        <v>8.9857142857142858</v>
      </c>
      <c r="L4" s="16">
        <v>8.3867586676453243</v>
      </c>
      <c r="M4" s="16">
        <v>9.1579012582878292</v>
      </c>
      <c r="N4" s="16">
        <v>1644.4693436659541</v>
      </c>
    </row>
    <row r="5" spans="2:14" s="16" customFormat="1" x14ac:dyDescent="0.25">
      <c r="B5" s="16" t="str">
        <f>VLOOKUP(F5,NUTS_Europa!$A$2:$C$81,2,FALSE)</f>
        <v>BE21</v>
      </c>
      <c r="C5" s="16">
        <f>VLOOKUP(F5,NUTS_Europa!$A$2:$C$81,3,FALSE)</f>
        <v>253</v>
      </c>
      <c r="D5" s="16" t="str">
        <f>VLOOKUP(G5,NUTS_Europa!$A$2:$C$81,2,FALSE)</f>
        <v>ES21</v>
      </c>
      <c r="E5" s="16">
        <f>VLOOKUP(G5,NUTS_Europa!$A$2:$C$81,3,FALSE)</f>
        <v>163</v>
      </c>
      <c r="F5" s="16">
        <v>1</v>
      </c>
      <c r="G5" s="16">
        <v>14</v>
      </c>
      <c r="H5" s="16">
        <v>649521.86747540277</v>
      </c>
      <c r="I5" s="16">
        <v>2770375.5906078643</v>
      </c>
      <c r="J5" s="16">
        <v>145277.79319999999</v>
      </c>
      <c r="K5" s="16">
        <v>55.422142857142852</v>
      </c>
      <c r="L5" s="16">
        <v>11.015735891798913</v>
      </c>
      <c r="M5" s="16">
        <v>20.413410257305863</v>
      </c>
      <c r="N5" s="16">
        <v>3181.4479505489426</v>
      </c>
    </row>
    <row r="6" spans="2:14" s="16" customFormat="1" x14ac:dyDescent="0.25">
      <c r="B6" s="16" t="str">
        <f>VLOOKUP(F6,NUTS_Europa!$A$2:$C$81,2,FALSE)</f>
        <v>BE23</v>
      </c>
      <c r="C6" s="16">
        <f>VLOOKUP(F6,NUTS_Europa!$A$2:$C$81,3,FALSE)</f>
        <v>253</v>
      </c>
      <c r="D6" s="16" t="str">
        <f>VLOOKUP(G6,NUTS_Europa!$A$2:$C$81,2,FALSE)</f>
        <v>BE25</v>
      </c>
      <c r="E6" s="16">
        <f>VLOOKUP(G6,NUTS_Europa!$A$2:$C$81,3,FALSE)</f>
        <v>235</v>
      </c>
      <c r="F6" s="16">
        <v>2</v>
      </c>
      <c r="G6" s="16">
        <v>3</v>
      </c>
      <c r="H6" s="16">
        <v>383002.41655864066</v>
      </c>
      <c r="I6" s="16">
        <v>1218800.9085430172</v>
      </c>
      <c r="J6" s="16">
        <v>135416.16140000001</v>
      </c>
      <c r="K6" s="16">
        <v>8.9857142857142858</v>
      </c>
      <c r="L6" s="16">
        <v>8.3867586676453243</v>
      </c>
      <c r="M6" s="16">
        <v>9.1579012582878292</v>
      </c>
      <c r="N6" s="16">
        <v>1644.4693436659541</v>
      </c>
    </row>
    <row r="7" spans="2:14" s="16" customFormat="1" x14ac:dyDescent="0.25">
      <c r="B7" s="16" t="str">
        <f>VLOOKUP(F7,NUTS_Europa!$A$2:$C$81,2,FALSE)</f>
        <v>BE23</v>
      </c>
      <c r="C7" s="16">
        <f>VLOOKUP(F7,NUTS_Europa!$A$2:$C$81,3,FALSE)</f>
        <v>253</v>
      </c>
      <c r="D7" s="16" t="str">
        <f>VLOOKUP(G7,NUTS_Europa!$A$2:$C$81,2,FALSE)</f>
        <v>ES21</v>
      </c>
      <c r="E7" s="16">
        <f>VLOOKUP(G7,NUTS_Europa!$A$2:$C$81,3,FALSE)</f>
        <v>163</v>
      </c>
      <c r="F7" s="16">
        <v>2</v>
      </c>
      <c r="G7" s="16">
        <v>14</v>
      </c>
      <c r="H7" s="16">
        <v>791548.0668838087</v>
      </c>
      <c r="I7" s="16">
        <v>2770375.5906078643</v>
      </c>
      <c r="J7" s="16">
        <v>145277.79319999999</v>
      </c>
      <c r="K7" s="16">
        <v>55.422142857142852</v>
      </c>
      <c r="L7" s="16">
        <v>11.015735891798913</v>
      </c>
      <c r="M7" s="16">
        <v>20.413410257305863</v>
      </c>
      <c r="N7" s="16">
        <v>3181.4479505489426</v>
      </c>
    </row>
    <row r="8" spans="2:14" s="16" customFormat="1" x14ac:dyDescent="0.25">
      <c r="B8" s="16" t="str">
        <f>VLOOKUP(F8,NUTS_Europa!$A$2:$C$81,2,FALSE)</f>
        <v>DE50</v>
      </c>
      <c r="C8" s="16">
        <f>VLOOKUP(F8,NUTS_Europa!$A$2:$C$81,3,FALSE)</f>
        <v>245</v>
      </c>
      <c r="D8" s="16" t="str">
        <f>VLOOKUP(G8,NUTS_Europa!$A$2:$C$81,2,FALSE)</f>
        <v>ES12</v>
      </c>
      <c r="E8" s="16">
        <f>VLOOKUP(G8,NUTS_Europa!$A$2:$C$81,3,FALSE)</f>
        <v>285</v>
      </c>
      <c r="F8" s="16">
        <v>4</v>
      </c>
      <c r="G8" s="16">
        <v>12</v>
      </c>
      <c r="H8" s="16">
        <v>55467.590357806694</v>
      </c>
      <c r="I8" s="16">
        <v>8638294.9833204262</v>
      </c>
      <c r="J8" s="16">
        <v>114346.8514</v>
      </c>
      <c r="K8" s="16">
        <v>71.852857142857147</v>
      </c>
      <c r="L8" s="16">
        <v>9.9390047741342151</v>
      </c>
      <c r="M8" s="16">
        <v>8.6798246702749215E-2</v>
      </c>
      <c r="N8" s="16">
        <v>15.609481283570693</v>
      </c>
    </row>
    <row r="9" spans="2:14" s="16" customFormat="1" x14ac:dyDescent="0.25">
      <c r="B9" s="16" t="str">
        <f>VLOOKUP(F9,NUTS_Europa!$A$2:$C$81,2,FALSE)</f>
        <v>DE50</v>
      </c>
      <c r="C9" s="16">
        <f>VLOOKUP(F9,NUTS_Europa!$A$2:$C$81,3,FALSE)</f>
        <v>245</v>
      </c>
      <c r="D9" s="16" t="str">
        <f>VLOOKUP(G9,NUTS_Europa!$A$2:$C$81,2,FALSE)</f>
        <v>FRD1</v>
      </c>
      <c r="E9" s="16">
        <f>VLOOKUP(G9,NUTS_Europa!$A$2:$C$81,3,FALSE)</f>
        <v>268</v>
      </c>
      <c r="F9" s="16">
        <v>4</v>
      </c>
      <c r="G9" s="16">
        <v>19</v>
      </c>
      <c r="H9" s="16">
        <v>383907.15093311702</v>
      </c>
      <c r="I9" s="16">
        <v>8327264.124525561</v>
      </c>
      <c r="J9" s="16">
        <v>163171.4883</v>
      </c>
      <c r="K9" s="16">
        <v>41.638571428571431</v>
      </c>
      <c r="L9" s="16">
        <v>10.920373156724468</v>
      </c>
      <c r="M9" s="16">
        <v>0.61983014621312782</v>
      </c>
      <c r="N9" s="16">
        <v>96.601073681574235</v>
      </c>
    </row>
    <row r="10" spans="2:14" s="16" customFormat="1" x14ac:dyDescent="0.25">
      <c r="B10" s="16" t="str">
        <f>VLOOKUP(F10,NUTS_Europa!$A$2:$C$81,2,FALSE)</f>
        <v>DE60</v>
      </c>
      <c r="C10" s="16">
        <f>VLOOKUP(F10,NUTS_Europa!$A$2:$C$81,3,FALSE)</f>
        <v>1069</v>
      </c>
      <c r="D10" s="16" t="str">
        <f>VLOOKUP(G10,NUTS_Europa!$A$2:$C$81,2,FALSE)</f>
        <v>FRD2</v>
      </c>
      <c r="E10" s="16">
        <f>VLOOKUP(G10,NUTS_Europa!$A$2:$C$81,3,FALSE)</f>
        <v>269</v>
      </c>
      <c r="F10" s="16">
        <v>5</v>
      </c>
      <c r="G10" s="16">
        <v>20</v>
      </c>
      <c r="H10" s="16">
        <v>2034575.4618009024</v>
      </c>
      <c r="I10" s="16">
        <v>2291622.2491996991</v>
      </c>
      <c r="J10" s="16">
        <v>145277.79319999999</v>
      </c>
      <c r="K10" s="16">
        <v>37.217857142857142</v>
      </c>
      <c r="L10" s="16">
        <v>13.227442816254481</v>
      </c>
      <c r="M10" s="16">
        <v>82.454205917037044</v>
      </c>
      <c r="N10" s="16">
        <v>14828.264773842575</v>
      </c>
    </row>
    <row r="11" spans="2:14" s="16" customFormat="1" x14ac:dyDescent="0.25">
      <c r="B11" s="16" t="str">
        <f>VLOOKUP(F11,NUTS_Europa!$A$2:$C$81,2,FALSE)</f>
        <v>DE60</v>
      </c>
      <c r="C11" s="16">
        <f>VLOOKUP(F11,NUTS_Europa!$A$2:$C$81,3,FALSE)</f>
        <v>1069</v>
      </c>
      <c r="D11" s="16" t="str">
        <f>VLOOKUP(G11,NUTS_Europa!$A$2:$C$81,2,FALSE)</f>
        <v>NL32</v>
      </c>
      <c r="E11" s="16">
        <f>VLOOKUP(G11,NUTS_Europa!$A$2:$C$81,3,FALSE)</f>
        <v>218</v>
      </c>
      <c r="F11" s="16">
        <v>5</v>
      </c>
      <c r="G11" s="16">
        <v>32</v>
      </c>
      <c r="H11" s="16">
        <v>310955.79451212945</v>
      </c>
      <c r="I11" s="16">
        <v>1640130.9458610404</v>
      </c>
      <c r="J11" s="16">
        <v>119215.969</v>
      </c>
      <c r="K11" s="16">
        <v>19.283571428571431</v>
      </c>
      <c r="L11" s="16">
        <v>7.5249045598950488</v>
      </c>
      <c r="M11" s="16">
        <v>22.559367065699977</v>
      </c>
      <c r="N11" s="16">
        <v>5123.2788950523063</v>
      </c>
    </row>
    <row r="12" spans="2:14" s="16" customFormat="1" x14ac:dyDescent="0.25">
      <c r="B12" s="16" t="str">
        <f>VLOOKUP(F12,NUTS_Europa!$A$2:$C$81,2,FALSE)</f>
        <v>DE80</v>
      </c>
      <c r="C12" s="16">
        <f>VLOOKUP(F12,NUTS_Europa!$A$2:$C$81,3,FALSE)</f>
        <v>1069</v>
      </c>
      <c r="D12" s="16" t="str">
        <f>VLOOKUP(G12,NUTS_Europa!$A$2:$C$81,2,FALSE)</f>
        <v>ES11</v>
      </c>
      <c r="E12" s="16">
        <f>VLOOKUP(G12,NUTS_Europa!$A$2:$C$81,3,FALSE)</f>
        <v>288</v>
      </c>
      <c r="F12" s="16">
        <v>6</v>
      </c>
      <c r="G12" s="16">
        <v>11</v>
      </c>
      <c r="H12" s="16">
        <v>533376.17470715684</v>
      </c>
      <c r="I12" s="16">
        <v>3643257.8629331267</v>
      </c>
      <c r="J12" s="16">
        <v>142841.86170000001</v>
      </c>
      <c r="K12" s="16">
        <v>82.767857142857139</v>
      </c>
      <c r="L12" s="16">
        <v>9.7333583453604184</v>
      </c>
      <c r="M12" s="16">
        <v>4.6601219967272316</v>
      </c>
      <c r="N12" s="16">
        <v>990.49714506110752</v>
      </c>
    </row>
    <row r="13" spans="2:14" s="16" customFormat="1" x14ac:dyDescent="0.25">
      <c r="B13" s="16" t="str">
        <f>VLOOKUP(F13,NUTS_Europa!$A$2:$C$81,2,FALSE)</f>
        <v>DE80</v>
      </c>
      <c r="C13" s="16">
        <f>VLOOKUP(F13,NUTS_Europa!$A$2:$C$81,3,FALSE)</f>
        <v>1069</v>
      </c>
      <c r="D13" s="16" t="str">
        <f>VLOOKUP(G13,NUTS_Europa!$A$2:$C$81,2,FALSE)</f>
        <v>FRG0</v>
      </c>
      <c r="E13" s="16">
        <f>VLOOKUP(G13,NUTS_Europa!$A$2:$C$81,3,FALSE)</f>
        <v>282</v>
      </c>
      <c r="F13" s="16">
        <v>6</v>
      </c>
      <c r="G13" s="16">
        <v>22</v>
      </c>
      <c r="H13" s="16">
        <v>462681.5062836369</v>
      </c>
      <c r="I13" s="16">
        <v>3074506.949694572</v>
      </c>
      <c r="J13" s="16">
        <v>137713.6226</v>
      </c>
      <c r="K13" s="16">
        <v>66.722857142857137</v>
      </c>
      <c r="L13" s="16">
        <v>9.2747893385817299</v>
      </c>
      <c r="M13" s="16">
        <v>4.2272149628708329</v>
      </c>
      <c r="N13" s="16">
        <v>760.20697826459991</v>
      </c>
    </row>
    <row r="14" spans="2:14" s="16" customFormat="1" x14ac:dyDescent="0.25">
      <c r="B14" s="16" t="str">
        <f>VLOOKUP(F14,NUTS_Europa!$A$2:$C$81,2,FALSE)</f>
        <v>DE93</v>
      </c>
      <c r="C14" s="16">
        <f>VLOOKUP(F14,NUTS_Europa!$A$2:$C$81,3,FALSE)</f>
        <v>1069</v>
      </c>
      <c r="D14" s="16" t="str">
        <f>VLOOKUP(G14,NUTS_Europa!$A$2:$C$81,2,FALSE)</f>
        <v>NL12</v>
      </c>
      <c r="E14" s="16">
        <f>VLOOKUP(G14,NUTS_Europa!$A$2:$C$81,3,FALSE)</f>
        <v>218</v>
      </c>
      <c r="F14" s="16">
        <v>7</v>
      </c>
      <c r="G14" s="16">
        <v>31</v>
      </c>
      <c r="H14" s="16">
        <v>1368419.0022549476</v>
      </c>
      <c r="I14" s="16">
        <v>1640130.9458610404</v>
      </c>
      <c r="J14" s="16">
        <v>163171.4883</v>
      </c>
      <c r="K14" s="16">
        <v>19.283571428571431</v>
      </c>
      <c r="L14" s="16">
        <v>7.5249045598950488</v>
      </c>
      <c r="M14" s="16">
        <v>22.559367065699977</v>
      </c>
      <c r="N14" s="16">
        <v>5123.2788950523063</v>
      </c>
    </row>
    <row r="15" spans="2:14" s="16" customFormat="1" x14ac:dyDescent="0.25">
      <c r="B15" s="16" t="str">
        <f>VLOOKUP(F15,NUTS_Europa!$A$2:$C$81,2,FALSE)</f>
        <v>DE93</v>
      </c>
      <c r="C15" s="16">
        <f>VLOOKUP(F15,NUTS_Europa!$A$2:$C$81,3,FALSE)</f>
        <v>1069</v>
      </c>
      <c r="D15" s="16" t="str">
        <f>VLOOKUP(G15,NUTS_Europa!$A$2:$C$81,2,FALSE)</f>
        <v>NL32</v>
      </c>
      <c r="E15" s="16">
        <f>VLOOKUP(G15,NUTS_Europa!$A$2:$C$81,3,FALSE)</f>
        <v>218</v>
      </c>
      <c r="F15" s="16">
        <v>7</v>
      </c>
      <c r="G15" s="16">
        <v>32</v>
      </c>
      <c r="H15" s="16">
        <v>576666.96948567475</v>
      </c>
      <c r="I15" s="16">
        <v>1640130.9458610404</v>
      </c>
      <c r="J15" s="16">
        <v>199058.85829999999</v>
      </c>
      <c r="K15" s="16">
        <v>19.283571428571431</v>
      </c>
      <c r="L15" s="16">
        <v>7.5249045598950488</v>
      </c>
      <c r="M15" s="16">
        <v>22.559367065699977</v>
      </c>
      <c r="N15" s="16">
        <v>5123.2788950523063</v>
      </c>
    </row>
    <row r="16" spans="2:14" s="16" customFormat="1" x14ac:dyDescent="0.25">
      <c r="B16" s="16" t="str">
        <f>VLOOKUP(F16,NUTS_Europa!$A$2:$C$81,2,FALSE)</f>
        <v>DE94</v>
      </c>
      <c r="C16" s="16">
        <f>VLOOKUP(F16,NUTS_Europa!$A$2:$C$81,3,FALSE)</f>
        <v>245</v>
      </c>
      <c r="D16" s="16" t="str">
        <f>VLOOKUP(G16,NUTS_Europa!$A$2:$C$81,2,FALSE)</f>
        <v>ES12</v>
      </c>
      <c r="E16" s="16">
        <f>VLOOKUP(G16,NUTS_Europa!$A$2:$C$81,3,FALSE)</f>
        <v>285</v>
      </c>
      <c r="F16" s="16">
        <v>8</v>
      </c>
      <c r="G16" s="16">
        <v>12</v>
      </c>
      <c r="H16" s="16">
        <v>55750.424792976228</v>
      </c>
      <c r="I16" s="16">
        <v>8638294.9833204262</v>
      </c>
      <c r="J16" s="16">
        <v>117061.7148</v>
      </c>
      <c r="K16" s="16">
        <v>71.852857142857147</v>
      </c>
      <c r="L16" s="16">
        <v>9.9390047741342151</v>
      </c>
      <c r="M16" s="16">
        <v>8.6798246702749215E-2</v>
      </c>
      <c r="N16" s="16">
        <v>15.609481283570693</v>
      </c>
    </row>
    <row r="17" spans="2:14" s="16" customFormat="1" x14ac:dyDescent="0.25">
      <c r="B17" s="16" t="str">
        <f>VLOOKUP(F17,NUTS_Europa!$A$2:$C$81,2,FALSE)</f>
        <v>DE94</v>
      </c>
      <c r="C17" s="16">
        <f>VLOOKUP(F17,NUTS_Europa!$A$2:$C$81,3,FALSE)</f>
        <v>245</v>
      </c>
      <c r="D17" s="16" t="str">
        <f>VLOOKUP(G17,NUTS_Europa!$A$2:$C$81,2,FALSE)</f>
        <v>FRD1</v>
      </c>
      <c r="E17" s="16">
        <f>VLOOKUP(G17,NUTS_Europa!$A$2:$C$81,3,FALSE)</f>
        <v>268</v>
      </c>
      <c r="F17" s="16">
        <v>8</v>
      </c>
      <c r="G17" s="16">
        <v>19</v>
      </c>
      <c r="H17" s="16">
        <v>385657.5044275829</v>
      </c>
      <c r="I17" s="16">
        <v>8327264.124525561</v>
      </c>
      <c r="J17" s="16">
        <v>113696.3812</v>
      </c>
      <c r="K17" s="16">
        <v>41.638571428571431</v>
      </c>
      <c r="L17" s="16">
        <v>10.920373156724468</v>
      </c>
      <c r="M17" s="16">
        <v>0.61983014621312782</v>
      </c>
      <c r="N17" s="16">
        <v>96.601073681574235</v>
      </c>
    </row>
    <row r="18" spans="2:14" s="16" customFormat="1" x14ac:dyDescent="0.25">
      <c r="B18" s="16" t="str">
        <f>VLOOKUP(F18,NUTS_Europa!$A$2:$C$81,2,FALSE)</f>
        <v>DEA1</v>
      </c>
      <c r="C18" s="16">
        <f>VLOOKUP(F18,NUTS_Europa!$A$2:$C$81,3,FALSE)</f>
        <v>253</v>
      </c>
      <c r="D18" s="16" t="str">
        <f>VLOOKUP(G18,NUTS_Europa!$A$2:$C$81,2,FALSE)</f>
        <v>ES11</v>
      </c>
      <c r="E18" s="16">
        <f>VLOOKUP(G18,NUTS_Europa!$A$2:$C$81,3,FALSE)</f>
        <v>288</v>
      </c>
      <c r="F18" s="16">
        <v>9</v>
      </c>
      <c r="G18" s="16">
        <v>11</v>
      </c>
      <c r="H18" s="16">
        <v>555392.49400654505</v>
      </c>
      <c r="I18" s="16">
        <v>3038393.8536950089</v>
      </c>
      <c r="J18" s="16">
        <v>142392.87169999999</v>
      </c>
      <c r="K18" s="16">
        <v>63.36785714285714</v>
      </c>
      <c r="L18" s="16">
        <v>9.7969795835950428</v>
      </c>
      <c r="M18" s="16">
        <v>5.507768899782187</v>
      </c>
      <c r="N18" s="16">
        <v>990.49714506110752</v>
      </c>
    </row>
    <row r="19" spans="2:14" s="16" customFormat="1" x14ac:dyDescent="0.25">
      <c r="B19" s="16" t="str">
        <f>VLOOKUP(F19,NUTS_Europa!$A$2:$C$81,2,FALSE)</f>
        <v>DEA1</v>
      </c>
      <c r="C19" s="16">
        <f>VLOOKUP(F19,NUTS_Europa!$A$2:$C$81,3,FALSE)</f>
        <v>253</v>
      </c>
      <c r="D19" s="16" t="str">
        <f>VLOOKUP(G19,NUTS_Europa!$A$2:$C$81,2,FALSE)</f>
        <v>FRG0</v>
      </c>
      <c r="E19" s="16">
        <f>VLOOKUP(G19,NUTS_Europa!$A$2:$C$81,3,FALSE)</f>
        <v>282</v>
      </c>
      <c r="F19" s="16">
        <v>9</v>
      </c>
      <c r="G19" s="16">
        <v>22</v>
      </c>
      <c r="H19" s="16">
        <v>477924.89072925167</v>
      </c>
      <c r="I19" s="16">
        <v>2481553.1479676738</v>
      </c>
      <c r="J19" s="16">
        <v>507158.32770000002</v>
      </c>
      <c r="K19" s="16">
        <v>47.708571428571425</v>
      </c>
      <c r="L19" s="16">
        <v>9.3384105768163561</v>
      </c>
      <c r="M19" s="16">
        <v>4.8777843199051727</v>
      </c>
      <c r="N19" s="16">
        <v>760.20697826459991</v>
      </c>
    </row>
    <row r="20" spans="2:14" s="16" customFormat="1" x14ac:dyDescent="0.25">
      <c r="B20" s="16" t="str">
        <f>VLOOKUP(F20,NUTS_Europa!$A$2:$C$81,2,FALSE)</f>
        <v>DEF0</v>
      </c>
      <c r="C20" s="16">
        <f>VLOOKUP(F20,NUTS_Europa!$A$2:$C$81,3,FALSE)</f>
        <v>1069</v>
      </c>
      <c r="D20" s="16" t="str">
        <f>VLOOKUP(G20,NUTS_Europa!$A$2:$C$81,2,FALSE)</f>
        <v>FRI1</v>
      </c>
      <c r="E20" s="16">
        <f>VLOOKUP(G20,NUTS_Europa!$A$2:$C$81,3,FALSE)</f>
        <v>283</v>
      </c>
      <c r="F20" s="16">
        <v>10</v>
      </c>
      <c r="G20" s="16">
        <v>24</v>
      </c>
      <c r="H20" s="16">
        <v>893495.39292576408</v>
      </c>
      <c r="I20" s="16">
        <v>3116573.7372550392</v>
      </c>
      <c r="J20" s="16">
        <v>192445.7181</v>
      </c>
      <c r="K20" s="16">
        <v>68.42</v>
      </c>
      <c r="L20" s="16">
        <v>9.4647568371264974</v>
      </c>
      <c r="M20" s="16">
        <v>10.319074294577174</v>
      </c>
      <c r="N20" s="16">
        <v>2110.3462577932792</v>
      </c>
    </row>
    <row r="21" spans="2:14" s="16" customFormat="1" x14ac:dyDescent="0.25">
      <c r="B21" s="16" t="str">
        <f>VLOOKUP(F21,NUTS_Europa!$A$2:$C$81,2,FALSE)</f>
        <v>DEF0</v>
      </c>
      <c r="C21" s="16">
        <f>VLOOKUP(F21,NUTS_Europa!$A$2:$C$81,3,FALSE)</f>
        <v>1069</v>
      </c>
      <c r="D21" s="16" t="str">
        <f>VLOOKUP(G21,NUTS_Europa!$A$2:$C$81,2,FALSE)</f>
        <v>FRI3</v>
      </c>
      <c r="E21" s="16">
        <f>VLOOKUP(G21,NUTS_Europa!$A$2:$C$81,3,FALSE)</f>
        <v>283</v>
      </c>
      <c r="F21" s="16">
        <v>10</v>
      </c>
      <c r="G21" s="16">
        <v>25</v>
      </c>
      <c r="H21" s="16">
        <v>559603.79422961373</v>
      </c>
      <c r="I21" s="16">
        <v>3116573.7372550392</v>
      </c>
      <c r="J21" s="16">
        <v>156784.57750000001</v>
      </c>
      <c r="K21" s="16">
        <v>68.42</v>
      </c>
      <c r="L21" s="16">
        <v>9.4647568371264974</v>
      </c>
      <c r="M21" s="16">
        <v>10.319074294577174</v>
      </c>
      <c r="N21" s="16">
        <v>2110.3462577932792</v>
      </c>
    </row>
    <row r="22" spans="2:14" s="16" customFormat="1" x14ac:dyDescent="0.25">
      <c r="B22" s="16" t="str">
        <f>VLOOKUP(F22,NUTS_Europa!$A$2:$C$81,2,FALSE)</f>
        <v>ES13</v>
      </c>
      <c r="C22" s="16">
        <f>VLOOKUP(F22,NUTS_Europa!$A$2:$C$81,3,FALSE)</f>
        <v>163</v>
      </c>
      <c r="D22" s="16" t="str">
        <f>VLOOKUP(G22,NUTS_Europa!$A$2:$C$81,2,FALSE)</f>
        <v>FRH0</v>
      </c>
      <c r="E22" s="16">
        <f>VLOOKUP(G22,NUTS_Europa!$A$2:$C$81,3,FALSE)</f>
        <v>283</v>
      </c>
      <c r="F22" s="16">
        <v>13</v>
      </c>
      <c r="G22" s="16">
        <v>23</v>
      </c>
      <c r="H22" s="16">
        <v>1218289.2935026265</v>
      </c>
      <c r="I22" s="16">
        <v>1376684.356502302</v>
      </c>
      <c r="J22" s="16">
        <v>118487.9544</v>
      </c>
      <c r="K22" s="16">
        <v>13.421428571428573</v>
      </c>
      <c r="L22" s="16">
        <v>10.372146486350985</v>
      </c>
      <c r="M22" s="16">
        <v>12.125064830452699</v>
      </c>
      <c r="N22" s="16">
        <v>2110.3462577932792</v>
      </c>
    </row>
    <row r="23" spans="2:14" s="16" customFormat="1" x14ac:dyDescent="0.25">
      <c r="B23" s="16" t="str">
        <f>VLOOKUP(F23,NUTS_Europa!$A$2:$C$81,2,FALSE)</f>
        <v>ES13</v>
      </c>
      <c r="C23" s="16">
        <f>VLOOKUP(F23,NUTS_Europa!$A$2:$C$81,3,FALSE)</f>
        <v>163</v>
      </c>
      <c r="D23" s="16" t="str">
        <f>VLOOKUP(G23,NUTS_Europa!$A$2:$C$81,2,FALSE)</f>
        <v>FRI1</v>
      </c>
      <c r="E23" s="16">
        <f>VLOOKUP(G23,NUTS_Europa!$A$2:$C$81,3,FALSE)</f>
        <v>283</v>
      </c>
      <c r="F23" s="16">
        <v>13</v>
      </c>
      <c r="G23" s="16">
        <v>24</v>
      </c>
      <c r="H23" s="16">
        <v>1040952.6767677417</v>
      </c>
      <c r="I23" s="16">
        <v>1376684.356502302</v>
      </c>
      <c r="J23" s="16">
        <v>127001.217</v>
      </c>
      <c r="K23" s="16">
        <v>13.421428571428573</v>
      </c>
      <c r="L23" s="16">
        <v>10.372146486350985</v>
      </c>
      <c r="M23" s="16">
        <v>12.125064830452699</v>
      </c>
      <c r="N23" s="16">
        <v>2110.3462577932792</v>
      </c>
    </row>
    <row r="24" spans="2:14" s="16" customFormat="1" x14ac:dyDescent="0.25">
      <c r="B24" s="16" t="str">
        <f>VLOOKUP(F24,NUTS_Europa!$A$2:$C$81,2,FALSE)</f>
        <v>ES51</v>
      </c>
      <c r="C24" s="16">
        <f>VLOOKUP(F24,NUTS_Europa!$A$2:$C$81,3,FALSE)</f>
        <v>1063</v>
      </c>
      <c r="D24" s="16" t="str">
        <f>VLOOKUP(G24,NUTS_Europa!$A$2:$C$81,2,FALSE)</f>
        <v>ES52</v>
      </c>
      <c r="E24" s="16">
        <f>VLOOKUP(G24,NUTS_Europa!$A$2:$C$81,3,FALSE)</f>
        <v>1064</v>
      </c>
      <c r="F24" s="16">
        <v>15</v>
      </c>
      <c r="G24" s="16">
        <v>16</v>
      </c>
      <c r="H24" s="16">
        <v>3038875.564638257</v>
      </c>
      <c r="I24" s="16">
        <v>5235463.7814811524</v>
      </c>
      <c r="J24" s="16">
        <v>135416.16140000001</v>
      </c>
      <c r="K24" s="16">
        <v>11.571428571428571</v>
      </c>
      <c r="L24" s="16">
        <v>9.8819357525884151</v>
      </c>
      <c r="M24" s="16">
        <v>55.325420613868154</v>
      </c>
      <c r="N24" s="16">
        <v>11759.278234738651</v>
      </c>
    </row>
    <row r="25" spans="2:14" s="16" customFormat="1" x14ac:dyDescent="0.25">
      <c r="B25" s="16" t="str">
        <f>VLOOKUP(F25,NUTS_Europa!$A$2:$C$81,2,FALSE)</f>
        <v>ES51</v>
      </c>
      <c r="C25" s="16">
        <f>VLOOKUP(F25,NUTS_Europa!$A$2:$C$81,3,FALSE)</f>
        <v>1063</v>
      </c>
      <c r="D25" s="16" t="str">
        <f>VLOOKUP(G25,NUTS_Europa!$A$2:$C$81,2,FALSE)</f>
        <v>ES62</v>
      </c>
      <c r="E25" s="16">
        <f>VLOOKUP(G25,NUTS_Europa!$A$2:$C$81,3,FALSE)</f>
        <v>1064</v>
      </c>
      <c r="F25" s="16">
        <v>15</v>
      </c>
      <c r="G25" s="16">
        <v>18</v>
      </c>
      <c r="H25" s="16">
        <v>5875191.1322285738</v>
      </c>
      <c r="I25" s="16">
        <v>5235463.7814811524</v>
      </c>
      <c r="J25" s="16">
        <v>199597.76430000001</v>
      </c>
      <c r="K25" s="16">
        <v>11.571428571428571</v>
      </c>
      <c r="L25" s="16">
        <v>9.8819357525884151</v>
      </c>
      <c r="M25" s="16">
        <v>55.325420613868154</v>
      </c>
      <c r="N25" s="16">
        <v>11759.278234738651</v>
      </c>
    </row>
    <row r="26" spans="2:14" s="16" customFormat="1" x14ac:dyDescent="0.25">
      <c r="B26" s="16" t="str">
        <f>VLOOKUP(F26,NUTS_Europa!$A$2:$C$81,2,FALSE)</f>
        <v>ES52</v>
      </c>
      <c r="C26" s="16">
        <f>VLOOKUP(F26,NUTS_Europa!$A$2:$C$81,3,FALSE)</f>
        <v>1064</v>
      </c>
      <c r="D26" s="16" t="str">
        <f>VLOOKUP(G26,NUTS_Europa!$A$2:$C$81,2,FALSE)</f>
        <v>PT18</v>
      </c>
      <c r="E26" s="16">
        <f>VLOOKUP(G26,NUTS_Europa!$A$2:$C$81,3,FALSE)</f>
        <v>61</v>
      </c>
      <c r="F26" s="16">
        <v>16</v>
      </c>
      <c r="G26" s="16">
        <v>80</v>
      </c>
      <c r="H26" s="16">
        <v>13471789.924390355</v>
      </c>
      <c r="I26" s="16">
        <v>1807887.6110154151</v>
      </c>
      <c r="J26" s="16">
        <v>145277.79319999999</v>
      </c>
      <c r="K26" s="16">
        <v>27.927857142857142</v>
      </c>
      <c r="L26" s="16">
        <v>9.8861467123288982</v>
      </c>
      <c r="M26" s="16">
        <v>83.718256729198274</v>
      </c>
      <c r="N26" s="16">
        <v>19116.552947283857</v>
      </c>
    </row>
    <row r="27" spans="2:14" s="16" customFormat="1" x14ac:dyDescent="0.25">
      <c r="B27" s="16" t="str">
        <f>VLOOKUP(F27,NUTS_Europa!$A$2:$C$81,2,FALSE)</f>
        <v>ES61</v>
      </c>
      <c r="C27" s="16">
        <f>VLOOKUP(F27,NUTS_Europa!$A$2:$C$81,3,FALSE)</f>
        <v>61</v>
      </c>
      <c r="D27" s="16" t="str">
        <f>VLOOKUP(G27,NUTS_Europa!$A$2:$C$81,2,FALSE)</f>
        <v>PT11</v>
      </c>
      <c r="E27" s="16">
        <f>VLOOKUP(G27,NUTS_Europa!$A$2:$C$81,3,FALSE)</f>
        <v>111</v>
      </c>
      <c r="F27" s="16">
        <v>17</v>
      </c>
      <c r="G27" s="16">
        <v>36</v>
      </c>
      <c r="H27" s="16">
        <v>1765522.3756027694</v>
      </c>
      <c r="I27" s="16">
        <v>1592727.4516636904</v>
      </c>
      <c r="J27" s="16">
        <v>507158.32770000002</v>
      </c>
      <c r="K27" s="16">
        <v>22.870714285714286</v>
      </c>
      <c r="L27" s="16">
        <v>5.915728747754029</v>
      </c>
      <c r="M27" s="16">
        <v>13.197713601668976</v>
      </c>
      <c r="N27" s="16">
        <v>3013.6173483101311</v>
      </c>
    </row>
    <row r="28" spans="2:14" s="16" customFormat="1" x14ac:dyDescent="0.25">
      <c r="B28" s="16" t="str">
        <f>VLOOKUP(F28,NUTS_Europa!$A$2:$C$81,2,FALSE)</f>
        <v>ES61</v>
      </c>
      <c r="C28" s="16">
        <f>VLOOKUP(F28,NUTS_Europa!$A$2:$C$81,3,FALSE)</f>
        <v>61</v>
      </c>
      <c r="D28" s="16" t="str">
        <f>VLOOKUP(G28,NUTS_Europa!$A$2:$C$81,2,FALSE)</f>
        <v>PT16</v>
      </c>
      <c r="E28" s="16">
        <f>VLOOKUP(G28,NUTS_Europa!$A$2:$C$81,3,FALSE)</f>
        <v>111</v>
      </c>
      <c r="F28" s="16">
        <v>17</v>
      </c>
      <c r="G28" s="16">
        <v>38</v>
      </c>
      <c r="H28" s="16">
        <v>1666600.3861444895</v>
      </c>
      <c r="I28" s="16">
        <v>1592727.4516636904</v>
      </c>
      <c r="J28" s="16">
        <v>118487.9544</v>
      </c>
      <c r="K28" s="16">
        <v>22.870714285714286</v>
      </c>
      <c r="L28" s="16">
        <v>5.915728747754029</v>
      </c>
      <c r="M28" s="16">
        <v>13.197713601668976</v>
      </c>
      <c r="N28" s="16">
        <v>3013.6173483101311</v>
      </c>
    </row>
    <row r="29" spans="2:14" s="16" customFormat="1" x14ac:dyDescent="0.25">
      <c r="B29" s="16" t="str">
        <f>VLOOKUP(F29,NUTS_Europa!$A$2:$C$81,2,FALSE)</f>
        <v>ES62</v>
      </c>
      <c r="C29" s="16">
        <f>VLOOKUP(F29,NUTS_Europa!$A$2:$C$81,3,FALSE)</f>
        <v>1064</v>
      </c>
      <c r="D29" s="16" t="str">
        <f>VLOOKUP(G29,NUTS_Europa!$A$2:$C$81,2,FALSE)</f>
        <v>PT16</v>
      </c>
      <c r="E29" s="16">
        <f>VLOOKUP(G29,NUTS_Europa!$A$2:$C$81,3,FALSE)</f>
        <v>111</v>
      </c>
      <c r="F29" s="16">
        <v>18</v>
      </c>
      <c r="G29" s="16">
        <v>38</v>
      </c>
      <c r="H29" s="16">
        <v>1584413.3499584086</v>
      </c>
      <c r="I29" s="16">
        <v>2594017.7962997393</v>
      </c>
      <c r="J29" s="16">
        <v>115262.5922</v>
      </c>
      <c r="K29" s="16">
        <v>52.722928571428568</v>
      </c>
      <c r="L29" s="16">
        <v>8.2765941545530257</v>
      </c>
      <c r="M29" s="16">
        <v>14.178561305911099</v>
      </c>
      <c r="N29" s="16">
        <v>3013.6173483101311</v>
      </c>
    </row>
    <row r="30" spans="2:14" s="16" customFormat="1" x14ac:dyDescent="0.25">
      <c r="B30" s="16" t="str">
        <f>VLOOKUP(F30,NUTS_Europa!$A$2:$C$81,2,FALSE)</f>
        <v>FRD2</v>
      </c>
      <c r="C30" s="16">
        <f>VLOOKUP(F30,NUTS_Europa!$A$2:$C$81,3,FALSE)</f>
        <v>269</v>
      </c>
      <c r="D30" s="16" t="str">
        <f>VLOOKUP(G30,NUTS_Europa!$A$2:$C$81,2,FALSE)</f>
        <v>FRJ2</v>
      </c>
      <c r="E30" s="16">
        <f>VLOOKUP(G30,NUTS_Europa!$A$2:$C$81,3,FALSE)</f>
        <v>283</v>
      </c>
      <c r="F30" s="16">
        <v>20</v>
      </c>
      <c r="G30" s="16">
        <v>28</v>
      </c>
      <c r="H30" s="16">
        <v>1392263.466809819</v>
      </c>
      <c r="I30" s="16">
        <v>2108442.4807278393</v>
      </c>
      <c r="J30" s="16">
        <v>117923.68180000001</v>
      </c>
      <c r="K30" s="16">
        <v>33.071428571428569</v>
      </c>
      <c r="L30" s="16">
        <v>12.647474649041175</v>
      </c>
      <c r="M30" s="16">
        <v>12.125064830452699</v>
      </c>
      <c r="N30" s="16">
        <v>2110.3462577932792</v>
      </c>
    </row>
    <row r="31" spans="2:14" s="16" customFormat="1" x14ac:dyDescent="0.25">
      <c r="B31" s="16" t="str">
        <f>VLOOKUP(F31,NUTS_Europa!$A$2:$C$81,2,FALSE)</f>
        <v>FRE1</v>
      </c>
      <c r="C31" s="16">
        <f>VLOOKUP(F31,NUTS_Europa!$A$2:$C$81,3,FALSE)</f>
        <v>220</v>
      </c>
      <c r="D31" s="16" t="str">
        <f>VLOOKUP(G31,NUTS_Europa!$A$2:$C$81,2,FALSE)</f>
        <v>FRH0</v>
      </c>
      <c r="E31" s="16">
        <f>VLOOKUP(G31,NUTS_Europa!$A$2:$C$81,3,FALSE)</f>
        <v>283</v>
      </c>
      <c r="F31" s="16">
        <v>21</v>
      </c>
      <c r="G31" s="16">
        <v>23</v>
      </c>
      <c r="H31" s="16">
        <v>1139981.0310858069</v>
      </c>
      <c r="I31" s="16">
        <v>2272819.935680673</v>
      </c>
      <c r="J31" s="16">
        <v>156784.57750000001</v>
      </c>
      <c r="K31" s="16">
        <v>42.999285714285712</v>
      </c>
      <c r="L31" s="16">
        <v>9.5403496683441933</v>
      </c>
      <c r="M31" s="16">
        <v>10.929773468327278</v>
      </c>
      <c r="N31" s="16">
        <v>2110.3462577932792</v>
      </c>
    </row>
    <row r="32" spans="2:14" s="16" customFormat="1" x14ac:dyDescent="0.25">
      <c r="B32" s="16" t="str">
        <f>VLOOKUP(F32,NUTS_Europa!$A$2:$C$81,2,FALSE)</f>
        <v>FRE1</v>
      </c>
      <c r="C32" s="16">
        <f>VLOOKUP(F32,NUTS_Europa!$A$2:$C$81,3,FALSE)</f>
        <v>220</v>
      </c>
      <c r="D32" s="16" t="str">
        <f>VLOOKUP(G32,NUTS_Europa!$A$2:$C$81,2,FALSE)</f>
        <v>FRI3</v>
      </c>
      <c r="E32" s="16">
        <f>VLOOKUP(G32,NUTS_Europa!$A$2:$C$81,3,FALSE)</f>
        <v>283</v>
      </c>
      <c r="F32" s="16">
        <v>21</v>
      </c>
      <c r="G32" s="16">
        <v>25</v>
      </c>
      <c r="H32" s="16">
        <v>628752.81565477198</v>
      </c>
      <c r="I32" s="16">
        <v>2272819.935680673</v>
      </c>
      <c r="J32" s="16">
        <v>117061.7148</v>
      </c>
      <c r="K32" s="16">
        <v>42.999285714285712</v>
      </c>
      <c r="L32" s="16">
        <v>9.5403496683441933</v>
      </c>
      <c r="M32" s="16">
        <v>10.929773468327278</v>
      </c>
      <c r="N32" s="16">
        <v>2110.3462577932792</v>
      </c>
    </row>
    <row r="33" spans="2:14" s="16" customFormat="1" x14ac:dyDescent="0.25">
      <c r="B33" s="16" t="str">
        <f>VLOOKUP(F33,NUTS_Europa!$A$2:$C$81,2,FALSE)</f>
        <v>FRJ1</v>
      </c>
      <c r="C33" s="16">
        <f>VLOOKUP(F33,NUTS_Europa!$A$2:$C$81,3,FALSE)</f>
        <v>1063</v>
      </c>
      <c r="D33" s="16" t="str">
        <f>VLOOKUP(G33,NUTS_Europa!$A$2:$C$81,2,FALSE)</f>
        <v>PT11</v>
      </c>
      <c r="E33" s="16">
        <f>VLOOKUP(G33,NUTS_Europa!$A$2:$C$81,3,FALSE)</f>
        <v>111</v>
      </c>
      <c r="F33" s="16">
        <v>26</v>
      </c>
      <c r="G33" s="16">
        <v>36</v>
      </c>
      <c r="H33" s="16">
        <v>2074125.0551162246</v>
      </c>
      <c r="I33" s="16">
        <v>6993031.7021786207</v>
      </c>
      <c r="J33" s="16">
        <v>114346.8514</v>
      </c>
      <c r="K33" s="16">
        <v>69.070714285714288</v>
      </c>
      <c r="L33" s="16">
        <v>5.9115177880135459</v>
      </c>
      <c r="M33" s="16">
        <v>14.178561305911099</v>
      </c>
      <c r="N33" s="16">
        <v>3013.6173483101311</v>
      </c>
    </row>
    <row r="34" spans="2:14" s="16" customFormat="1" x14ac:dyDescent="0.25">
      <c r="B34" s="16" t="str">
        <f>VLOOKUP(F34,NUTS_Europa!$A$2:$C$81,2,FALSE)</f>
        <v>FRJ1</v>
      </c>
      <c r="C34" s="16">
        <f>VLOOKUP(F34,NUTS_Europa!$A$2:$C$81,3,FALSE)</f>
        <v>1063</v>
      </c>
      <c r="D34" s="16" t="str">
        <f>VLOOKUP(G34,NUTS_Europa!$A$2:$C$81,2,FALSE)</f>
        <v>PT17</v>
      </c>
      <c r="E34" s="16">
        <f>VLOOKUP(G34,NUTS_Europa!$A$2:$C$81,3,FALSE)</f>
        <v>294</v>
      </c>
      <c r="F34" s="16">
        <v>26</v>
      </c>
      <c r="G34" s="16">
        <v>39</v>
      </c>
      <c r="H34" s="16">
        <v>1590514.8330889151</v>
      </c>
      <c r="I34" s="16">
        <v>6684464.2033644123</v>
      </c>
      <c r="J34" s="16">
        <v>137713.6226</v>
      </c>
      <c r="K34" s="16">
        <v>58.142857142857146</v>
      </c>
      <c r="L34" s="16">
        <v>8.1502254051844378</v>
      </c>
      <c r="M34" s="16">
        <v>14.178561305911099</v>
      </c>
      <c r="N34" s="16">
        <v>3013.6173483101311</v>
      </c>
    </row>
    <row r="35" spans="2:14" s="16" customFormat="1" x14ac:dyDescent="0.25">
      <c r="B35" s="16" t="str">
        <f>VLOOKUP(F35,NUTS_Europa!$A$2:$C$81,2,FALSE)</f>
        <v>FRF2</v>
      </c>
      <c r="C35" s="16">
        <f>VLOOKUP(F35,NUTS_Europa!$A$2:$C$81,3,FALSE)</f>
        <v>269</v>
      </c>
      <c r="D35" s="16" t="str">
        <f>VLOOKUP(G35,NUTS_Europa!$A$2:$C$81,2,FALSE)</f>
        <v>FRJ2</v>
      </c>
      <c r="E35" s="16">
        <f>VLOOKUP(G35,NUTS_Europa!$A$2:$C$81,3,FALSE)</f>
        <v>283</v>
      </c>
      <c r="F35" s="16">
        <v>27</v>
      </c>
      <c r="G35" s="16">
        <v>28</v>
      </c>
      <c r="H35" s="16">
        <v>1753032.6464798502</v>
      </c>
      <c r="I35" s="16">
        <v>2108442.4807278393</v>
      </c>
      <c r="J35" s="16">
        <v>176841.96369999999</v>
      </c>
      <c r="K35" s="16">
        <v>33.071428571428569</v>
      </c>
      <c r="L35" s="16">
        <v>12.647474649041175</v>
      </c>
      <c r="M35" s="16">
        <v>12.125064830452699</v>
      </c>
      <c r="N35" s="16">
        <v>2110.3462577932792</v>
      </c>
    </row>
    <row r="36" spans="2:14" s="16" customFormat="1" x14ac:dyDescent="0.25">
      <c r="B36" s="16" t="str">
        <f>VLOOKUP(F36,NUTS_Europa!$A$2:$C$81,2,FALSE)</f>
        <v>FRF2</v>
      </c>
      <c r="C36" s="16">
        <f>VLOOKUP(F36,NUTS_Europa!$A$2:$C$81,3,FALSE)</f>
        <v>269</v>
      </c>
      <c r="D36" s="16" t="str">
        <f>VLOOKUP(G36,NUTS_Europa!$A$2:$C$81,2,FALSE)</f>
        <v>FRG0</v>
      </c>
      <c r="E36" s="16">
        <f>VLOOKUP(G36,NUTS_Europa!$A$2:$C$81,3,FALSE)</f>
        <v>283</v>
      </c>
      <c r="F36" s="16">
        <v>27</v>
      </c>
      <c r="G36" s="16">
        <v>62</v>
      </c>
      <c r="H36" s="16">
        <v>1259815.1811859519</v>
      </c>
      <c r="I36" s="16">
        <v>2108442.4807278393</v>
      </c>
      <c r="J36" s="16">
        <v>141512.31529999999</v>
      </c>
      <c r="K36" s="16">
        <v>33.071428571428569</v>
      </c>
      <c r="L36" s="16">
        <v>12.647474649041175</v>
      </c>
      <c r="M36" s="16">
        <v>12.125064830452699</v>
      </c>
      <c r="N36" s="16">
        <v>2110.3462577932792</v>
      </c>
    </row>
    <row r="37" spans="2:14" s="16" customFormat="1" x14ac:dyDescent="0.25">
      <c r="B37" s="16" t="str">
        <f>VLOOKUP(F37,NUTS_Europa!$A$2:$C$81,2,FALSE)</f>
        <v>FRI2</v>
      </c>
      <c r="C37" s="16">
        <f>VLOOKUP(F37,NUTS_Europa!$A$2:$C$81,3,FALSE)</f>
        <v>269</v>
      </c>
      <c r="D37" s="16" t="str">
        <f>VLOOKUP(G37,NUTS_Europa!$A$2:$C$81,2,FALSE)</f>
        <v>NL12</v>
      </c>
      <c r="E37" s="16">
        <f>VLOOKUP(G37,NUTS_Europa!$A$2:$C$81,3,FALSE)</f>
        <v>218</v>
      </c>
      <c r="F37" s="16">
        <v>29</v>
      </c>
      <c r="G37" s="16">
        <v>31</v>
      </c>
      <c r="H37" s="16">
        <v>2469252.262768345</v>
      </c>
      <c r="I37" s="16">
        <v>1764465.3023479716</v>
      </c>
      <c r="J37" s="16">
        <v>154854.3009</v>
      </c>
      <c r="K37" s="16">
        <v>19.642857142857142</v>
      </c>
      <c r="L37" s="16">
        <v>10.707622371809729</v>
      </c>
      <c r="M37" s="16">
        <v>26.943762831535306</v>
      </c>
      <c r="N37" s="16">
        <v>5123.2788950523063</v>
      </c>
    </row>
    <row r="38" spans="2:14" s="16" customFormat="1" x14ac:dyDescent="0.25">
      <c r="B38" s="16" t="str">
        <f>VLOOKUP(F38,NUTS_Europa!$A$2:$C$81,2,FALSE)</f>
        <v>FRI2</v>
      </c>
      <c r="C38" s="16">
        <f>VLOOKUP(F38,NUTS_Europa!$A$2:$C$81,3,FALSE)</f>
        <v>269</v>
      </c>
      <c r="D38" s="16" t="str">
        <f>VLOOKUP(G38,NUTS_Europa!$A$2:$C$81,2,FALSE)</f>
        <v>FRG0</v>
      </c>
      <c r="E38" s="16">
        <f>VLOOKUP(G38,NUTS_Europa!$A$2:$C$81,3,FALSE)</f>
        <v>283</v>
      </c>
      <c r="F38" s="16">
        <v>29</v>
      </c>
      <c r="G38" s="16">
        <v>62</v>
      </c>
      <c r="H38" s="16">
        <v>1270898.7197318822</v>
      </c>
      <c r="I38" s="16">
        <v>2108442.4807278393</v>
      </c>
      <c r="J38" s="16">
        <v>118487.9544</v>
      </c>
      <c r="K38" s="16">
        <v>33.071428571428569</v>
      </c>
      <c r="L38" s="16">
        <v>12.647474649041175</v>
      </c>
      <c r="M38" s="16">
        <v>12.125064830452699</v>
      </c>
      <c r="N38" s="16">
        <v>2110.3462577932792</v>
      </c>
    </row>
    <row r="39" spans="2:14" s="16" customFormat="1" x14ac:dyDescent="0.25">
      <c r="B39" s="16" t="str">
        <f>VLOOKUP(F39,NUTS_Europa!$A$2:$C$81,2,FALSE)</f>
        <v>NL11</v>
      </c>
      <c r="C39" s="16">
        <f>VLOOKUP(F39,NUTS_Europa!$A$2:$C$81,3,FALSE)</f>
        <v>245</v>
      </c>
      <c r="D39" s="16" t="str">
        <f>VLOOKUP(G39,NUTS_Europa!$A$2:$C$81,2,FALSE)</f>
        <v>FRI1</v>
      </c>
      <c r="E39" s="16">
        <f>VLOOKUP(G39,NUTS_Europa!$A$2:$C$81,3,FALSE)</f>
        <v>275</v>
      </c>
      <c r="F39" s="16">
        <v>30</v>
      </c>
      <c r="G39" s="16">
        <v>64</v>
      </c>
      <c r="H39" s="16">
        <v>819518.11276932259</v>
      </c>
      <c r="I39" s="16">
        <v>10032832.781902622</v>
      </c>
      <c r="J39" s="16">
        <v>114346.8514</v>
      </c>
      <c r="K39" s="16">
        <v>85</v>
      </c>
      <c r="L39" s="16">
        <v>11.703248724801846</v>
      </c>
      <c r="M39" s="16">
        <v>1.2396602924262556</v>
      </c>
      <c r="N39" s="16">
        <v>193.20214736314847</v>
      </c>
    </row>
    <row r="40" spans="2:14" s="16" customFormat="1" x14ac:dyDescent="0.25">
      <c r="B40" s="16" t="str">
        <f>VLOOKUP(F40,NUTS_Europa!$A$2:$C$81,2,FALSE)</f>
        <v>NL11</v>
      </c>
      <c r="C40" s="16">
        <f>VLOOKUP(F40,NUTS_Europa!$A$2:$C$81,3,FALSE)</f>
        <v>245</v>
      </c>
      <c r="D40" s="16" t="str">
        <f>VLOOKUP(G40,NUTS_Europa!$A$2:$C$81,2,FALSE)</f>
        <v>FRI2</v>
      </c>
      <c r="E40" s="16">
        <f>VLOOKUP(G40,NUTS_Europa!$A$2:$C$81,3,FALSE)</f>
        <v>275</v>
      </c>
      <c r="F40" s="16">
        <v>30</v>
      </c>
      <c r="G40" s="16">
        <v>69</v>
      </c>
      <c r="H40" s="16">
        <v>786033.08939693123</v>
      </c>
      <c r="I40" s="16">
        <v>10032832.781902622</v>
      </c>
      <c r="J40" s="16">
        <v>145277.79319999999</v>
      </c>
      <c r="K40" s="16">
        <v>85</v>
      </c>
      <c r="L40" s="16">
        <v>11.703248724801846</v>
      </c>
      <c r="M40" s="16">
        <v>1.2396602924262556</v>
      </c>
      <c r="N40" s="16">
        <v>193.20214736314847</v>
      </c>
    </row>
    <row r="41" spans="2:14" s="16" customFormat="1" x14ac:dyDescent="0.25">
      <c r="B41" s="16" t="str">
        <f>VLOOKUP(F41,NUTS_Europa!$A$2:$C$81,2,FALSE)</f>
        <v>NL33</v>
      </c>
      <c r="C41" s="16">
        <f>VLOOKUP(F41,NUTS_Europa!$A$2:$C$81,3,FALSE)</f>
        <v>250</v>
      </c>
      <c r="D41" s="16" t="str">
        <f>VLOOKUP(G41,NUTS_Europa!$A$2:$C$81,2,FALSE)</f>
        <v>PT18</v>
      </c>
      <c r="E41" s="16">
        <f>VLOOKUP(G41,NUTS_Europa!$A$2:$C$81,3,FALSE)</f>
        <v>1065</v>
      </c>
      <c r="F41" s="16">
        <v>33</v>
      </c>
      <c r="G41" s="16">
        <v>40</v>
      </c>
      <c r="H41" s="16">
        <v>2391921.6748172306</v>
      </c>
      <c r="I41" s="16">
        <v>3769527.7596851336</v>
      </c>
      <c r="J41" s="16">
        <v>137713.6226</v>
      </c>
      <c r="K41" s="16">
        <v>83.268571428571434</v>
      </c>
      <c r="L41" s="16">
        <v>11.37029701047452</v>
      </c>
      <c r="M41" s="16">
        <v>42.013269051538508</v>
      </c>
      <c r="N41" s="16">
        <v>7555.5136403560382</v>
      </c>
    </row>
    <row r="42" spans="2:14" s="16" customFormat="1" x14ac:dyDescent="0.25">
      <c r="B42" s="16" t="str">
        <f>VLOOKUP(F42,NUTS_Europa!$A$2:$C$81,2,FALSE)</f>
        <v>NL33</v>
      </c>
      <c r="C42" s="16">
        <f>VLOOKUP(F42,NUTS_Europa!$A$2:$C$81,3,FALSE)</f>
        <v>250</v>
      </c>
      <c r="D42" s="16" t="str">
        <f>VLOOKUP(G42,NUTS_Europa!$A$2:$C$81,2,FALSE)</f>
        <v>NL11</v>
      </c>
      <c r="E42" s="16">
        <f>VLOOKUP(G42,NUTS_Europa!$A$2:$C$81,3,FALSE)</f>
        <v>218</v>
      </c>
      <c r="F42" s="16">
        <v>33</v>
      </c>
      <c r="G42" s="16">
        <v>70</v>
      </c>
      <c r="H42" s="16">
        <v>1837284.7762406794</v>
      </c>
      <c r="I42" s="16">
        <v>1249583.6643623342</v>
      </c>
      <c r="J42" s="16">
        <v>135416.16140000001</v>
      </c>
      <c r="K42" s="16">
        <v>4.8571428571428568</v>
      </c>
      <c r="L42" s="16">
        <v>7.2467248700042113</v>
      </c>
      <c r="M42" s="16">
        <v>26.943762831535306</v>
      </c>
      <c r="N42" s="16">
        <v>5123.2788950523063</v>
      </c>
    </row>
    <row r="43" spans="2:14" s="16" customFormat="1" x14ac:dyDescent="0.25">
      <c r="B43" s="16" t="str">
        <f>VLOOKUP(F43,NUTS_Europa!$A$2:$C$81,2,FALSE)</f>
        <v>NL34</v>
      </c>
      <c r="C43" s="16">
        <f>VLOOKUP(F43,NUTS_Europa!$A$2:$C$81,3,FALSE)</f>
        <v>250</v>
      </c>
      <c r="D43" s="16" t="str">
        <f>VLOOKUP(G43,NUTS_Europa!$A$2:$C$81,2,FALSE)</f>
        <v>FRE1</v>
      </c>
      <c r="E43" s="16">
        <f>VLOOKUP(G43,NUTS_Europa!$A$2:$C$81,3,FALSE)</f>
        <v>235</v>
      </c>
      <c r="F43" s="16">
        <v>34</v>
      </c>
      <c r="G43" s="16">
        <v>61</v>
      </c>
      <c r="H43" s="16">
        <v>622445.10051079129</v>
      </c>
      <c r="I43" s="16">
        <v>1316115.3837364335</v>
      </c>
      <c r="J43" s="16">
        <v>142841.86170000001</v>
      </c>
      <c r="K43" s="16">
        <v>10.071428571428571</v>
      </c>
      <c r="L43" s="16">
        <v>8.0449577395198606</v>
      </c>
      <c r="M43" s="16">
        <v>9.1579012582878292</v>
      </c>
      <c r="N43" s="16">
        <v>1644.4693436659541</v>
      </c>
    </row>
    <row r="44" spans="2:14" s="16" customFormat="1" x14ac:dyDescent="0.25">
      <c r="B44" s="16" t="str">
        <f>VLOOKUP(F44,NUTS_Europa!$A$2:$C$81,2,FALSE)</f>
        <v>NL34</v>
      </c>
      <c r="C44" s="16">
        <f>VLOOKUP(F44,NUTS_Europa!$A$2:$C$81,3,FALSE)</f>
        <v>250</v>
      </c>
      <c r="D44" s="16" t="str">
        <f>VLOOKUP(G44,NUTS_Europa!$A$2:$C$81,2,FALSE)</f>
        <v>FRF2</v>
      </c>
      <c r="E44" s="16">
        <f>VLOOKUP(G44,NUTS_Europa!$A$2:$C$81,3,FALSE)</f>
        <v>235</v>
      </c>
      <c r="F44" s="16">
        <v>34</v>
      </c>
      <c r="G44" s="16">
        <v>67</v>
      </c>
      <c r="H44" s="16">
        <v>1158787.4613719676</v>
      </c>
      <c r="I44" s="16">
        <v>1316115.3837364335</v>
      </c>
      <c r="J44" s="16">
        <v>120125.8052</v>
      </c>
      <c r="K44" s="16">
        <v>10.071428571428571</v>
      </c>
      <c r="L44" s="16">
        <v>8.0449577395198606</v>
      </c>
      <c r="M44" s="16">
        <v>9.1579012582878292</v>
      </c>
      <c r="N44" s="16">
        <v>1644.4693436659541</v>
      </c>
    </row>
    <row r="45" spans="2:14" s="16" customFormat="1" x14ac:dyDescent="0.25">
      <c r="B45" s="16" t="str">
        <f>VLOOKUP(F45,NUTS_Europa!$A$2:$C$81,2,FALSE)</f>
        <v>NL41</v>
      </c>
      <c r="C45" s="16">
        <f>VLOOKUP(F45,NUTS_Europa!$A$2:$C$81,3,FALSE)</f>
        <v>253</v>
      </c>
      <c r="D45" s="16" t="str">
        <f>VLOOKUP(G45,NUTS_Europa!$A$2:$C$81,2,FALSE)</f>
        <v>PT15</v>
      </c>
      <c r="E45" s="16">
        <f>VLOOKUP(G45,NUTS_Europa!$A$2:$C$81,3,FALSE)</f>
        <v>1065</v>
      </c>
      <c r="F45" s="16">
        <v>35</v>
      </c>
      <c r="G45" s="16">
        <v>37</v>
      </c>
      <c r="H45" s="16">
        <v>3020367.1367297438</v>
      </c>
      <c r="I45" s="16">
        <v>3684571.7768060993</v>
      </c>
      <c r="J45" s="16">
        <v>142392.87169999999</v>
      </c>
      <c r="K45" s="16">
        <v>83.269071428571436</v>
      </c>
      <c r="L45" s="16">
        <v>11.712097938599983</v>
      </c>
      <c r="M45" s="16">
        <v>42.013269051538508</v>
      </c>
      <c r="N45" s="16">
        <v>7555.5136403560382</v>
      </c>
    </row>
    <row r="46" spans="2:14" s="16" customFormat="1" x14ac:dyDescent="0.25">
      <c r="B46" s="16" t="str">
        <f>VLOOKUP(F46,NUTS_Europa!$A$2:$C$81,2,FALSE)</f>
        <v>NL41</v>
      </c>
      <c r="C46" s="16">
        <f>VLOOKUP(F46,NUTS_Europa!$A$2:$C$81,3,FALSE)</f>
        <v>253</v>
      </c>
      <c r="D46" s="16" t="str">
        <f>VLOOKUP(G46,NUTS_Europa!$A$2:$C$81,2,FALSE)</f>
        <v>PT18</v>
      </c>
      <c r="E46" s="16">
        <f>VLOOKUP(G46,NUTS_Europa!$A$2:$C$81,3,FALSE)</f>
        <v>1065</v>
      </c>
      <c r="F46" s="16">
        <v>35</v>
      </c>
      <c r="G46" s="16">
        <v>40</v>
      </c>
      <c r="H46" s="16">
        <v>2484666.10860122</v>
      </c>
      <c r="I46" s="16">
        <v>3684571.7768060993</v>
      </c>
      <c r="J46" s="16">
        <v>120437.3524</v>
      </c>
      <c r="K46" s="16">
        <v>83.269071428571436</v>
      </c>
      <c r="L46" s="16">
        <v>11.712097938599983</v>
      </c>
      <c r="M46" s="16">
        <v>42.013269051538508</v>
      </c>
      <c r="N46" s="16">
        <v>7555.5136403560382</v>
      </c>
    </row>
    <row r="47" spans="2:14" s="16" customFormat="1" x14ac:dyDescent="0.25">
      <c r="B47" s="16" t="str">
        <f>VLOOKUP(F47,NUTS_Europa!$A$2:$C$81,2,FALSE)</f>
        <v>PT15</v>
      </c>
      <c r="C47" s="16">
        <f>VLOOKUP(F47,NUTS_Europa!$A$2:$C$81,3,FALSE)</f>
        <v>1065</v>
      </c>
      <c r="D47" s="16" t="str">
        <f>VLOOKUP(G47,NUTS_Europa!$A$2:$C$81,2,FALSE)</f>
        <v>PT17</v>
      </c>
      <c r="E47" s="16">
        <f>VLOOKUP(G47,NUTS_Europa!$A$2:$C$81,3,FALSE)</f>
        <v>294</v>
      </c>
      <c r="F47" s="16">
        <v>37</v>
      </c>
      <c r="G47" s="16">
        <v>39</v>
      </c>
      <c r="H47" s="16">
        <v>979338.83473434614</v>
      </c>
      <c r="I47" s="16">
        <v>1099497.2720952756</v>
      </c>
      <c r="J47" s="16">
        <v>507158.32770000002</v>
      </c>
      <c r="K47" s="16">
        <v>3.2142857142857144</v>
      </c>
      <c r="L47" s="16">
        <v>11.017909910355428</v>
      </c>
      <c r="M47" s="16">
        <v>14.178561305911099</v>
      </c>
      <c r="N47" s="16">
        <v>3013.6173483101311</v>
      </c>
    </row>
    <row r="48" spans="2:14" s="16" customFormat="1" x14ac:dyDescent="0.25">
      <c r="B48" s="16" t="str">
        <f>VLOOKUP(F48,NUTS_Europa!$A$2:$C$81,2,FALSE)</f>
        <v>BE21</v>
      </c>
      <c r="C48" s="16">
        <f>VLOOKUP(F48,NUTS_Europa!$A$2:$C$81,3,FALSE)</f>
        <v>250</v>
      </c>
      <c r="D48" s="16" t="str">
        <f>VLOOKUP(G48,NUTS_Europa!$A$2:$C$81,2,FALSE)</f>
        <v>FRE1</v>
      </c>
      <c r="E48" s="16">
        <f>VLOOKUP(G48,NUTS_Europa!$A$2:$C$81,3,FALSE)</f>
        <v>235</v>
      </c>
      <c r="F48" s="16">
        <v>41</v>
      </c>
      <c r="G48" s="16">
        <v>61</v>
      </c>
      <c r="H48" s="16">
        <v>592216.46503552375</v>
      </c>
      <c r="I48" s="16">
        <v>1316115.3837364335</v>
      </c>
      <c r="J48" s="16">
        <v>142392.87169999999</v>
      </c>
      <c r="K48" s="16">
        <v>10.071428571428571</v>
      </c>
      <c r="L48" s="16">
        <v>8.0449577395198606</v>
      </c>
      <c r="M48" s="16">
        <v>9.1579012582878292</v>
      </c>
      <c r="N48" s="16">
        <v>1644.4693436659541</v>
      </c>
    </row>
    <row r="49" spans="2:14" s="16" customFormat="1" x14ac:dyDescent="0.25">
      <c r="B49" s="16" t="str">
        <f>VLOOKUP(F49,NUTS_Europa!$A$2:$C$81,2,FALSE)</f>
        <v>BE21</v>
      </c>
      <c r="C49" s="16">
        <f>VLOOKUP(F49,NUTS_Europa!$A$2:$C$81,3,FALSE)</f>
        <v>250</v>
      </c>
      <c r="D49" s="16" t="str">
        <f>VLOOKUP(G49,NUTS_Europa!$A$2:$C$81,2,FALSE)</f>
        <v>FRF2</v>
      </c>
      <c r="E49" s="16">
        <f>VLOOKUP(G49,NUTS_Europa!$A$2:$C$81,3,FALSE)</f>
        <v>235</v>
      </c>
      <c r="F49" s="16">
        <v>41</v>
      </c>
      <c r="G49" s="16">
        <v>67</v>
      </c>
      <c r="H49" s="16">
        <v>1128558.8258966999</v>
      </c>
      <c r="I49" s="16">
        <v>1316115.3837364335</v>
      </c>
      <c r="J49" s="16">
        <v>156784.57750000001</v>
      </c>
      <c r="K49" s="16">
        <v>10.071428571428571</v>
      </c>
      <c r="L49" s="16">
        <v>8.0449577395198606</v>
      </c>
      <c r="M49" s="16">
        <v>9.1579012582878292</v>
      </c>
      <c r="N49" s="16">
        <v>1644.4693436659541</v>
      </c>
    </row>
    <row r="50" spans="2:14" s="16" customFormat="1" x14ac:dyDescent="0.25">
      <c r="B50" s="16" t="str">
        <f>VLOOKUP(F50,NUTS_Europa!$A$2:$C$81,2,FALSE)</f>
        <v>BE23</v>
      </c>
      <c r="C50" s="16">
        <f>VLOOKUP(F50,NUTS_Europa!$A$2:$C$81,3,FALSE)</f>
        <v>220</v>
      </c>
      <c r="D50" s="16" t="str">
        <f>VLOOKUP(G50,NUTS_Europa!$A$2:$C$81,2,FALSE)</f>
        <v>ES12</v>
      </c>
      <c r="E50" s="16">
        <f>VLOOKUP(G50,NUTS_Europa!$A$2:$C$81,3,FALSE)</f>
        <v>163</v>
      </c>
      <c r="F50" s="16">
        <v>42</v>
      </c>
      <c r="G50" s="16">
        <v>52</v>
      </c>
      <c r="H50" s="16">
        <v>1601892.421985805</v>
      </c>
      <c r="I50" s="16">
        <v>2618889.8440368474</v>
      </c>
      <c r="J50" s="16">
        <v>137713.6226</v>
      </c>
      <c r="K50" s="16">
        <v>52.142857142857146</v>
      </c>
      <c r="L50" s="16">
        <v>11.027707484781985</v>
      </c>
      <c r="M50" s="16">
        <v>18.611451341654178</v>
      </c>
      <c r="N50" s="16">
        <v>3181.4479505489426</v>
      </c>
    </row>
    <row r="51" spans="2:14" s="16" customFormat="1" x14ac:dyDescent="0.25">
      <c r="B51" s="16" t="str">
        <f>VLOOKUP(F51,NUTS_Europa!$A$2:$C$81,2,FALSE)</f>
        <v>BE23</v>
      </c>
      <c r="C51" s="16">
        <f>VLOOKUP(F51,NUTS_Europa!$A$2:$C$81,3,FALSE)</f>
        <v>220</v>
      </c>
      <c r="D51" s="16" t="str">
        <f>VLOOKUP(G51,NUTS_Europa!$A$2:$C$81,2,FALSE)</f>
        <v>FRD1</v>
      </c>
      <c r="E51" s="16">
        <f>VLOOKUP(G51,NUTS_Europa!$A$2:$C$81,3,FALSE)</f>
        <v>269</v>
      </c>
      <c r="F51" s="16">
        <v>42</v>
      </c>
      <c r="G51" s="16">
        <v>59</v>
      </c>
      <c r="H51" s="16">
        <v>4370275.669388311</v>
      </c>
      <c r="I51" s="16">
        <v>1485367.1212062661</v>
      </c>
      <c r="J51" s="16">
        <v>115262.5922</v>
      </c>
      <c r="K51" s="16">
        <v>12.927857142857144</v>
      </c>
      <c r="L51" s="16">
        <v>13.303035647472175</v>
      </c>
      <c r="M51" s="16">
        <v>86.745259582800216</v>
      </c>
      <c r="N51" s="16">
        <v>14828.264773842575</v>
      </c>
    </row>
    <row r="52" spans="2:14" s="16" customFormat="1" x14ac:dyDescent="0.25">
      <c r="B52" s="16" t="str">
        <f>VLOOKUP(F52,NUTS_Europa!$A$2:$C$81,2,FALSE)</f>
        <v>BE25</v>
      </c>
      <c r="C52" s="16">
        <f>VLOOKUP(F52,NUTS_Europa!$A$2:$C$81,3,FALSE)</f>
        <v>220</v>
      </c>
      <c r="D52" s="16" t="str">
        <f>VLOOKUP(G52,NUTS_Europa!$A$2:$C$81,2,FALSE)</f>
        <v>FRD1</v>
      </c>
      <c r="E52" s="16">
        <f>VLOOKUP(G52,NUTS_Europa!$A$2:$C$81,3,FALSE)</f>
        <v>269</v>
      </c>
      <c r="F52" s="16">
        <v>43</v>
      </c>
      <c r="G52" s="16">
        <v>59</v>
      </c>
      <c r="H52" s="16">
        <v>3809553.7339243181</v>
      </c>
      <c r="I52" s="16">
        <v>1485367.1212062661</v>
      </c>
      <c r="J52" s="16">
        <v>199058.85829999999</v>
      </c>
      <c r="K52" s="16">
        <v>12.927857142857144</v>
      </c>
      <c r="L52" s="16">
        <v>13.303035647472175</v>
      </c>
      <c r="M52" s="16">
        <v>86.745259582800216</v>
      </c>
      <c r="N52" s="16">
        <v>14828.264773842575</v>
      </c>
    </row>
    <row r="53" spans="2:14" s="16" customFormat="1" x14ac:dyDescent="0.25">
      <c r="B53" s="16" t="str">
        <f>VLOOKUP(F53,NUTS_Europa!$A$2:$C$81,2,FALSE)</f>
        <v>BE25</v>
      </c>
      <c r="C53" s="16">
        <f>VLOOKUP(F53,NUTS_Europa!$A$2:$C$81,3,FALSE)</f>
        <v>220</v>
      </c>
      <c r="D53" s="16" t="str">
        <f>VLOOKUP(G53,NUTS_Europa!$A$2:$C$81,2,FALSE)</f>
        <v>PT18</v>
      </c>
      <c r="E53" s="16">
        <f>VLOOKUP(G53,NUTS_Europa!$A$2:$C$81,3,FALSE)</f>
        <v>61</v>
      </c>
      <c r="F53" s="16">
        <v>43</v>
      </c>
      <c r="G53" s="16">
        <v>80</v>
      </c>
      <c r="H53" s="16">
        <v>12861602.204159237</v>
      </c>
      <c r="I53" s="16">
        <v>3960794.129234998</v>
      </c>
      <c r="J53" s="16">
        <v>117768.50930000001</v>
      </c>
      <c r="K53" s="16">
        <v>96.690714285714293</v>
      </c>
      <c r="L53" s="16">
        <v>8.8605959861525463</v>
      </c>
      <c r="M53" s="16">
        <v>89.250269803708619</v>
      </c>
      <c r="N53" s="16">
        <v>19116.552947283857</v>
      </c>
    </row>
    <row r="54" spans="2:14" s="16" customFormat="1" x14ac:dyDescent="0.25">
      <c r="B54" s="16" t="str">
        <f>VLOOKUP(F54,NUTS_Europa!$A$2:$C$81,2,FALSE)</f>
        <v>DE50</v>
      </c>
      <c r="C54" s="16">
        <f>VLOOKUP(F54,NUTS_Europa!$A$2:$C$81,3,FALSE)</f>
        <v>1069</v>
      </c>
      <c r="D54" s="16" t="str">
        <f>VLOOKUP(G54,NUTS_Europa!$A$2:$C$81,2,FALSE)</f>
        <v>FRJ2</v>
      </c>
      <c r="E54" s="16">
        <f>VLOOKUP(G54,NUTS_Europa!$A$2:$C$81,3,FALSE)</f>
        <v>163</v>
      </c>
      <c r="F54" s="16">
        <v>44</v>
      </c>
      <c r="G54" s="16">
        <v>68</v>
      </c>
      <c r="H54" s="16">
        <v>2810090.390584623</v>
      </c>
      <c r="I54" s="16">
        <v>3376293.2587488936</v>
      </c>
      <c r="J54" s="16">
        <v>122072.6309</v>
      </c>
      <c r="K54" s="16">
        <v>74.86071428571428</v>
      </c>
      <c r="L54" s="16">
        <v>10.952114653564287</v>
      </c>
      <c r="M54" s="16">
        <v>17.690793119073756</v>
      </c>
      <c r="N54" s="16">
        <v>3181.4479505489426</v>
      </c>
    </row>
    <row r="55" spans="2:14" s="16" customFormat="1" x14ac:dyDescent="0.25">
      <c r="B55" s="16" t="str">
        <f>VLOOKUP(F55,NUTS_Europa!$A$2:$C$81,2,FALSE)</f>
        <v>DE50</v>
      </c>
      <c r="C55" s="16">
        <f>VLOOKUP(F55,NUTS_Europa!$A$2:$C$81,3,FALSE)</f>
        <v>1069</v>
      </c>
      <c r="D55" s="16" t="str">
        <f>VLOOKUP(G55,NUTS_Europa!$A$2:$C$81,2,FALSE)</f>
        <v>NL11</v>
      </c>
      <c r="E55" s="16">
        <f>VLOOKUP(G55,NUTS_Europa!$A$2:$C$81,3,FALSE)</f>
        <v>218</v>
      </c>
      <c r="F55" s="16">
        <v>44</v>
      </c>
      <c r="G55" s="16">
        <v>70</v>
      </c>
      <c r="H55" s="16">
        <v>2071376.4145267319</v>
      </c>
      <c r="I55" s="16">
        <v>1640130.9458610404</v>
      </c>
      <c r="J55" s="16">
        <v>120437.3524</v>
      </c>
      <c r="K55" s="16">
        <v>19.283571428571431</v>
      </c>
      <c r="L55" s="16">
        <v>7.5249045598950488</v>
      </c>
      <c r="M55" s="16">
        <v>22.559367065699977</v>
      </c>
      <c r="N55" s="16">
        <v>5123.2788950523063</v>
      </c>
    </row>
    <row r="56" spans="2:14" s="16" customFormat="1" x14ac:dyDescent="0.25">
      <c r="B56" s="16" t="str">
        <f>VLOOKUP(F56,NUTS_Europa!$A$2:$C$81,2,FALSE)</f>
        <v>DE60</v>
      </c>
      <c r="C56" s="16">
        <f>VLOOKUP(F56,NUTS_Europa!$A$2:$C$81,3,FALSE)</f>
        <v>245</v>
      </c>
      <c r="D56" s="16" t="str">
        <f>VLOOKUP(G56,NUTS_Europa!$A$2:$C$81,2,FALSE)</f>
        <v>FRH0</v>
      </c>
      <c r="E56" s="16">
        <f>VLOOKUP(G56,NUTS_Europa!$A$2:$C$81,3,FALSE)</f>
        <v>282</v>
      </c>
      <c r="F56" s="16">
        <v>45</v>
      </c>
      <c r="G56" s="16">
        <v>63</v>
      </c>
      <c r="H56" s="16">
        <v>3018213.4537396897</v>
      </c>
      <c r="I56" s="16">
        <v>8046865.1493094312</v>
      </c>
      <c r="J56" s="16">
        <v>145277.79319999999</v>
      </c>
      <c r="K56" s="16">
        <v>63.290714285714287</v>
      </c>
      <c r="L56" s="16">
        <v>9.3541372001036223</v>
      </c>
      <c r="M56" s="16">
        <v>4.8777843199051727</v>
      </c>
      <c r="N56" s="16">
        <v>760.20697826459991</v>
      </c>
    </row>
    <row r="57" spans="2:14" s="16" customFormat="1" x14ac:dyDescent="0.25">
      <c r="B57" s="16" t="str">
        <f>VLOOKUP(F57,NUTS_Europa!$A$2:$C$81,2,FALSE)</f>
        <v>DE60</v>
      </c>
      <c r="C57" s="16">
        <f>VLOOKUP(F57,NUTS_Europa!$A$2:$C$81,3,FALSE)</f>
        <v>245</v>
      </c>
      <c r="D57" s="16" t="str">
        <f>VLOOKUP(G57,NUTS_Europa!$A$2:$C$81,2,FALSE)</f>
        <v>FRI3</v>
      </c>
      <c r="E57" s="16">
        <f>VLOOKUP(G57,NUTS_Europa!$A$2:$C$81,3,FALSE)</f>
        <v>282</v>
      </c>
      <c r="F57" s="16">
        <v>45</v>
      </c>
      <c r="G57" s="16">
        <v>65</v>
      </c>
      <c r="H57" s="16">
        <v>3158952.8522467501</v>
      </c>
      <c r="I57" s="16">
        <v>8046865.1493094312</v>
      </c>
      <c r="J57" s="16">
        <v>163171.4883</v>
      </c>
      <c r="K57" s="16">
        <v>63.290714285714287</v>
      </c>
      <c r="L57" s="16">
        <v>9.3541372001036223</v>
      </c>
      <c r="M57" s="16">
        <v>4.8777843199051727</v>
      </c>
      <c r="N57" s="16">
        <v>760.20697826459991</v>
      </c>
    </row>
    <row r="58" spans="2:14" s="16" customFormat="1" x14ac:dyDescent="0.25">
      <c r="B58" s="16" t="str">
        <f>VLOOKUP(F58,NUTS_Europa!$A$2:$C$81,2,FALSE)</f>
        <v>DE80</v>
      </c>
      <c r="C58" s="16">
        <f>VLOOKUP(F58,NUTS_Europa!$A$2:$C$81,3,FALSE)</f>
        <v>245</v>
      </c>
      <c r="D58" s="16" t="str">
        <f>VLOOKUP(G58,NUTS_Europa!$A$2:$C$81,2,FALSE)</f>
        <v>ES11</v>
      </c>
      <c r="E58" s="16">
        <f>VLOOKUP(G58,NUTS_Europa!$A$2:$C$81,3,FALSE)</f>
        <v>285</v>
      </c>
      <c r="F58" s="16">
        <v>46</v>
      </c>
      <c r="G58" s="16">
        <v>51</v>
      </c>
      <c r="H58" s="16">
        <v>59259.211408992429</v>
      </c>
      <c r="I58" s="16">
        <v>8638294.9833204262</v>
      </c>
      <c r="J58" s="16">
        <v>127001.217</v>
      </c>
      <c r="K58" s="16">
        <v>71.852857142857147</v>
      </c>
      <c r="L58" s="16">
        <v>9.9390047741342151</v>
      </c>
      <c r="M58" s="16">
        <v>8.6798246702749215E-2</v>
      </c>
      <c r="N58" s="16">
        <v>15.609481283570693</v>
      </c>
    </row>
    <row r="59" spans="2:14" s="16" customFormat="1" x14ac:dyDescent="0.25">
      <c r="B59" s="16" t="str">
        <f>VLOOKUP(F59,NUTS_Europa!$A$2:$C$81,2,FALSE)</f>
        <v>DE80</v>
      </c>
      <c r="C59" s="16">
        <f>VLOOKUP(F59,NUTS_Europa!$A$2:$C$81,3,FALSE)</f>
        <v>245</v>
      </c>
      <c r="D59" s="16" t="str">
        <f>VLOOKUP(G59,NUTS_Europa!$A$2:$C$81,2,FALSE)</f>
        <v>ES13</v>
      </c>
      <c r="E59" s="16">
        <f>VLOOKUP(G59,NUTS_Europa!$A$2:$C$81,3,FALSE)</f>
        <v>285</v>
      </c>
      <c r="F59" s="16">
        <v>46</v>
      </c>
      <c r="G59" s="16">
        <v>53</v>
      </c>
      <c r="H59" s="16">
        <v>66002.14830542545</v>
      </c>
      <c r="I59" s="16">
        <v>8638294.9833204262</v>
      </c>
      <c r="J59" s="16">
        <v>117768.50930000001</v>
      </c>
      <c r="K59" s="16">
        <v>71.852857142857147</v>
      </c>
      <c r="L59" s="16">
        <v>9.9390047741342151</v>
      </c>
      <c r="M59" s="16">
        <v>8.6798246702749215E-2</v>
      </c>
      <c r="N59" s="16">
        <v>15.609481283570693</v>
      </c>
    </row>
    <row r="60" spans="2:14" s="16" customFormat="1" x14ac:dyDescent="0.25">
      <c r="B60" s="16" t="str">
        <f>VLOOKUP(F60,NUTS_Europa!$A$2:$C$81,2,FALSE)</f>
        <v>DE93</v>
      </c>
      <c r="C60" s="16">
        <f>VLOOKUP(F60,NUTS_Europa!$A$2:$C$81,3,FALSE)</f>
        <v>245</v>
      </c>
      <c r="D60" s="16" t="str">
        <f>VLOOKUP(G60,NUTS_Europa!$A$2:$C$81,2,FALSE)</f>
        <v>FRI1</v>
      </c>
      <c r="E60" s="16">
        <f>VLOOKUP(G60,NUTS_Europa!$A$2:$C$81,3,FALSE)</f>
        <v>275</v>
      </c>
      <c r="F60" s="16">
        <v>47</v>
      </c>
      <c r="G60" s="16">
        <v>64</v>
      </c>
      <c r="H60" s="16">
        <v>821547.50812522531</v>
      </c>
      <c r="I60" s="16">
        <v>10032832.781902622</v>
      </c>
      <c r="J60" s="16">
        <v>154854.3009</v>
      </c>
      <c r="K60" s="16">
        <v>85</v>
      </c>
      <c r="L60" s="16">
        <v>11.703248724801846</v>
      </c>
      <c r="M60" s="16">
        <v>1.2396602924262556</v>
      </c>
      <c r="N60" s="16">
        <v>193.20214736314847</v>
      </c>
    </row>
    <row r="61" spans="2:14" s="16" customFormat="1" x14ac:dyDescent="0.25">
      <c r="B61" s="16" t="str">
        <f>VLOOKUP(F61,NUTS_Europa!$A$2:$C$81,2,FALSE)</f>
        <v>DE93</v>
      </c>
      <c r="C61" s="16">
        <f>VLOOKUP(F61,NUTS_Europa!$A$2:$C$81,3,FALSE)</f>
        <v>245</v>
      </c>
      <c r="D61" s="16" t="str">
        <f>VLOOKUP(G61,NUTS_Europa!$A$2:$C$81,2,FALSE)</f>
        <v>FRI2</v>
      </c>
      <c r="E61" s="16">
        <f>VLOOKUP(G61,NUTS_Europa!$A$2:$C$81,3,FALSE)</f>
        <v>275</v>
      </c>
      <c r="F61" s="16">
        <v>47</v>
      </c>
      <c r="G61" s="16">
        <v>69</v>
      </c>
      <c r="H61" s="16">
        <v>788062.48475283384</v>
      </c>
      <c r="I61" s="16">
        <v>10032832.781902622</v>
      </c>
      <c r="J61" s="16">
        <v>114346.8514</v>
      </c>
      <c r="K61" s="16">
        <v>85</v>
      </c>
      <c r="L61" s="16">
        <v>11.703248724801846</v>
      </c>
      <c r="M61" s="16">
        <v>1.2396602924262556</v>
      </c>
      <c r="N61" s="16">
        <v>193.20214736314847</v>
      </c>
    </row>
    <row r="62" spans="2:14" s="16" customFormat="1" x14ac:dyDescent="0.25">
      <c r="B62" s="16" t="str">
        <f>VLOOKUP(F62,NUTS_Europa!$A$2:$C$81,2,FALSE)</f>
        <v>DE94</v>
      </c>
      <c r="C62" s="16">
        <f>VLOOKUP(F62,NUTS_Europa!$A$2:$C$81,3,FALSE)</f>
        <v>1069</v>
      </c>
      <c r="D62" s="16" t="str">
        <f>VLOOKUP(G62,NUTS_Europa!$A$2:$C$81,2,FALSE)</f>
        <v>ES12</v>
      </c>
      <c r="E62" s="16">
        <f>VLOOKUP(G62,NUTS_Europa!$A$2:$C$81,3,FALSE)</f>
        <v>163</v>
      </c>
      <c r="F62" s="16">
        <v>48</v>
      </c>
      <c r="G62" s="16">
        <v>52</v>
      </c>
      <c r="H62" s="16">
        <v>1953755.9529751169</v>
      </c>
      <c r="I62" s="16">
        <v>3376293.2587488936</v>
      </c>
      <c r="J62" s="16">
        <v>123614.25509999999</v>
      </c>
      <c r="K62" s="16">
        <v>74.86071428571428</v>
      </c>
      <c r="L62" s="16">
        <v>10.952114653564287</v>
      </c>
      <c r="M62" s="16">
        <v>17.690793119073756</v>
      </c>
      <c r="N62" s="16">
        <v>3181.4479505489426</v>
      </c>
    </row>
    <row r="63" spans="2:14" s="16" customFormat="1" x14ac:dyDescent="0.25">
      <c r="B63" s="16" t="str">
        <f>VLOOKUP(F63,NUTS_Europa!$A$2:$C$81,2,FALSE)</f>
        <v>DE94</v>
      </c>
      <c r="C63" s="16">
        <f>VLOOKUP(F63,NUTS_Europa!$A$2:$C$81,3,FALSE)</f>
        <v>1069</v>
      </c>
      <c r="D63" s="16" t="str">
        <f>VLOOKUP(G63,NUTS_Europa!$A$2:$C$81,2,FALSE)</f>
        <v>FRJ2</v>
      </c>
      <c r="E63" s="16">
        <f>VLOOKUP(G63,NUTS_Europa!$A$2:$C$81,3,FALSE)</f>
        <v>163</v>
      </c>
      <c r="F63" s="16">
        <v>48</v>
      </c>
      <c r="G63" s="16">
        <v>68</v>
      </c>
      <c r="H63" s="16">
        <v>3010597.9662200194</v>
      </c>
      <c r="I63" s="16">
        <v>3376293.2587488936</v>
      </c>
      <c r="J63" s="16">
        <v>142841.86170000001</v>
      </c>
      <c r="K63" s="16">
        <v>74.86071428571428</v>
      </c>
      <c r="L63" s="16">
        <v>10.952114653564287</v>
      </c>
      <c r="M63" s="16">
        <v>17.690793119073756</v>
      </c>
      <c r="N63" s="16">
        <v>3181.4479505489426</v>
      </c>
    </row>
    <row r="64" spans="2:14" s="16" customFormat="1" x14ac:dyDescent="0.25">
      <c r="B64" s="16" t="str">
        <f>VLOOKUP(F64,NUTS_Europa!$A$2:$C$81,2,FALSE)</f>
        <v>DEA1</v>
      </c>
      <c r="C64" s="16">
        <f>VLOOKUP(F64,NUTS_Europa!$A$2:$C$81,3,FALSE)</f>
        <v>245</v>
      </c>
      <c r="D64" s="16" t="str">
        <f>VLOOKUP(G64,NUTS_Europa!$A$2:$C$81,2,FALSE)</f>
        <v>ES11</v>
      </c>
      <c r="E64" s="16">
        <f>VLOOKUP(G64,NUTS_Europa!$A$2:$C$81,3,FALSE)</f>
        <v>285</v>
      </c>
      <c r="F64" s="16">
        <v>49</v>
      </c>
      <c r="G64" s="16">
        <v>51</v>
      </c>
      <c r="H64" s="16">
        <v>58049.991722398066</v>
      </c>
      <c r="I64" s="16">
        <v>8638294.9833204262</v>
      </c>
      <c r="J64" s="16">
        <v>176841.96369999999</v>
      </c>
      <c r="K64" s="16">
        <v>71.852857142857147</v>
      </c>
      <c r="L64" s="16">
        <v>9.9390047741342151</v>
      </c>
      <c r="M64" s="16">
        <v>8.6798246702749215E-2</v>
      </c>
      <c r="N64" s="16">
        <v>15.609481283570693</v>
      </c>
    </row>
    <row r="65" spans="2:14" s="16" customFormat="1" x14ac:dyDescent="0.25">
      <c r="B65" s="16" t="str">
        <f>VLOOKUP(F65,NUTS_Europa!$A$2:$C$81,2,FALSE)</f>
        <v>DEA1</v>
      </c>
      <c r="C65" s="16">
        <f>VLOOKUP(F65,NUTS_Europa!$A$2:$C$81,3,FALSE)</f>
        <v>245</v>
      </c>
      <c r="D65" s="16" t="str">
        <f>VLOOKUP(G65,NUTS_Europa!$A$2:$C$81,2,FALSE)</f>
        <v>ES13</v>
      </c>
      <c r="E65" s="16">
        <f>VLOOKUP(G65,NUTS_Europa!$A$2:$C$81,3,FALSE)</f>
        <v>285</v>
      </c>
      <c r="F65" s="16">
        <v>49</v>
      </c>
      <c r="G65" s="16">
        <v>53</v>
      </c>
      <c r="H65" s="16">
        <v>64792.92861883108</v>
      </c>
      <c r="I65" s="16">
        <v>8638294.9833204262</v>
      </c>
      <c r="J65" s="16">
        <v>199058.85829999999</v>
      </c>
      <c r="K65" s="16">
        <v>71.852857142857147</v>
      </c>
      <c r="L65" s="16">
        <v>9.9390047741342151</v>
      </c>
      <c r="M65" s="16">
        <v>8.6798246702749215E-2</v>
      </c>
      <c r="N65" s="16">
        <v>15.609481283570693</v>
      </c>
    </row>
    <row r="66" spans="2:14" s="16" customFormat="1" x14ac:dyDescent="0.25">
      <c r="B66" s="16" t="str">
        <f>VLOOKUP(F66,NUTS_Europa!$A$2:$C$81,2,FALSE)</f>
        <v>DEF0</v>
      </c>
      <c r="C66" s="16">
        <f>VLOOKUP(F66,NUTS_Europa!$A$2:$C$81,3,FALSE)</f>
        <v>245</v>
      </c>
      <c r="D66" s="16" t="str">
        <f>VLOOKUP(G66,NUTS_Europa!$A$2:$C$81,2,FALSE)</f>
        <v>FRH0</v>
      </c>
      <c r="E66" s="16">
        <f>VLOOKUP(G66,NUTS_Europa!$A$2:$C$81,3,FALSE)</f>
        <v>282</v>
      </c>
      <c r="F66" s="16">
        <v>50</v>
      </c>
      <c r="G66" s="16">
        <v>63</v>
      </c>
      <c r="H66" s="16">
        <v>2979285.5350036942</v>
      </c>
      <c r="I66" s="16">
        <v>8046865.1493094312</v>
      </c>
      <c r="J66" s="16">
        <v>145035.59770000001</v>
      </c>
      <c r="K66" s="16">
        <v>63.290714285714287</v>
      </c>
      <c r="L66" s="16">
        <v>9.3541372001036223</v>
      </c>
      <c r="M66" s="16">
        <v>4.8777843199051727</v>
      </c>
      <c r="N66" s="16">
        <v>760.20697826459991</v>
      </c>
    </row>
    <row r="67" spans="2:14" s="16" customFormat="1" x14ac:dyDescent="0.25">
      <c r="B67" s="16" t="str">
        <f>VLOOKUP(F67,NUTS_Europa!$A$2:$C$81,2,FALSE)</f>
        <v>DEF0</v>
      </c>
      <c r="C67" s="16">
        <f>VLOOKUP(F67,NUTS_Europa!$A$2:$C$81,3,FALSE)</f>
        <v>245</v>
      </c>
      <c r="D67" s="16" t="str">
        <f>VLOOKUP(G67,NUTS_Europa!$A$2:$C$81,2,FALSE)</f>
        <v>FRI3</v>
      </c>
      <c r="E67" s="16">
        <f>VLOOKUP(G67,NUTS_Europa!$A$2:$C$81,3,FALSE)</f>
        <v>282</v>
      </c>
      <c r="F67" s="16">
        <v>50</v>
      </c>
      <c r="G67" s="16">
        <v>65</v>
      </c>
      <c r="H67" s="16">
        <v>3120024.9335107543</v>
      </c>
      <c r="I67" s="16">
        <v>8046865.1493094312</v>
      </c>
      <c r="J67" s="16">
        <v>191087.21979999999</v>
      </c>
      <c r="K67" s="16">
        <v>63.290714285714287</v>
      </c>
      <c r="L67" s="16">
        <v>9.3541372001036223</v>
      </c>
      <c r="M67" s="16">
        <v>4.8777843199051727</v>
      </c>
      <c r="N67" s="16">
        <v>760.20697826459991</v>
      </c>
    </row>
    <row r="68" spans="2:14" s="16" customFormat="1" x14ac:dyDescent="0.25">
      <c r="B68" s="16" t="str">
        <f>VLOOKUP(F68,NUTS_Europa!$A$2:$C$81,2,FALSE)</f>
        <v>ES21</v>
      </c>
      <c r="C68" s="16">
        <f>VLOOKUP(F68,NUTS_Europa!$A$2:$C$81,3,FALSE)</f>
        <v>1063</v>
      </c>
      <c r="D68" s="16" t="str">
        <f>VLOOKUP(G68,NUTS_Europa!$A$2:$C$81,2,FALSE)</f>
        <v>ES61</v>
      </c>
      <c r="E68" s="16">
        <f>VLOOKUP(G68,NUTS_Europa!$A$2:$C$81,3,FALSE)</f>
        <v>297</v>
      </c>
      <c r="F68" s="16">
        <v>54</v>
      </c>
      <c r="G68" s="16">
        <v>57</v>
      </c>
      <c r="H68" s="16">
        <v>1096981.1957212931</v>
      </c>
      <c r="I68" s="16">
        <v>6121307.0185226481</v>
      </c>
      <c r="J68" s="16">
        <v>199597.76430000001</v>
      </c>
      <c r="K68" s="16">
        <v>41.857142857142854</v>
      </c>
      <c r="L68" s="16">
        <v>7.3889268111616015</v>
      </c>
      <c r="M68" s="16">
        <v>4.3758981569592619</v>
      </c>
      <c r="N68" s="16">
        <v>930.08608671409615</v>
      </c>
    </row>
    <row r="69" spans="2:14" s="16" customFormat="1" x14ac:dyDescent="0.25">
      <c r="B69" s="16" t="str">
        <f>VLOOKUP(F69,NUTS_Europa!$A$2:$C$81,2,FALSE)</f>
        <v>ES21</v>
      </c>
      <c r="C69" s="16">
        <f>VLOOKUP(F69,NUTS_Europa!$A$2:$C$81,3,FALSE)</f>
        <v>1063</v>
      </c>
      <c r="D69" s="16" t="str">
        <f>VLOOKUP(G69,NUTS_Europa!$A$2:$C$81,2,FALSE)</f>
        <v>FRD2</v>
      </c>
      <c r="E69" s="16">
        <f>VLOOKUP(G69,NUTS_Europa!$A$2:$C$81,3,FALSE)</f>
        <v>271</v>
      </c>
      <c r="F69" s="16">
        <v>54</v>
      </c>
      <c r="G69" s="16">
        <v>60</v>
      </c>
      <c r="H69" s="16">
        <v>282554.70114494336</v>
      </c>
      <c r="I69" s="16">
        <v>8671186.4242727701</v>
      </c>
      <c r="J69" s="16">
        <v>159445.52859999999</v>
      </c>
      <c r="K69" s="16">
        <v>119.21428571428571</v>
      </c>
      <c r="L69" s="16">
        <v>10.932511363186585</v>
      </c>
      <c r="M69" s="16">
        <v>1.7991937477222604</v>
      </c>
      <c r="N69" s="16">
        <v>323.56046576339998</v>
      </c>
    </row>
    <row r="70" spans="2:14" s="16" customFormat="1" x14ac:dyDescent="0.25">
      <c r="B70" s="16" t="str">
        <f>VLOOKUP(F70,NUTS_Europa!$A$2:$C$81,2,FALSE)</f>
        <v>ES51</v>
      </c>
      <c r="C70" s="16">
        <f>VLOOKUP(F70,NUTS_Europa!$A$2:$C$81,3,FALSE)</f>
        <v>1064</v>
      </c>
      <c r="D70" s="16" t="str">
        <f>VLOOKUP(G70,NUTS_Europa!$A$2:$C$81,2,FALSE)</f>
        <v>ES62</v>
      </c>
      <c r="E70" s="16">
        <f>VLOOKUP(G70,NUTS_Europa!$A$2:$C$81,3,FALSE)</f>
        <v>462</v>
      </c>
      <c r="F70" s="16">
        <v>55</v>
      </c>
      <c r="G70" s="16">
        <v>58</v>
      </c>
      <c r="H70" s="16">
        <v>1085901.7887958402</v>
      </c>
      <c r="I70" s="16">
        <v>1701671.0268709222</v>
      </c>
      <c r="J70" s="16">
        <v>114203.5226</v>
      </c>
      <c r="K70" s="16">
        <v>23.785714285714285</v>
      </c>
      <c r="L70" s="16">
        <v>10.316928763964547</v>
      </c>
      <c r="M70" s="16">
        <v>4.7312390186153834</v>
      </c>
      <c r="N70" s="16">
        <v>1005.6128882100924</v>
      </c>
    </row>
    <row r="71" spans="2:14" s="16" customFormat="1" x14ac:dyDescent="0.25">
      <c r="B71" s="16" t="str">
        <f>VLOOKUP(F71,NUTS_Europa!$A$2:$C$81,2,FALSE)</f>
        <v>ES51</v>
      </c>
      <c r="C71" s="16">
        <f>VLOOKUP(F71,NUTS_Europa!$A$2:$C$81,3,FALSE)</f>
        <v>1064</v>
      </c>
      <c r="D71" s="16" t="str">
        <f>VLOOKUP(G71,NUTS_Europa!$A$2:$C$81,2,FALSE)</f>
        <v>FRD2</v>
      </c>
      <c r="E71" s="16">
        <f>VLOOKUP(G71,NUTS_Europa!$A$2:$C$81,3,FALSE)</f>
        <v>271</v>
      </c>
      <c r="F71" s="16">
        <v>55</v>
      </c>
      <c r="G71" s="16">
        <v>60</v>
      </c>
      <c r="H71" s="16">
        <v>172331.65311754035</v>
      </c>
      <c r="I71" s="16">
        <v>4488276.5191918854</v>
      </c>
      <c r="J71" s="16">
        <v>507158.32770000002</v>
      </c>
      <c r="K71" s="16">
        <v>110.07142857142857</v>
      </c>
      <c r="L71" s="16">
        <v>13.297587729726065</v>
      </c>
      <c r="M71" s="16">
        <v>1.7991937477222604</v>
      </c>
      <c r="N71" s="16">
        <v>323.56046576339998</v>
      </c>
    </row>
    <row r="72" spans="2:14" s="16" customFormat="1" x14ac:dyDescent="0.25">
      <c r="B72" s="16" t="str">
        <f>VLOOKUP(F72,NUTS_Europa!$A$2:$C$81,2,FALSE)</f>
        <v>ES52</v>
      </c>
      <c r="C72" s="16">
        <f>VLOOKUP(F72,NUTS_Europa!$A$2:$C$81,3,FALSE)</f>
        <v>1063</v>
      </c>
      <c r="D72" s="16" t="str">
        <f>VLOOKUP(G72,NUTS_Europa!$A$2:$C$81,2,FALSE)</f>
        <v>ES61</v>
      </c>
      <c r="E72" s="16">
        <f>VLOOKUP(G72,NUTS_Europa!$A$2:$C$81,3,FALSE)</f>
        <v>297</v>
      </c>
      <c r="F72" s="16">
        <v>56</v>
      </c>
      <c r="G72" s="16">
        <v>57</v>
      </c>
      <c r="H72" s="16">
        <v>799007.65594852483</v>
      </c>
      <c r="I72" s="16">
        <v>6121307.0185226481</v>
      </c>
      <c r="J72" s="16">
        <v>176841.96369999999</v>
      </c>
      <c r="K72" s="16">
        <v>41.857142857142854</v>
      </c>
      <c r="L72" s="16">
        <v>7.3889268111616015</v>
      </c>
      <c r="M72" s="16">
        <v>4.3758981569592619</v>
      </c>
      <c r="N72" s="16">
        <v>930.08608671409615</v>
      </c>
    </row>
    <row r="73" spans="2:14" s="16" customFormat="1" x14ac:dyDescent="0.25">
      <c r="B73" s="16" t="str">
        <f>VLOOKUP(F73,NUTS_Europa!$A$2:$C$81,2,FALSE)</f>
        <v>ES52</v>
      </c>
      <c r="C73" s="16">
        <f>VLOOKUP(F73,NUTS_Europa!$A$2:$C$81,3,FALSE)</f>
        <v>1063</v>
      </c>
      <c r="D73" s="16" t="str">
        <f>VLOOKUP(G73,NUTS_Europa!$A$2:$C$81,2,FALSE)</f>
        <v>ES62</v>
      </c>
      <c r="E73" s="16">
        <f>VLOOKUP(G73,NUTS_Europa!$A$2:$C$81,3,FALSE)</f>
        <v>462</v>
      </c>
      <c r="F73" s="16">
        <v>56</v>
      </c>
      <c r="G73" s="16">
        <v>58</v>
      </c>
      <c r="H73" s="16">
        <v>1104072.841974698</v>
      </c>
      <c r="I73" s="16">
        <v>5870958.9619583236</v>
      </c>
      <c r="J73" s="16">
        <v>163171.4883</v>
      </c>
      <c r="K73" s="16">
        <v>32.857142857142854</v>
      </c>
      <c r="L73" s="16">
        <v>7.9518523974250686</v>
      </c>
      <c r="M73" s="16">
        <v>4.7312390186153834</v>
      </c>
      <c r="N73" s="16">
        <v>1005.6128882100924</v>
      </c>
    </row>
    <row r="74" spans="2:14" s="16" customFormat="1" x14ac:dyDescent="0.25">
      <c r="B74" s="16" t="str">
        <f>VLOOKUP(F74,NUTS_Europa!$A$2:$C$81,2,FALSE)</f>
        <v>FRJ1</v>
      </c>
      <c r="C74" s="16">
        <f>VLOOKUP(F74,NUTS_Europa!$A$2:$C$81,3,FALSE)</f>
        <v>1064</v>
      </c>
      <c r="D74" s="16" t="str">
        <f>VLOOKUP(G74,NUTS_Europa!$A$2:$C$81,2,FALSE)</f>
        <v>PT16</v>
      </c>
      <c r="E74" s="16">
        <f>VLOOKUP(G74,NUTS_Europa!$A$2:$C$81,3,FALSE)</f>
        <v>294</v>
      </c>
      <c r="F74" s="16">
        <v>66</v>
      </c>
      <c r="G74" s="16">
        <v>78</v>
      </c>
      <c r="H74" s="16">
        <v>2768232.1822398673</v>
      </c>
      <c r="I74" s="16">
        <v>2356844.6492991648</v>
      </c>
      <c r="J74" s="16">
        <v>119215.969</v>
      </c>
      <c r="K74" s="16">
        <v>44.237857142857145</v>
      </c>
      <c r="L74" s="16">
        <v>10.515301771723918</v>
      </c>
      <c r="M74" s="16">
        <v>14.178561305911099</v>
      </c>
      <c r="N74" s="16">
        <v>3013.6173483101311</v>
      </c>
    </row>
    <row r="75" spans="2:14" s="16" customFormat="1" x14ac:dyDescent="0.25">
      <c r="B75" s="16" t="str">
        <f>VLOOKUP(F75,NUTS_Europa!$A$2:$C$81,2,FALSE)</f>
        <v>FRJ1</v>
      </c>
      <c r="C75" s="16">
        <f>VLOOKUP(F75,NUTS_Europa!$A$2:$C$81,3,FALSE)</f>
        <v>1064</v>
      </c>
      <c r="D75" s="16" t="str">
        <f>VLOOKUP(G75,NUTS_Europa!$A$2:$C$81,2,FALSE)</f>
        <v>PT17</v>
      </c>
      <c r="E75" s="16">
        <f>VLOOKUP(G75,NUTS_Europa!$A$2:$C$81,3,FALSE)</f>
        <v>297</v>
      </c>
      <c r="F75" s="16">
        <v>66</v>
      </c>
      <c r="G75" s="16">
        <v>79</v>
      </c>
      <c r="H75" s="16">
        <v>866464.35335328383</v>
      </c>
      <c r="I75" s="16">
        <v>1957992.5664234841</v>
      </c>
      <c r="J75" s="16">
        <v>192445.7181</v>
      </c>
      <c r="K75" s="16">
        <v>33.071428571428569</v>
      </c>
      <c r="L75" s="16">
        <v>9.7540031777010814</v>
      </c>
      <c r="M75" s="16">
        <v>4.3758981569592619</v>
      </c>
      <c r="N75" s="16">
        <v>930.08608671409615</v>
      </c>
    </row>
    <row r="76" spans="2:14" s="16" customFormat="1" x14ac:dyDescent="0.25">
      <c r="B76" s="16" t="str">
        <f>VLOOKUP(F76,NUTS_Europa!$A$2:$C$81,2,FALSE)</f>
        <v>NL12</v>
      </c>
      <c r="C76" s="16">
        <f>VLOOKUP(F76,NUTS_Europa!$A$2:$C$81,3,FALSE)</f>
        <v>250</v>
      </c>
      <c r="D76" s="16" t="str">
        <f>VLOOKUP(G76,NUTS_Europa!$A$2:$C$81,2,FALSE)</f>
        <v>NL41</v>
      </c>
      <c r="E76" s="16">
        <f>VLOOKUP(G76,NUTS_Europa!$A$2:$C$81,3,FALSE)</f>
        <v>218</v>
      </c>
      <c r="F76" s="16">
        <v>71</v>
      </c>
      <c r="G76" s="16">
        <v>75</v>
      </c>
      <c r="H76" s="16">
        <v>2760210.6801994243</v>
      </c>
      <c r="I76" s="16">
        <v>1249583.6643623342</v>
      </c>
      <c r="J76" s="16">
        <v>126450.71709999999</v>
      </c>
      <c r="K76" s="16">
        <v>4.8571428571428568</v>
      </c>
      <c r="L76" s="16">
        <v>7.2467248700042113</v>
      </c>
      <c r="M76" s="16">
        <v>26.943762831535306</v>
      </c>
      <c r="N76" s="16">
        <v>5123.2788950523063</v>
      </c>
    </row>
    <row r="77" spans="2:14" s="16" customFormat="1" x14ac:dyDescent="0.25">
      <c r="B77" s="16" t="str">
        <f>VLOOKUP(F77,NUTS_Europa!$A$2:$C$81,2,FALSE)</f>
        <v>NL12</v>
      </c>
      <c r="C77" s="16">
        <f>VLOOKUP(F77,NUTS_Europa!$A$2:$C$81,3,FALSE)</f>
        <v>250</v>
      </c>
      <c r="D77" s="16" t="str">
        <f>VLOOKUP(G77,NUTS_Europa!$A$2:$C$81,2,FALSE)</f>
        <v>PT11</v>
      </c>
      <c r="E77" s="16">
        <f>VLOOKUP(G77,NUTS_Europa!$A$2:$C$81,3,FALSE)</f>
        <v>288</v>
      </c>
      <c r="F77" s="16">
        <v>71</v>
      </c>
      <c r="G77" s="16">
        <v>76</v>
      </c>
      <c r="H77" s="16">
        <v>725957.52207927837</v>
      </c>
      <c r="I77" s="16">
        <v>3161405.7776691518</v>
      </c>
      <c r="J77" s="16">
        <v>142841.86170000001</v>
      </c>
      <c r="K77" s="16">
        <v>64.987142857142857</v>
      </c>
      <c r="L77" s="16">
        <v>9.4551786554695809</v>
      </c>
      <c r="M77" s="16">
        <v>5.507768899782187</v>
      </c>
      <c r="N77" s="16">
        <v>990.49714506110752</v>
      </c>
    </row>
    <row r="78" spans="2:14" s="16" customFormat="1" x14ac:dyDescent="0.25">
      <c r="B78" s="16" t="str">
        <f>VLOOKUP(F78,NUTS_Europa!$A$2:$C$81,2,FALSE)</f>
        <v>NL32</v>
      </c>
      <c r="C78" s="16">
        <f>VLOOKUP(F78,NUTS_Europa!$A$2:$C$81,3,FALSE)</f>
        <v>253</v>
      </c>
      <c r="D78" s="16" t="str">
        <f>VLOOKUP(G78,NUTS_Europa!$A$2:$C$81,2,FALSE)</f>
        <v>NL34</v>
      </c>
      <c r="E78" s="16">
        <f>VLOOKUP(G78,NUTS_Europa!$A$2:$C$81,3,FALSE)</f>
        <v>218</v>
      </c>
      <c r="F78" s="16">
        <v>72</v>
      </c>
      <c r="G78" s="16">
        <v>74</v>
      </c>
      <c r="H78" s="16">
        <v>2608415.0219507008</v>
      </c>
      <c r="I78" s="16">
        <v>1443480.2495305398</v>
      </c>
      <c r="J78" s="16">
        <v>120125.8052</v>
      </c>
      <c r="K78" s="16">
        <v>12.785</v>
      </c>
      <c r="L78" s="16">
        <v>7.588525798129675</v>
      </c>
      <c r="M78" s="16">
        <v>26.943762831535306</v>
      </c>
      <c r="N78" s="16">
        <v>5123.2788950523063</v>
      </c>
    </row>
    <row r="79" spans="2:14" s="16" customFormat="1" x14ac:dyDescent="0.25">
      <c r="B79" s="16" t="str">
        <f>VLOOKUP(F79,NUTS_Europa!$A$2:$C$81,2,FALSE)</f>
        <v>NL32</v>
      </c>
      <c r="C79" s="16">
        <f>VLOOKUP(F79,NUTS_Europa!$A$2:$C$81,3,FALSE)</f>
        <v>253</v>
      </c>
      <c r="D79" s="16" t="str">
        <f>VLOOKUP(G79,NUTS_Europa!$A$2:$C$81,2,FALSE)</f>
        <v>NL41</v>
      </c>
      <c r="E79" s="16">
        <f>VLOOKUP(G79,NUTS_Europa!$A$2:$C$81,3,FALSE)</f>
        <v>218</v>
      </c>
      <c r="F79" s="16">
        <v>72</v>
      </c>
      <c r="G79" s="16">
        <v>75</v>
      </c>
      <c r="H79" s="16">
        <v>2238437.4365444984</v>
      </c>
      <c r="I79" s="16">
        <v>1443480.2495305398</v>
      </c>
      <c r="J79" s="16">
        <v>159445.52859999999</v>
      </c>
      <c r="K79" s="16">
        <v>12.785</v>
      </c>
      <c r="L79" s="16">
        <v>7.588525798129675</v>
      </c>
      <c r="M79" s="16">
        <v>26.943762831535306</v>
      </c>
      <c r="N79" s="16">
        <v>5123.2788950523063</v>
      </c>
    </row>
    <row r="80" spans="2:14" s="16" customFormat="1" x14ac:dyDescent="0.25">
      <c r="B80" s="16" t="str">
        <f>VLOOKUP(F80,NUTS_Europa!$A$2:$C$81,2,FALSE)</f>
        <v>NL33</v>
      </c>
      <c r="C80" s="16">
        <f>VLOOKUP(F80,NUTS_Europa!$A$2:$C$81,3,FALSE)</f>
        <v>220</v>
      </c>
      <c r="D80" s="16" t="str">
        <f>VLOOKUP(G80,NUTS_Europa!$A$2:$C$81,2,FALSE)</f>
        <v>NL34</v>
      </c>
      <c r="E80" s="16">
        <f>VLOOKUP(G80,NUTS_Europa!$A$2:$C$81,3,FALSE)</f>
        <v>218</v>
      </c>
      <c r="F80" s="16">
        <v>73</v>
      </c>
      <c r="G80" s="16">
        <v>74</v>
      </c>
      <c r="H80" s="16">
        <v>2762149.7542076451</v>
      </c>
      <c r="I80" s="16">
        <v>1273230.8861853753</v>
      </c>
      <c r="J80" s="16">
        <v>145277.79319999999</v>
      </c>
      <c r="K80" s="16">
        <v>8.9285714285714288</v>
      </c>
      <c r="L80" s="16">
        <v>7.6004973911127447</v>
      </c>
      <c r="M80" s="16">
        <v>24.041958927838969</v>
      </c>
      <c r="N80" s="16">
        <v>5123.2788950523063</v>
      </c>
    </row>
    <row r="81" spans="2:25" s="16" customFormat="1" x14ac:dyDescent="0.25">
      <c r="B81" s="16" t="str">
        <f>VLOOKUP(F81,NUTS_Europa!$A$2:$C$81,2,FALSE)</f>
        <v>NL33</v>
      </c>
      <c r="C81" s="16">
        <f>VLOOKUP(F81,NUTS_Europa!$A$2:$C$81,3,FALSE)</f>
        <v>220</v>
      </c>
      <c r="D81" s="16" t="str">
        <f>VLOOKUP(G81,NUTS_Europa!$A$2:$C$81,2,FALSE)</f>
        <v>PT11</v>
      </c>
      <c r="E81" s="16">
        <f>VLOOKUP(G81,NUTS_Europa!$A$2:$C$81,3,FALSE)</f>
        <v>288</v>
      </c>
      <c r="F81" s="16">
        <v>73</v>
      </c>
      <c r="G81" s="16">
        <v>76</v>
      </c>
      <c r="H81" s="16">
        <v>651039.63973743911</v>
      </c>
      <c r="I81" s="16">
        <v>2885580.3954733447</v>
      </c>
      <c r="J81" s="16">
        <v>163171.4883</v>
      </c>
      <c r="K81" s="16">
        <v>60.050714285714285</v>
      </c>
      <c r="L81" s="16">
        <v>9.8089511765781126</v>
      </c>
      <c r="M81" s="16">
        <v>4.9467554275478092</v>
      </c>
      <c r="N81" s="16">
        <v>990.49714506110752</v>
      </c>
    </row>
    <row r="82" spans="2:25" s="16" customFormat="1" x14ac:dyDescent="0.25">
      <c r="B82" s="16" t="str">
        <f>VLOOKUP(F82,NUTS_Europa!$A$2:$C$81,2,FALSE)</f>
        <v>PT15</v>
      </c>
      <c r="C82" s="16">
        <f>VLOOKUP(F82,NUTS_Europa!$A$2:$C$81,3,FALSE)</f>
        <v>61</v>
      </c>
      <c r="D82" s="16" t="str">
        <f>VLOOKUP(G82,NUTS_Europa!$A$2:$C$81,2,FALSE)</f>
        <v>PT16</v>
      </c>
      <c r="E82" s="16">
        <f>VLOOKUP(G82,NUTS_Europa!$A$2:$C$81,3,FALSE)</f>
        <v>294</v>
      </c>
      <c r="F82" s="16">
        <v>77</v>
      </c>
      <c r="G82" s="16">
        <v>78</v>
      </c>
      <c r="H82" s="16">
        <v>2530022.7920363876</v>
      </c>
      <c r="I82" s="16">
        <v>1596272.1962477583</v>
      </c>
      <c r="J82" s="16">
        <v>127001.217</v>
      </c>
      <c r="K82" s="16">
        <v>21.978571428571428</v>
      </c>
      <c r="L82" s="16">
        <v>8.154436364924921</v>
      </c>
      <c r="M82" s="16">
        <v>13.197713601668976</v>
      </c>
      <c r="N82" s="16">
        <v>3013.6173483101311</v>
      </c>
    </row>
    <row r="83" spans="2:25" s="16" customFormat="1" x14ac:dyDescent="0.25">
      <c r="B83" s="16" t="str">
        <f>VLOOKUP(F83,NUTS_Europa!$A$2:$C$81,2,FALSE)</f>
        <v>PT15</v>
      </c>
      <c r="C83" s="16">
        <f>VLOOKUP(F83,NUTS_Europa!$A$2:$C$81,3,FALSE)</f>
        <v>61</v>
      </c>
      <c r="D83" s="16" t="str">
        <f>VLOOKUP(G83,NUTS_Europa!$A$2:$C$81,2,FALSE)</f>
        <v>PT17</v>
      </c>
      <c r="E83" s="16">
        <f>VLOOKUP(G83,NUTS_Europa!$A$2:$C$81,3,FALSE)</f>
        <v>297</v>
      </c>
      <c r="F83" s="16">
        <v>77</v>
      </c>
      <c r="G83" s="16">
        <v>79</v>
      </c>
      <c r="H83" s="16">
        <v>792944.84532204655</v>
      </c>
      <c r="I83" s="16">
        <v>1024544.9481840854</v>
      </c>
      <c r="J83" s="16">
        <v>113696.3812</v>
      </c>
      <c r="K83" s="16">
        <v>5.3571428571428568</v>
      </c>
      <c r="L83" s="16">
        <v>7.3931377709020847</v>
      </c>
      <c r="M83" s="16">
        <v>4.0731812896660022</v>
      </c>
      <c r="N83" s="16">
        <v>930.08608671409615</v>
      </c>
    </row>
    <row r="84" spans="2:25" s="16" customFormat="1" x14ac:dyDescent="0.25"/>
    <row r="85" spans="2:25" s="16" customFormat="1" x14ac:dyDescent="0.25">
      <c r="B85" s="16" t="s">
        <v>140</v>
      </c>
    </row>
    <row r="86" spans="2:25" s="16" customFormat="1" x14ac:dyDescent="0.25">
      <c r="B86" s="16" t="s">
        <v>128</v>
      </c>
      <c r="C86" s="16" t="s">
        <v>129</v>
      </c>
      <c r="D86" s="16" t="s">
        <v>126</v>
      </c>
      <c r="E86" s="16" t="s">
        <v>130</v>
      </c>
      <c r="F86" s="16" t="s">
        <v>34</v>
      </c>
      <c r="G86" s="16" t="s">
        <v>35</v>
      </c>
      <c r="H86" s="16" t="s">
        <v>131</v>
      </c>
      <c r="I86" s="16" t="s">
        <v>127</v>
      </c>
      <c r="J86" s="16" t="s">
        <v>36</v>
      </c>
      <c r="K86" s="16" t="s">
        <v>37</v>
      </c>
      <c r="L86" s="16" t="s">
        <v>38</v>
      </c>
      <c r="M86" s="16" t="s">
        <v>39</v>
      </c>
      <c r="N86" s="16" t="s">
        <v>40</v>
      </c>
    </row>
    <row r="87" spans="2:25" s="16" customFormat="1" x14ac:dyDescent="0.25">
      <c r="B87" s="16" t="str">
        <f>VLOOKUP(F87,NUTS_Europa!$A$2:$C$81,2,FALSE)</f>
        <v>FRJ1</v>
      </c>
      <c r="C87" s="16">
        <f>VLOOKUP(F87,NUTS_Europa!$A$2:$C$81,3,FALSE)</f>
        <v>1064</v>
      </c>
      <c r="D87" s="16" t="str">
        <f>VLOOKUP(G87,NUTS_Europa!$A$2:$C$81,2,FALSE)</f>
        <v>PT16</v>
      </c>
      <c r="E87" s="16">
        <f>VLOOKUP(G87,NUTS_Europa!$A$2:$C$81,3,FALSE)</f>
        <v>294</v>
      </c>
      <c r="F87" s="16">
        <v>66</v>
      </c>
      <c r="G87" s="16">
        <v>78</v>
      </c>
      <c r="H87" s="16">
        <v>2768232.1822398673</v>
      </c>
      <c r="I87" s="16">
        <v>2356844.6492991648</v>
      </c>
      <c r="J87" s="16">
        <v>119215.969</v>
      </c>
      <c r="K87" s="16">
        <v>44.237857142857145</v>
      </c>
      <c r="L87" s="16">
        <v>10.515301771723918</v>
      </c>
      <c r="M87" s="16">
        <v>14.178561305911099</v>
      </c>
      <c r="N87" s="16">
        <v>3013.6173483101311</v>
      </c>
    </row>
    <row r="88" spans="2:25" s="16" customFormat="1" x14ac:dyDescent="0.25">
      <c r="B88" s="16" t="str">
        <f>VLOOKUP(G88,NUTS_Europa!$A$2:$C$81,2,FALSE)</f>
        <v>PT16</v>
      </c>
      <c r="C88" s="16">
        <f>VLOOKUP(G88,NUTS_Europa!$A$2:$C$81,3,FALSE)</f>
        <v>294</v>
      </c>
      <c r="D88" s="16" t="str">
        <f>VLOOKUP(F88,NUTS_Europa!$A$2:$C$81,2,FALSE)</f>
        <v>PT15</v>
      </c>
      <c r="E88" s="16">
        <f>VLOOKUP(F88,NUTS_Europa!$A$2:$C$81,3,FALSE)</f>
        <v>61</v>
      </c>
      <c r="F88" s="16">
        <v>77</v>
      </c>
      <c r="G88" s="16">
        <v>78</v>
      </c>
      <c r="H88" s="16">
        <v>2530022.7920363876</v>
      </c>
      <c r="I88" s="16">
        <v>1596272.1962477583</v>
      </c>
      <c r="J88" s="16">
        <v>127001.217</v>
      </c>
      <c r="K88" s="16">
        <v>21.978571428571428</v>
      </c>
      <c r="L88" s="16">
        <v>8.154436364924921</v>
      </c>
      <c r="M88" s="16">
        <v>13.197713601668976</v>
      </c>
      <c r="N88" s="16">
        <v>3013.6173483101311</v>
      </c>
    </row>
    <row r="89" spans="2:25" s="16" customFormat="1" x14ac:dyDescent="0.25">
      <c r="B89" s="16" t="str">
        <f>VLOOKUP(F89,NUTS_Europa!$A$2:$C$81,2,FALSE)</f>
        <v>PT15</v>
      </c>
      <c r="C89" s="16">
        <f>VLOOKUP(F89,NUTS_Europa!$A$2:$C$81,3,FALSE)</f>
        <v>61</v>
      </c>
      <c r="D89" s="16" t="str">
        <f>VLOOKUP(G89,NUTS_Europa!$A$2:$C$81,2,FALSE)</f>
        <v>PT17</v>
      </c>
      <c r="E89" s="16">
        <f>VLOOKUP(G89,NUTS_Europa!$A$2:$C$81,3,FALSE)</f>
        <v>297</v>
      </c>
      <c r="F89" s="16">
        <v>77</v>
      </c>
      <c r="G89" s="16">
        <v>79</v>
      </c>
      <c r="H89" s="16">
        <v>792944.84532204655</v>
      </c>
      <c r="I89" s="16">
        <v>1024544.9481840854</v>
      </c>
      <c r="J89" s="16">
        <v>113696.3812</v>
      </c>
      <c r="K89" s="16">
        <v>5.3571428571428568</v>
      </c>
      <c r="L89" s="16">
        <v>7.3931377709020847</v>
      </c>
      <c r="M89" s="16">
        <v>4.0731812896660022</v>
      </c>
      <c r="N89" s="16">
        <v>930.08608671409615</v>
      </c>
    </row>
    <row r="90" spans="2:25" s="16" customFormat="1" x14ac:dyDescent="0.25">
      <c r="B90" s="16" t="str">
        <f>VLOOKUP(G90,NUTS_Europa!$A$2:$C$81,2,FALSE)</f>
        <v>PT17</v>
      </c>
      <c r="C90" s="16">
        <f>VLOOKUP(G90,NUTS_Europa!$A$2:$C$81,3,FALSE)</f>
        <v>297</v>
      </c>
      <c r="D90" s="16" t="str">
        <f>VLOOKUP(F90,NUTS_Europa!$A$2:$C$81,2,FALSE)</f>
        <v>FRJ1</v>
      </c>
      <c r="E90" s="16">
        <f>VLOOKUP(F90,NUTS_Europa!$A$2:$C$81,3,FALSE)</f>
        <v>1064</v>
      </c>
      <c r="F90" s="16">
        <v>66</v>
      </c>
      <c r="G90" s="16">
        <v>79</v>
      </c>
      <c r="H90" s="16">
        <v>866464.35335328383</v>
      </c>
      <c r="I90" s="16">
        <v>1957992.5664234841</v>
      </c>
      <c r="J90" s="16">
        <v>192445.7181</v>
      </c>
      <c r="K90" s="16">
        <v>33.071428571428569</v>
      </c>
      <c r="L90" s="16">
        <v>9.7540031777010814</v>
      </c>
      <c r="M90" s="16">
        <v>4.3758981569592619</v>
      </c>
      <c r="N90" s="16">
        <v>930.08608671409615</v>
      </c>
    </row>
    <row r="91" spans="2:25" s="16" customFormat="1" x14ac:dyDescent="0.25">
      <c r="Q91" s="16">
        <f>Q92/24</f>
        <v>13.249315453365909</v>
      </c>
      <c r="R91" s="16">
        <f>Q91/7</f>
        <v>1.8927593504808442</v>
      </c>
    </row>
    <row r="92" spans="2:25" s="16" customFormat="1" x14ac:dyDescent="0.25">
      <c r="B92" s="16" t="s">
        <v>141</v>
      </c>
      <c r="Q92" s="20">
        <f>SUM(Q94:Q97)</f>
        <v>317.98357088078183</v>
      </c>
    </row>
    <row r="93" spans="2:25" s="16" customFormat="1" x14ac:dyDescent="0.25">
      <c r="B93" s="16" t="s">
        <v>128</v>
      </c>
      <c r="C93" s="16" t="s">
        <v>129</v>
      </c>
      <c r="D93" s="16" t="s">
        <v>126</v>
      </c>
      <c r="E93" s="16" t="s">
        <v>130</v>
      </c>
      <c r="F93" s="16" t="s">
        <v>34</v>
      </c>
      <c r="G93" s="16" t="s">
        <v>35</v>
      </c>
      <c r="H93" s="16" t="s">
        <v>131</v>
      </c>
      <c r="I93" s="16" t="s">
        <v>127</v>
      </c>
      <c r="J93" s="16" t="s">
        <v>154</v>
      </c>
      <c r="K93" s="16" t="s">
        <v>36</v>
      </c>
      <c r="L93" s="16" t="s">
        <v>37</v>
      </c>
      <c r="M93" s="16" t="s">
        <v>38</v>
      </c>
      <c r="N93" s="16" t="s">
        <v>39</v>
      </c>
      <c r="O93" s="16" t="s">
        <v>40</v>
      </c>
      <c r="P93" s="16" t="str">
        <f>'13 buques 19,5 kn 50000 charter'!P86</f>
        <v>Tiempo C/D</v>
      </c>
      <c r="Q93" s="16" t="str">
        <f>'13 buques 19,5 kn 50000 charter'!Q86</f>
        <v>Tiempo total</v>
      </c>
      <c r="R93" s="16" t="str">
        <f>'13 buques 19,5 kn 50000 charter'!R86</f>
        <v>TEUs/buque</v>
      </c>
      <c r="S93" s="16" t="str">
        <f>'13 buques 19,5 kn 50000 charter'!S86</f>
        <v>Coste variable</v>
      </c>
      <c r="T93" s="16" t="str">
        <f>'13 buques 19,5 kn 50000 charter'!T86</f>
        <v>Coste fijo</v>
      </c>
      <c r="U93" s="16" t="str">
        <f>'13 buques 19,5 kn 50000 charter'!U86</f>
        <v>Coste Total</v>
      </c>
      <c r="V93" s="16" t="str">
        <f>'13 buques 19,5 kn 50000 charter'!V86</f>
        <v>Nodo inicial</v>
      </c>
      <c r="W93" s="16" t="str">
        <f>'13 buques 19,5 kn 50000 charter'!W86</f>
        <v>Puerto O</v>
      </c>
      <c r="X93" s="16" t="str">
        <f>'13 buques 19,5 kn 50000 charter'!X86</f>
        <v>Nodo final</v>
      </c>
      <c r="Y93" s="16" t="str">
        <f>'13 buques 19,5 kn 50000 charter'!Y86</f>
        <v>Puerto D</v>
      </c>
    </row>
    <row r="94" spans="2:25" s="16" customFormat="1" x14ac:dyDescent="0.25">
      <c r="B94" s="16" t="str">
        <f>VLOOKUP(F94,NUTS_Europa!$A$2:$C$81,2,FALSE)</f>
        <v>DE80</v>
      </c>
      <c r="C94" s="16">
        <f>VLOOKUP(F94,NUTS_Europa!$A$2:$C$81,3,FALSE)</f>
        <v>1069</v>
      </c>
      <c r="D94" s="16" t="str">
        <f>VLOOKUP(G94,NUTS_Europa!$A$2:$C$81,2,FALSE)</f>
        <v>FRG0</v>
      </c>
      <c r="E94" s="16">
        <f>VLOOKUP(G94,NUTS_Europa!$A$2:$C$81,3,FALSE)</f>
        <v>282</v>
      </c>
      <c r="F94" s="16">
        <v>6</v>
      </c>
      <c r="G94" s="16">
        <v>22</v>
      </c>
      <c r="H94" s="19">
        <v>462681.5062836369</v>
      </c>
      <c r="I94" s="19">
        <v>3074506.949694572</v>
      </c>
      <c r="J94" s="19">
        <f>I94/14</f>
        <v>219607.63926389799</v>
      </c>
      <c r="K94" s="18">
        <v>137713.6226</v>
      </c>
      <c r="L94" s="20">
        <v>66.722857142857137</v>
      </c>
      <c r="M94" s="20">
        <v>9.2747893385817299</v>
      </c>
      <c r="N94" s="20">
        <v>4.2272149628708329</v>
      </c>
      <c r="O94" s="18">
        <v>760.20697826459991</v>
      </c>
      <c r="P94" s="20">
        <f>N94</f>
        <v>4.2272149628708329</v>
      </c>
      <c r="Q94" s="20">
        <f>P94+M94+L94</f>
        <v>80.224861444309695</v>
      </c>
      <c r="R94" s="18">
        <f>O94</f>
        <v>760.20697826459991</v>
      </c>
      <c r="S94" s="19">
        <f>H94</f>
        <v>462681.5062836369</v>
      </c>
      <c r="T94" s="19">
        <f>J94*2</f>
        <v>439215.27852779598</v>
      </c>
      <c r="U94" s="19">
        <f>T94+S94</f>
        <v>901896.78481143294</v>
      </c>
      <c r="V94" s="16" t="str">
        <f>VLOOKUP(B94,NUTS_Europa!$B$2:$F$41,5,FALSE)</f>
        <v>Mecklenburg-Vorpommern</v>
      </c>
      <c r="W94" s="16" t="str">
        <f>VLOOKUP(C94,Puertos!$C$3:$D$28,2,FALSE)</f>
        <v>Hamburgo</v>
      </c>
      <c r="X94" s="16" t="str">
        <f>VLOOKUP(D94,NUTS_Europa!$B$2:$F$41,5,FALSE)</f>
        <v>Pays de la Loire</v>
      </c>
      <c r="Y94" s="16" t="str">
        <f>VLOOKUP(E94,Puertos!$C$3:$D$28,2,FALSE)</f>
        <v>Saint Nazaire</v>
      </c>
    </row>
    <row r="95" spans="2:25" s="16" customFormat="1" x14ac:dyDescent="0.25">
      <c r="B95" s="16" t="str">
        <f>VLOOKUP(G95,NUTS_Europa!$A$2:$C$81,2,FALSE)</f>
        <v>FRG0</v>
      </c>
      <c r="C95" s="16">
        <f>VLOOKUP(G95,NUTS_Europa!$A$2:$C$81,3,FALSE)</f>
        <v>282</v>
      </c>
      <c r="D95" s="16" t="str">
        <f>VLOOKUP(F95,NUTS_Europa!$A$2:$C$81,2,FALSE)</f>
        <v>DEA1</v>
      </c>
      <c r="E95" s="16">
        <f>VLOOKUP(F95,NUTS_Europa!$A$2:$C$81,3,FALSE)</f>
        <v>253</v>
      </c>
      <c r="F95" s="16">
        <v>9</v>
      </c>
      <c r="G95" s="16">
        <v>22</v>
      </c>
      <c r="H95" s="19">
        <v>477924.89072925167</v>
      </c>
      <c r="I95" s="19">
        <v>2481553.1479676738</v>
      </c>
      <c r="J95" s="19">
        <f t="shared" ref="J95:J97" si="0">I95/14</f>
        <v>177253.79628340527</v>
      </c>
      <c r="K95" s="18">
        <v>507158.32770000002</v>
      </c>
      <c r="L95" s="20">
        <v>47.708571428571425</v>
      </c>
      <c r="M95" s="20">
        <v>9.3384105768163561</v>
      </c>
      <c r="N95" s="20">
        <v>4.8777843199051727</v>
      </c>
      <c r="O95" s="18">
        <v>760.20697826459991</v>
      </c>
      <c r="P95" s="20">
        <f t="shared" ref="P95:P97" si="1">N95</f>
        <v>4.8777843199051727</v>
      </c>
      <c r="Q95" s="20">
        <f t="shared" ref="Q95:Q97" si="2">P95+M95+L95</f>
        <v>61.92476632529295</v>
      </c>
      <c r="R95" s="18">
        <f t="shared" ref="R95:R97" si="3">O95</f>
        <v>760.20697826459991</v>
      </c>
      <c r="S95" s="19">
        <f t="shared" ref="S95:S97" si="4">H95</f>
        <v>477924.89072925167</v>
      </c>
      <c r="T95" s="19">
        <f t="shared" ref="T95:T97" si="5">J95*2</f>
        <v>354507.59256681055</v>
      </c>
      <c r="U95" s="19">
        <f t="shared" ref="U95:U97" si="6">T95+S95</f>
        <v>832432.48329606222</v>
      </c>
      <c r="V95" s="16" t="str">
        <f>VLOOKUP(B95,NUTS_Europa!$B$2:$F$41,5,FALSE)</f>
        <v>Pays de la Loire</v>
      </c>
      <c r="W95" s="16" t="str">
        <f>VLOOKUP(C95,Puertos!$C$3:$D$28,2,FALSE)</f>
        <v>Saint Nazaire</v>
      </c>
      <c r="X95" s="16" t="str">
        <f>VLOOKUP(D95,NUTS_Europa!$B$2:$F$41,5,FALSE)</f>
        <v>Düsseldorf</v>
      </c>
      <c r="Y95" s="16" t="str">
        <f>VLOOKUP(E95,Puertos!$C$3:$D$28,2,FALSE)</f>
        <v>Amberes</v>
      </c>
    </row>
    <row r="96" spans="2:25" s="16" customFormat="1" x14ac:dyDescent="0.25">
      <c r="B96" s="16" t="str">
        <f>VLOOKUP(F96,NUTS_Europa!$A$2:$C$81,2,FALSE)</f>
        <v>DEA1</v>
      </c>
      <c r="C96" s="16">
        <f>VLOOKUP(F96,NUTS_Europa!$A$2:$C$81,3,FALSE)</f>
        <v>253</v>
      </c>
      <c r="D96" s="16" t="str">
        <f>VLOOKUP(G96,NUTS_Europa!$A$2:$C$81,2,FALSE)</f>
        <v>ES11</v>
      </c>
      <c r="E96" s="16">
        <f>VLOOKUP(G96,NUTS_Europa!$A$2:$C$81,3,FALSE)</f>
        <v>288</v>
      </c>
      <c r="F96" s="16">
        <v>9</v>
      </c>
      <c r="G96" s="16">
        <v>11</v>
      </c>
      <c r="H96" s="19">
        <v>555392.49400654505</v>
      </c>
      <c r="I96" s="19">
        <v>3038393.8536950089</v>
      </c>
      <c r="J96" s="19">
        <f t="shared" si="0"/>
        <v>217028.13240678635</v>
      </c>
      <c r="K96" s="18">
        <v>142392.87169999999</v>
      </c>
      <c r="L96" s="20">
        <v>63.36785714285714</v>
      </c>
      <c r="M96" s="20">
        <v>9.7969795835950428</v>
      </c>
      <c r="N96" s="20">
        <v>5.507768899782187</v>
      </c>
      <c r="O96" s="18">
        <v>990.49714506110752</v>
      </c>
      <c r="P96" s="20">
        <f t="shared" si="1"/>
        <v>5.507768899782187</v>
      </c>
      <c r="Q96" s="20">
        <f t="shared" si="2"/>
        <v>78.672605626234372</v>
      </c>
      <c r="R96" s="18">
        <f t="shared" si="3"/>
        <v>990.49714506110752</v>
      </c>
      <c r="S96" s="19">
        <f t="shared" si="4"/>
        <v>555392.49400654505</v>
      </c>
      <c r="T96" s="19">
        <f t="shared" si="5"/>
        <v>434056.26481357269</v>
      </c>
      <c r="U96" s="19">
        <f t="shared" si="6"/>
        <v>989448.75882011768</v>
      </c>
      <c r="V96" s="16" t="str">
        <f>VLOOKUP(B96,NUTS_Europa!$B$2:$F$41,5,FALSE)</f>
        <v>Düsseldorf</v>
      </c>
      <c r="W96" s="16" t="str">
        <f>VLOOKUP(C96,Puertos!$C$3:$D$28,2,FALSE)</f>
        <v>Amberes</v>
      </c>
      <c r="X96" s="16" t="str">
        <f>VLOOKUP(D96,NUTS_Europa!$B$2:$F$41,5,FALSE)</f>
        <v>Galicia</v>
      </c>
      <c r="Y96" s="16" t="str">
        <f>VLOOKUP(E96,Puertos!$C$3:$D$28,2,FALSE)</f>
        <v>Vigo</v>
      </c>
    </row>
    <row r="97" spans="2:25" s="16" customFormat="1" x14ac:dyDescent="0.25">
      <c r="B97" s="16" t="str">
        <f>VLOOKUP(G97,NUTS_Europa!$A$2:$C$81,2,FALSE)</f>
        <v>ES11</v>
      </c>
      <c r="C97" s="16">
        <f>VLOOKUP(G97,NUTS_Europa!$A$2:$C$81,3,FALSE)</f>
        <v>288</v>
      </c>
      <c r="D97" s="16" t="str">
        <f>VLOOKUP(F97,NUTS_Europa!$A$2:$C$81,2,FALSE)</f>
        <v>DE80</v>
      </c>
      <c r="E97" s="16">
        <f>VLOOKUP(F97,NUTS_Europa!$A$2:$C$81,3,FALSE)</f>
        <v>1069</v>
      </c>
      <c r="F97" s="16">
        <v>6</v>
      </c>
      <c r="G97" s="16">
        <v>11</v>
      </c>
      <c r="H97" s="19">
        <v>533376.17470715684</v>
      </c>
      <c r="I97" s="19">
        <v>3643257.8629331267</v>
      </c>
      <c r="J97" s="19">
        <f t="shared" si="0"/>
        <v>260232.70449522333</v>
      </c>
      <c r="K97" s="18">
        <v>142841.86170000001</v>
      </c>
      <c r="L97" s="20">
        <v>82.767857142857139</v>
      </c>
      <c r="M97" s="20">
        <v>9.7333583453604184</v>
      </c>
      <c r="N97" s="20">
        <v>4.6601219967272316</v>
      </c>
      <c r="O97" s="18">
        <v>990.49714506110752</v>
      </c>
      <c r="P97" s="20">
        <f t="shared" si="1"/>
        <v>4.6601219967272316</v>
      </c>
      <c r="Q97" s="20">
        <f t="shared" si="2"/>
        <v>97.161337484944795</v>
      </c>
      <c r="R97" s="18">
        <f t="shared" si="3"/>
        <v>990.49714506110752</v>
      </c>
      <c r="S97" s="19">
        <f t="shared" si="4"/>
        <v>533376.17470715684</v>
      </c>
      <c r="T97" s="19">
        <f t="shared" si="5"/>
        <v>520465.40899044665</v>
      </c>
      <c r="U97" s="19">
        <f t="shared" si="6"/>
        <v>1053841.5836976035</v>
      </c>
      <c r="V97" s="16" t="str">
        <f>VLOOKUP(B97,NUTS_Europa!$B$2:$F$41,5,FALSE)</f>
        <v>Galicia</v>
      </c>
      <c r="W97" s="16" t="str">
        <f>VLOOKUP(C97,Puertos!$C$3:$D$28,2,FALSE)</f>
        <v>Vigo</v>
      </c>
      <c r="X97" s="16" t="str">
        <f>VLOOKUP(D97,NUTS_Europa!$B$2:$F$41,5,FALSE)</f>
        <v>Mecklenburg-Vorpommern</v>
      </c>
      <c r="Y97" s="16" t="str">
        <f>VLOOKUP(E97,Puertos!$C$3:$D$28,2,FALSE)</f>
        <v>Hamburgo</v>
      </c>
    </row>
    <row r="98" spans="2:25" s="16" customFormat="1" x14ac:dyDescent="0.25"/>
    <row r="99" spans="2:25" s="16" customFormat="1" x14ac:dyDescent="0.25">
      <c r="B99" s="16" t="s">
        <v>142</v>
      </c>
    </row>
    <row r="100" spans="2:25" s="16" customFormat="1" x14ac:dyDescent="0.25">
      <c r="B100" s="16" t="s">
        <v>128</v>
      </c>
      <c r="C100" s="16" t="s">
        <v>129</v>
      </c>
      <c r="D100" s="16" t="s">
        <v>126</v>
      </c>
      <c r="E100" s="16" t="s">
        <v>130</v>
      </c>
      <c r="F100" s="16" t="s">
        <v>34</v>
      </c>
      <c r="G100" s="16" t="s">
        <v>35</v>
      </c>
      <c r="H100" s="16" t="s">
        <v>131</v>
      </c>
      <c r="I100" s="16" t="s">
        <v>127</v>
      </c>
      <c r="J100" s="16" t="s">
        <v>36</v>
      </c>
      <c r="K100" s="16" t="s">
        <v>37</v>
      </c>
      <c r="L100" s="16" t="s">
        <v>38</v>
      </c>
      <c r="M100" s="16" t="s">
        <v>39</v>
      </c>
      <c r="N100" s="16" t="s">
        <v>40</v>
      </c>
    </row>
    <row r="101" spans="2:25" s="16" customFormat="1" x14ac:dyDescent="0.25">
      <c r="B101" s="16" t="str">
        <f>VLOOKUP(F101,NUTS_Europa!$A$2:$C$81,2,FALSE)</f>
        <v>ES21</v>
      </c>
      <c r="C101" s="16">
        <f>VLOOKUP(F101,NUTS_Europa!$A$2:$C$81,3,FALSE)</f>
        <v>1063</v>
      </c>
      <c r="D101" s="16" t="str">
        <f>VLOOKUP(G101,NUTS_Europa!$A$2:$C$81,2,FALSE)</f>
        <v>ES61</v>
      </c>
      <c r="E101" s="16">
        <f>VLOOKUP(G101,NUTS_Europa!$A$2:$C$81,3,FALSE)</f>
        <v>297</v>
      </c>
      <c r="F101" s="16">
        <v>54</v>
      </c>
      <c r="G101" s="16">
        <v>57</v>
      </c>
      <c r="H101" s="16">
        <v>1096981.1957212931</v>
      </c>
      <c r="I101" s="16">
        <v>6121307.0185226481</v>
      </c>
      <c r="J101" s="16">
        <v>199597.76430000001</v>
      </c>
      <c r="K101" s="16">
        <v>41.857142857142854</v>
      </c>
      <c r="L101" s="16">
        <v>7.3889268111616015</v>
      </c>
      <c r="M101" s="16">
        <v>4.3758981569592619</v>
      </c>
      <c r="N101" s="16">
        <v>930.08608671409615</v>
      </c>
    </row>
    <row r="102" spans="2:25" s="16" customFormat="1" x14ac:dyDescent="0.25">
      <c r="B102" s="16" t="str">
        <f>VLOOKUP(G102,NUTS_Europa!$A$2:$C$81,2,FALSE)</f>
        <v>ES61</v>
      </c>
      <c r="C102" s="16">
        <f>VLOOKUP(G102,NUTS_Europa!$A$2:$C$81,3,FALSE)</f>
        <v>297</v>
      </c>
      <c r="D102" s="16" t="str">
        <f>VLOOKUP(F102,NUTS_Europa!$A$2:$C$81,2,FALSE)</f>
        <v>ES52</v>
      </c>
      <c r="E102" s="16">
        <f>VLOOKUP(F102,NUTS_Europa!$A$2:$C$81,3,FALSE)</f>
        <v>1063</v>
      </c>
      <c r="F102" s="16">
        <v>56</v>
      </c>
      <c r="G102" s="16">
        <v>57</v>
      </c>
      <c r="H102" s="16">
        <v>799007.65594852483</v>
      </c>
      <c r="I102" s="16">
        <v>6121307.0185226481</v>
      </c>
      <c r="J102" s="16">
        <v>176841.96369999999</v>
      </c>
      <c r="K102" s="16">
        <v>41.857142857142854</v>
      </c>
      <c r="L102" s="16">
        <v>7.3889268111616015</v>
      </c>
      <c r="M102" s="16">
        <v>4.3758981569592619</v>
      </c>
      <c r="N102" s="16">
        <v>930.08608671409615</v>
      </c>
    </row>
    <row r="103" spans="2:25" s="16" customFormat="1" x14ac:dyDescent="0.25">
      <c r="B103" s="16" t="str">
        <f>VLOOKUP(F103,NUTS_Europa!$A$2:$C$81,2,FALSE)</f>
        <v>ES52</v>
      </c>
      <c r="C103" s="16">
        <f>VLOOKUP(F103,NUTS_Europa!$A$2:$C$81,3,FALSE)</f>
        <v>1063</v>
      </c>
      <c r="D103" s="16" t="str">
        <f>VLOOKUP(G103,NUTS_Europa!$A$2:$C$81,2,FALSE)</f>
        <v>ES62</v>
      </c>
      <c r="E103" s="16">
        <f>VLOOKUP(G103,NUTS_Europa!$A$2:$C$81,3,FALSE)</f>
        <v>462</v>
      </c>
      <c r="F103" s="16">
        <v>56</v>
      </c>
      <c r="G103" s="16">
        <v>58</v>
      </c>
      <c r="H103" s="16">
        <v>1104072.841974698</v>
      </c>
      <c r="I103" s="16">
        <v>5870958.9619583236</v>
      </c>
      <c r="J103" s="16">
        <v>163171.4883</v>
      </c>
      <c r="K103" s="16">
        <v>32.857142857142854</v>
      </c>
      <c r="L103" s="16">
        <v>7.9518523974250686</v>
      </c>
      <c r="M103" s="16">
        <v>4.7312390186153834</v>
      </c>
      <c r="N103" s="16">
        <v>1005.6128882100924</v>
      </c>
    </row>
    <row r="104" spans="2:25" s="16" customFormat="1" x14ac:dyDescent="0.25">
      <c r="B104" s="16" t="str">
        <f>VLOOKUP(G104,NUTS_Europa!$A$2:$C$81,2,FALSE)</f>
        <v>ES62</v>
      </c>
      <c r="C104" s="16">
        <f>VLOOKUP(G104,NUTS_Europa!$A$2:$C$81,3,FALSE)</f>
        <v>462</v>
      </c>
      <c r="D104" s="16" t="str">
        <f>VLOOKUP(F104,NUTS_Europa!$A$2:$C$81,2,FALSE)</f>
        <v>ES51</v>
      </c>
      <c r="E104" s="16">
        <f>VLOOKUP(F104,NUTS_Europa!$A$2:$C$81,3,FALSE)</f>
        <v>1064</v>
      </c>
      <c r="F104" s="16">
        <v>55</v>
      </c>
      <c r="G104" s="16">
        <v>58</v>
      </c>
      <c r="H104" s="16">
        <v>1085901.7887958402</v>
      </c>
      <c r="I104" s="16">
        <v>1701671.0268709222</v>
      </c>
      <c r="J104" s="16">
        <v>114203.5226</v>
      </c>
      <c r="K104" s="16">
        <v>23.785714285714285</v>
      </c>
      <c r="L104" s="16">
        <v>10.316928763964547</v>
      </c>
      <c r="M104" s="16">
        <v>4.7312390186153834</v>
      </c>
      <c r="N104" s="16">
        <v>1005.6128882100924</v>
      </c>
    </row>
    <row r="105" spans="2:25" s="16" customFormat="1" x14ac:dyDescent="0.25">
      <c r="B105" s="16" t="str">
        <f>VLOOKUP(F105,NUTS_Europa!$A$2:$C$81,2,FALSE)</f>
        <v>ES51</v>
      </c>
      <c r="C105" s="16">
        <f>VLOOKUP(F105,NUTS_Europa!$A$2:$C$81,3,FALSE)</f>
        <v>1064</v>
      </c>
      <c r="D105" s="16" t="str">
        <f>VLOOKUP(G105,NUTS_Europa!$A$2:$C$81,2,FALSE)</f>
        <v>FRD2</v>
      </c>
      <c r="E105" s="16">
        <f>VLOOKUP(G105,NUTS_Europa!$A$2:$C$81,3,FALSE)</f>
        <v>271</v>
      </c>
      <c r="F105" s="16">
        <v>55</v>
      </c>
      <c r="G105" s="16">
        <v>60</v>
      </c>
      <c r="H105" s="16">
        <v>172331.65311754035</v>
      </c>
      <c r="I105" s="16">
        <v>4488276.5191918854</v>
      </c>
      <c r="J105" s="16">
        <v>507158.32770000002</v>
      </c>
      <c r="K105" s="16">
        <v>110.07142857142857</v>
      </c>
      <c r="L105" s="16">
        <v>13.297587729726065</v>
      </c>
      <c r="M105" s="16">
        <v>1.7991937477222604</v>
      </c>
      <c r="N105" s="16">
        <v>323.56046576339998</v>
      </c>
    </row>
    <row r="106" spans="2:25" s="16" customFormat="1" x14ac:dyDescent="0.25">
      <c r="B106" s="16" t="str">
        <f>VLOOKUP(G106,NUTS_Europa!$A$2:$C$81,2,FALSE)</f>
        <v>FRD2</v>
      </c>
      <c r="C106" s="16">
        <f>VLOOKUP(G106,NUTS_Europa!$A$2:$C$81,3,FALSE)</f>
        <v>271</v>
      </c>
      <c r="D106" s="16" t="str">
        <f>VLOOKUP(F106,NUTS_Europa!$A$2:$C$81,2,FALSE)</f>
        <v>ES21</v>
      </c>
      <c r="E106" s="16">
        <f>VLOOKUP(F106,NUTS_Europa!$A$2:$C$81,3,FALSE)</f>
        <v>1063</v>
      </c>
      <c r="F106" s="16">
        <v>54</v>
      </c>
      <c r="G106" s="16">
        <v>60</v>
      </c>
      <c r="H106" s="16">
        <v>282554.70114494336</v>
      </c>
      <c r="I106" s="16">
        <v>8671186.4242727701</v>
      </c>
      <c r="J106" s="16">
        <v>159445.52859999999</v>
      </c>
      <c r="K106" s="16">
        <v>119.21428571428571</v>
      </c>
      <c r="L106" s="16">
        <v>10.932511363186585</v>
      </c>
      <c r="M106" s="16">
        <v>1.7991937477222604</v>
      </c>
      <c r="N106" s="16">
        <v>323.56046576339998</v>
      </c>
    </row>
    <row r="107" spans="2:25" s="16" customFormat="1" x14ac:dyDescent="0.25"/>
    <row r="108" spans="2:25" s="16" customFormat="1" x14ac:dyDescent="0.25">
      <c r="B108" s="16" t="s">
        <v>143</v>
      </c>
    </row>
    <row r="109" spans="2:25" s="16" customFormat="1" x14ac:dyDescent="0.25">
      <c r="B109" s="16" t="s">
        <v>128</v>
      </c>
      <c r="C109" s="16" t="s">
        <v>129</v>
      </c>
      <c r="D109" s="16" t="s">
        <v>126</v>
      </c>
      <c r="E109" s="16" t="s">
        <v>130</v>
      </c>
      <c r="F109" s="16" t="s">
        <v>34</v>
      </c>
      <c r="G109" s="16" t="s">
        <v>35</v>
      </c>
      <c r="H109" s="16" t="s">
        <v>131</v>
      </c>
      <c r="I109" s="16" t="s">
        <v>127</v>
      </c>
      <c r="J109" s="16" t="s">
        <v>36</v>
      </c>
      <c r="K109" s="16" t="s">
        <v>37</v>
      </c>
      <c r="L109" s="16" t="s">
        <v>38</v>
      </c>
      <c r="M109" s="16" t="s">
        <v>39</v>
      </c>
      <c r="N109" s="16" t="s">
        <v>40</v>
      </c>
    </row>
    <row r="110" spans="2:25" s="16" customFormat="1" x14ac:dyDescent="0.25">
      <c r="B110" s="16" t="str">
        <f>VLOOKUP(F110,NUTS_Europa!$A$2:$C$81,2,FALSE)</f>
        <v>NL12</v>
      </c>
      <c r="C110" s="16">
        <f>VLOOKUP(F110,NUTS_Europa!$A$2:$C$81,3,FALSE)</f>
        <v>250</v>
      </c>
      <c r="D110" s="16" t="str">
        <f>VLOOKUP(G110,NUTS_Europa!$A$2:$C$81,2,FALSE)</f>
        <v>NL41</v>
      </c>
      <c r="E110" s="16">
        <f>VLOOKUP(G110,NUTS_Europa!$A$2:$C$81,3,FALSE)</f>
        <v>218</v>
      </c>
      <c r="F110" s="16">
        <v>71</v>
      </c>
      <c r="G110" s="16">
        <v>75</v>
      </c>
      <c r="H110" s="16">
        <v>2760210.6801994243</v>
      </c>
      <c r="I110" s="16">
        <v>1249583.6643623342</v>
      </c>
      <c r="J110" s="16">
        <v>126450.71709999999</v>
      </c>
      <c r="K110" s="16">
        <v>4.8571428571428568</v>
      </c>
      <c r="L110" s="16">
        <v>7.2467248700042113</v>
      </c>
      <c r="M110" s="16">
        <v>26.943762831535306</v>
      </c>
      <c r="N110" s="16">
        <v>5123.2788950523063</v>
      </c>
    </row>
    <row r="111" spans="2:25" s="16" customFormat="1" x14ac:dyDescent="0.25">
      <c r="B111" s="16" t="str">
        <f>VLOOKUP(G111,NUTS_Europa!$A$2:$C$81,2,FALSE)</f>
        <v>NL41</v>
      </c>
      <c r="C111" s="16">
        <f>VLOOKUP(G111,NUTS_Europa!$A$2:$C$81,3,FALSE)</f>
        <v>218</v>
      </c>
      <c r="D111" s="16" t="str">
        <f>VLOOKUP(F111,NUTS_Europa!$A$2:$C$81,2,FALSE)</f>
        <v>NL32</v>
      </c>
      <c r="E111" s="16">
        <f>VLOOKUP(F111,NUTS_Europa!$A$2:$C$81,3,FALSE)</f>
        <v>253</v>
      </c>
      <c r="F111" s="16">
        <v>72</v>
      </c>
      <c r="G111" s="16">
        <v>75</v>
      </c>
      <c r="H111" s="16">
        <v>2238437.4365444984</v>
      </c>
      <c r="I111" s="16">
        <v>1443480.2495305398</v>
      </c>
      <c r="J111" s="16">
        <v>159445.52859999999</v>
      </c>
      <c r="K111" s="16">
        <v>12.785</v>
      </c>
      <c r="L111" s="16">
        <v>7.588525798129675</v>
      </c>
      <c r="M111" s="16">
        <v>26.943762831535306</v>
      </c>
      <c r="N111" s="16">
        <v>5123.2788950523063</v>
      </c>
    </row>
    <row r="112" spans="2:25" s="16" customFormat="1" x14ac:dyDescent="0.25">
      <c r="B112" s="16" t="str">
        <f>VLOOKUP(F112,NUTS_Europa!$A$2:$C$81,2,FALSE)</f>
        <v>NL32</v>
      </c>
      <c r="C112" s="16">
        <f>VLOOKUP(F112,NUTS_Europa!$A$2:$C$81,3,FALSE)</f>
        <v>253</v>
      </c>
      <c r="D112" s="16" t="str">
        <f>VLOOKUP(G112,NUTS_Europa!$A$2:$C$81,2,FALSE)</f>
        <v>NL34</v>
      </c>
      <c r="E112" s="16">
        <f>VLOOKUP(G112,NUTS_Europa!$A$2:$C$81,3,FALSE)</f>
        <v>218</v>
      </c>
      <c r="F112" s="16">
        <v>72</v>
      </c>
      <c r="G112" s="16">
        <v>74</v>
      </c>
      <c r="H112" s="16">
        <v>2608415.0219507008</v>
      </c>
      <c r="I112" s="16">
        <v>1443480.2495305398</v>
      </c>
      <c r="J112" s="16">
        <v>120125.8052</v>
      </c>
      <c r="K112" s="16">
        <v>12.785</v>
      </c>
      <c r="L112" s="16">
        <v>7.588525798129675</v>
      </c>
      <c r="M112" s="16">
        <v>26.943762831535306</v>
      </c>
      <c r="N112" s="16">
        <v>5123.2788950523063</v>
      </c>
    </row>
    <row r="113" spans="2:14" s="16" customFormat="1" x14ac:dyDescent="0.25">
      <c r="B113" s="16" t="str">
        <f>VLOOKUP(G113,NUTS_Europa!$A$2:$C$81,2,FALSE)</f>
        <v>NL34</v>
      </c>
      <c r="C113" s="16">
        <f>VLOOKUP(G113,NUTS_Europa!$A$2:$C$81,3,FALSE)</f>
        <v>218</v>
      </c>
      <c r="D113" s="16" t="str">
        <f>VLOOKUP(F113,NUTS_Europa!$A$2:$C$81,2,FALSE)</f>
        <v>NL33</v>
      </c>
      <c r="E113" s="16">
        <f>VLOOKUP(F113,NUTS_Europa!$A$2:$C$81,3,FALSE)</f>
        <v>220</v>
      </c>
      <c r="F113" s="16">
        <v>73</v>
      </c>
      <c r="G113" s="16">
        <v>74</v>
      </c>
      <c r="H113" s="16">
        <v>2762149.7542076451</v>
      </c>
      <c r="I113" s="16">
        <v>1273230.8861853753</v>
      </c>
      <c r="J113" s="16">
        <v>145277.79319999999</v>
      </c>
      <c r="K113" s="16">
        <v>8.9285714285714288</v>
      </c>
      <c r="L113" s="16">
        <v>7.6004973911127447</v>
      </c>
      <c r="M113" s="16">
        <v>24.041958927838969</v>
      </c>
      <c r="N113" s="16">
        <v>5123.2788950523063</v>
      </c>
    </row>
    <row r="114" spans="2:14" s="16" customFormat="1" x14ac:dyDescent="0.25">
      <c r="B114" s="16" t="str">
        <f>VLOOKUP(F114,NUTS_Europa!$A$2:$C$81,2,FALSE)</f>
        <v>NL33</v>
      </c>
      <c r="C114" s="16">
        <f>VLOOKUP(F114,NUTS_Europa!$A$2:$C$81,3,FALSE)</f>
        <v>220</v>
      </c>
      <c r="D114" s="16" t="str">
        <f>VLOOKUP(G114,NUTS_Europa!$A$2:$C$81,2,FALSE)</f>
        <v>PT11</v>
      </c>
      <c r="E114" s="16">
        <f>VLOOKUP(G114,NUTS_Europa!$A$2:$C$81,3,FALSE)</f>
        <v>288</v>
      </c>
      <c r="F114" s="16">
        <v>73</v>
      </c>
      <c r="G114" s="16">
        <v>76</v>
      </c>
      <c r="H114" s="16">
        <v>651039.63973743911</v>
      </c>
      <c r="I114" s="16">
        <v>2885580.3954733447</v>
      </c>
      <c r="J114" s="16">
        <v>163171.4883</v>
      </c>
      <c r="K114" s="16">
        <v>60.050714285714285</v>
      </c>
      <c r="L114" s="16">
        <v>9.8089511765781126</v>
      </c>
      <c r="M114" s="16">
        <v>4.9467554275478092</v>
      </c>
      <c r="N114" s="16">
        <v>990.49714506110752</v>
      </c>
    </row>
    <row r="115" spans="2:14" s="16" customFormat="1" x14ac:dyDescent="0.25">
      <c r="B115" s="16" t="str">
        <f>VLOOKUP(G115,NUTS_Europa!$A$2:$C$81,2,FALSE)</f>
        <v>PT11</v>
      </c>
      <c r="C115" s="16">
        <f>VLOOKUP(G115,NUTS_Europa!$A$2:$C$81,3,FALSE)</f>
        <v>288</v>
      </c>
      <c r="D115" s="16" t="str">
        <f>VLOOKUP(F115,NUTS_Europa!$A$2:$C$81,2,FALSE)</f>
        <v>NL12</v>
      </c>
      <c r="E115" s="16">
        <f>VLOOKUP(F115,NUTS_Europa!$A$2:$C$81,3,FALSE)</f>
        <v>250</v>
      </c>
      <c r="F115" s="16">
        <v>71</v>
      </c>
      <c r="G115" s="16">
        <v>76</v>
      </c>
      <c r="H115" s="16">
        <v>725957.52207927837</v>
      </c>
      <c r="I115" s="16">
        <v>3161405.7776691518</v>
      </c>
      <c r="J115" s="16">
        <v>142841.86170000001</v>
      </c>
      <c r="K115" s="16">
        <v>64.987142857142857</v>
      </c>
      <c r="L115" s="16">
        <v>9.4551786554695809</v>
      </c>
      <c r="M115" s="16">
        <v>5.507768899782187</v>
      </c>
      <c r="N115" s="16">
        <v>990.49714506110752</v>
      </c>
    </row>
    <row r="116" spans="2:14" s="16" customFormat="1" x14ac:dyDescent="0.25"/>
    <row r="117" spans="2:14" s="16" customFormat="1" x14ac:dyDescent="0.25">
      <c r="B117" s="16" t="s">
        <v>144</v>
      </c>
    </row>
    <row r="118" spans="2:14" s="16" customFormat="1" x14ac:dyDescent="0.25">
      <c r="B118" s="16" t="s">
        <v>128</v>
      </c>
      <c r="C118" s="16" t="s">
        <v>129</v>
      </c>
      <c r="D118" s="16" t="s">
        <v>126</v>
      </c>
      <c r="E118" s="16" t="s">
        <v>130</v>
      </c>
      <c r="F118" s="16" t="s">
        <v>34</v>
      </c>
      <c r="G118" s="16" t="s">
        <v>35</v>
      </c>
      <c r="H118" s="16" t="s">
        <v>131</v>
      </c>
      <c r="I118" s="16" t="s">
        <v>127</v>
      </c>
      <c r="J118" s="16" t="s">
        <v>36</v>
      </c>
      <c r="K118" s="16" t="s">
        <v>37</v>
      </c>
      <c r="L118" s="16" t="s">
        <v>38</v>
      </c>
      <c r="M118" s="16" t="s">
        <v>39</v>
      </c>
      <c r="N118" s="16" t="s">
        <v>40</v>
      </c>
    </row>
    <row r="119" spans="2:14" s="16" customFormat="1" x14ac:dyDescent="0.25">
      <c r="B119" s="16" t="str">
        <f>VLOOKUP(F119,NUTS_Europa!$A$2:$C$81,2,FALSE)</f>
        <v>DE60</v>
      </c>
      <c r="C119" s="16">
        <f>VLOOKUP(F119,NUTS_Europa!$A$2:$C$81,3,FALSE)</f>
        <v>1069</v>
      </c>
      <c r="D119" s="16" t="str">
        <f>VLOOKUP(G119,NUTS_Europa!$A$2:$C$81,2,FALSE)</f>
        <v>FRD2</v>
      </c>
      <c r="E119" s="16">
        <f>VLOOKUP(G119,NUTS_Europa!$A$2:$C$81,3,FALSE)</f>
        <v>269</v>
      </c>
      <c r="F119" s="16">
        <v>5</v>
      </c>
      <c r="G119" s="16">
        <v>20</v>
      </c>
      <c r="H119" s="16">
        <v>2034575.4618009024</v>
      </c>
      <c r="I119" s="16">
        <v>2291622.2491996991</v>
      </c>
      <c r="J119" s="16">
        <v>145277.79319999999</v>
      </c>
      <c r="K119" s="16">
        <v>37.217857142857142</v>
      </c>
      <c r="L119" s="16">
        <v>13.227442816254481</v>
      </c>
      <c r="M119" s="16">
        <v>82.454205917037044</v>
      </c>
      <c r="N119" s="16">
        <v>14828.264773842575</v>
      </c>
    </row>
    <row r="120" spans="2:14" s="16" customFormat="1" x14ac:dyDescent="0.25">
      <c r="B120" s="16" t="s">
        <v>84</v>
      </c>
      <c r="C120" s="16">
        <v>269</v>
      </c>
      <c r="D120" s="16" t="s">
        <v>100</v>
      </c>
      <c r="E120" s="16">
        <v>283</v>
      </c>
      <c r="F120" s="16">
        <v>20</v>
      </c>
      <c r="G120" s="16">
        <v>28</v>
      </c>
      <c r="H120" s="16">
        <v>1392263.466809819</v>
      </c>
      <c r="I120" s="16">
        <v>2108442.4807278393</v>
      </c>
      <c r="J120" s="16">
        <v>117923.68180000001</v>
      </c>
      <c r="K120" s="16">
        <v>33.071428571428569</v>
      </c>
      <c r="L120" s="16">
        <v>12.647474649041175</v>
      </c>
      <c r="M120" s="16">
        <v>12.125064830452699</v>
      </c>
      <c r="N120" s="16">
        <v>2110.3462577932792</v>
      </c>
    </row>
    <row r="121" spans="2:14" s="16" customFormat="1" x14ac:dyDescent="0.25">
      <c r="B121" s="16" t="s">
        <v>100</v>
      </c>
      <c r="C121" s="16">
        <v>283</v>
      </c>
      <c r="D121" s="16" t="s">
        <v>98</v>
      </c>
      <c r="E121" s="16">
        <v>269</v>
      </c>
      <c r="F121" s="16">
        <v>27</v>
      </c>
      <c r="G121" s="16">
        <v>28</v>
      </c>
      <c r="H121" s="16">
        <v>1753032.6464798502</v>
      </c>
      <c r="I121" s="16">
        <v>2108442.4807278393</v>
      </c>
      <c r="J121" s="16">
        <v>176841.96369999999</v>
      </c>
      <c r="K121" s="16">
        <v>33.071428571428569</v>
      </c>
      <c r="L121" s="16">
        <v>12.647474649041175</v>
      </c>
      <c r="M121" s="16">
        <v>12.125064830452699</v>
      </c>
      <c r="N121" s="16">
        <v>2110.3462577932792</v>
      </c>
    </row>
    <row r="122" spans="2:14" s="16" customFormat="1" x14ac:dyDescent="0.25">
      <c r="B122" s="16" t="s">
        <v>98</v>
      </c>
      <c r="C122" s="16">
        <v>269</v>
      </c>
      <c r="D122" s="16" t="s">
        <v>88</v>
      </c>
      <c r="E122" s="16">
        <v>283</v>
      </c>
      <c r="F122" s="16">
        <v>27</v>
      </c>
      <c r="G122" s="16">
        <v>62</v>
      </c>
      <c r="H122" s="16">
        <v>1259815.1811859519</v>
      </c>
      <c r="I122" s="16">
        <v>2108442.4807278393</v>
      </c>
      <c r="J122" s="16">
        <v>141512.31529999999</v>
      </c>
      <c r="K122" s="16">
        <v>33.071428571428569</v>
      </c>
      <c r="L122" s="16">
        <v>12.647474649041175</v>
      </c>
      <c r="M122" s="16">
        <v>12.125064830452699</v>
      </c>
      <c r="N122" s="16">
        <v>2110.3462577932792</v>
      </c>
    </row>
    <row r="123" spans="2:14" s="16" customFormat="1" x14ac:dyDescent="0.25">
      <c r="B123" s="16" t="s">
        <v>88</v>
      </c>
      <c r="C123" s="16">
        <v>283</v>
      </c>
      <c r="D123" s="16" t="s">
        <v>102</v>
      </c>
      <c r="E123" s="16">
        <v>269</v>
      </c>
      <c r="F123" s="16">
        <v>29</v>
      </c>
      <c r="G123" s="16">
        <v>62</v>
      </c>
      <c r="H123" s="16">
        <v>1270898.7197318822</v>
      </c>
      <c r="I123" s="16">
        <v>2108442.4807278393</v>
      </c>
      <c r="J123" s="16">
        <v>118487.9544</v>
      </c>
      <c r="K123" s="16">
        <v>33.071428571428569</v>
      </c>
      <c r="L123" s="16">
        <v>12.647474649041175</v>
      </c>
      <c r="M123" s="16">
        <v>12.125064830452699</v>
      </c>
      <c r="N123" s="16">
        <v>2110.3462577932792</v>
      </c>
    </row>
    <row r="124" spans="2:14" s="16" customFormat="1" x14ac:dyDescent="0.25">
      <c r="B124" s="16" t="s">
        <v>102</v>
      </c>
      <c r="C124" s="16">
        <v>269</v>
      </c>
      <c r="D124" s="16" t="s">
        <v>106</v>
      </c>
      <c r="E124" s="16">
        <v>218</v>
      </c>
      <c r="F124" s="16">
        <v>29</v>
      </c>
      <c r="G124" s="16">
        <v>31</v>
      </c>
      <c r="H124" s="16">
        <v>2469252.262768345</v>
      </c>
      <c r="I124" s="16">
        <v>1764465.3023479716</v>
      </c>
      <c r="J124" s="16">
        <v>154854.3009</v>
      </c>
      <c r="K124" s="16">
        <v>19.642857142857142</v>
      </c>
      <c r="L124" s="16">
        <v>10.707622371809729</v>
      </c>
      <c r="M124" s="16">
        <v>26.943762831535306</v>
      </c>
      <c r="N124" s="16">
        <v>5123.2788950523063</v>
      </c>
    </row>
    <row r="125" spans="2:14" s="16" customFormat="1" x14ac:dyDescent="0.25">
      <c r="B125" s="16" t="s">
        <v>106</v>
      </c>
      <c r="C125" s="16">
        <v>218</v>
      </c>
      <c r="D125" s="16" t="s">
        <v>58</v>
      </c>
      <c r="E125" s="16">
        <v>1069</v>
      </c>
      <c r="F125" s="16">
        <v>7</v>
      </c>
      <c r="G125" s="16">
        <v>31</v>
      </c>
      <c r="H125" s="16">
        <v>1368419.0022549476</v>
      </c>
      <c r="I125" s="16">
        <v>1640130.9458610404</v>
      </c>
      <c r="J125" s="16">
        <v>163171.4883</v>
      </c>
      <c r="K125" s="16">
        <v>19.283571428571431</v>
      </c>
      <c r="L125" s="16">
        <v>7.5249045598950488</v>
      </c>
      <c r="M125" s="16">
        <v>22.559367065699977</v>
      </c>
      <c r="N125" s="16">
        <v>5123.2788950523063</v>
      </c>
    </row>
    <row r="126" spans="2:14" s="16" customFormat="1" x14ac:dyDescent="0.25">
      <c r="B126" s="16" t="s">
        <v>58</v>
      </c>
      <c r="C126" s="16">
        <v>1069</v>
      </c>
      <c r="D126" s="16" t="s">
        <v>108</v>
      </c>
      <c r="E126" s="16">
        <v>218</v>
      </c>
      <c r="F126" s="16">
        <v>7</v>
      </c>
      <c r="G126" s="16">
        <v>32</v>
      </c>
      <c r="H126" s="16">
        <v>576666.96948567475</v>
      </c>
      <c r="I126" s="16">
        <v>1640130.9458610404</v>
      </c>
      <c r="J126" s="16">
        <v>199058.85829999999</v>
      </c>
      <c r="K126" s="16">
        <v>19.283571428571431</v>
      </c>
      <c r="L126" s="16">
        <v>7.5249045598950488</v>
      </c>
      <c r="M126" s="16">
        <v>22.559367065699977</v>
      </c>
      <c r="N126" s="16">
        <v>5123.2788950523063</v>
      </c>
    </row>
    <row r="127" spans="2:14" s="16" customFormat="1" x14ac:dyDescent="0.25">
      <c r="B127" s="16" t="s">
        <v>108</v>
      </c>
      <c r="C127" s="16">
        <v>218</v>
      </c>
      <c r="D127" s="16" t="s">
        <v>54</v>
      </c>
      <c r="E127" s="16">
        <v>1069</v>
      </c>
      <c r="F127" s="16">
        <v>5</v>
      </c>
      <c r="G127" s="16">
        <v>32</v>
      </c>
      <c r="H127" s="16">
        <v>310955.79451212945</v>
      </c>
      <c r="I127" s="16">
        <v>1640130.9458610404</v>
      </c>
      <c r="J127" s="16">
        <v>119215.969</v>
      </c>
      <c r="K127" s="16">
        <v>19.283571428571431</v>
      </c>
      <c r="L127" s="16">
        <v>7.5249045598950488</v>
      </c>
      <c r="M127" s="16">
        <v>22.559367065699977</v>
      </c>
      <c r="N127" s="16">
        <v>5123.2788950523063</v>
      </c>
    </row>
    <row r="128" spans="2:14" s="16" customFormat="1" x14ac:dyDescent="0.25"/>
    <row r="129" spans="2:14" s="16" customFormat="1" x14ac:dyDescent="0.25"/>
    <row r="130" spans="2:14" s="16" customFormat="1" x14ac:dyDescent="0.25">
      <c r="B130" s="16" t="s">
        <v>145</v>
      </c>
    </row>
    <row r="131" spans="2:14" s="16" customFormat="1" x14ac:dyDescent="0.25">
      <c r="B131" s="16" t="s">
        <v>128</v>
      </c>
      <c r="C131" s="16" t="s">
        <v>129</v>
      </c>
      <c r="D131" s="16" t="s">
        <v>126</v>
      </c>
      <c r="E131" s="16" t="s">
        <v>130</v>
      </c>
      <c r="F131" s="16" t="s">
        <v>34</v>
      </c>
      <c r="G131" s="16" t="s">
        <v>35</v>
      </c>
      <c r="H131" s="16" t="s">
        <v>131</v>
      </c>
      <c r="I131" s="16" t="s">
        <v>127</v>
      </c>
      <c r="J131" s="16" t="s">
        <v>36</v>
      </c>
      <c r="K131" s="16" t="s">
        <v>37</v>
      </c>
      <c r="L131" s="16" t="s">
        <v>38</v>
      </c>
      <c r="M131" s="16" t="s">
        <v>39</v>
      </c>
      <c r="N131" s="16" t="s">
        <v>40</v>
      </c>
    </row>
    <row r="132" spans="2:14" s="16" customFormat="1" x14ac:dyDescent="0.25">
      <c r="B132" s="16" t="str">
        <f>VLOOKUP(F132,NUTS_Europa!$A$2:$C$81,2,FALSE)</f>
        <v>NL33</v>
      </c>
      <c r="C132" s="16">
        <f>VLOOKUP(F132,NUTS_Europa!$A$2:$C$81,3,FALSE)</f>
        <v>250</v>
      </c>
      <c r="D132" s="16" t="str">
        <f>VLOOKUP(G132,NUTS_Europa!$A$2:$C$81,2,FALSE)</f>
        <v>NL11</v>
      </c>
      <c r="E132" s="16">
        <f>VLOOKUP(G132,NUTS_Europa!$A$2:$C$81,3,FALSE)</f>
        <v>218</v>
      </c>
      <c r="F132" s="16">
        <v>33</v>
      </c>
      <c r="G132" s="16">
        <v>70</v>
      </c>
      <c r="H132" s="16">
        <v>1837284.7762406794</v>
      </c>
      <c r="I132" s="16">
        <v>1249583.6643623342</v>
      </c>
      <c r="J132" s="16">
        <v>135416.16140000001</v>
      </c>
      <c r="K132" s="16">
        <v>4.8571428571428568</v>
      </c>
      <c r="L132" s="16">
        <v>7.2467248700042113</v>
      </c>
      <c r="M132" s="16">
        <v>26.943762831535306</v>
      </c>
      <c r="N132" s="16">
        <v>5123.2788950523063</v>
      </c>
    </row>
    <row r="133" spans="2:14" s="16" customFormat="1" x14ac:dyDescent="0.25">
      <c r="B133" s="16" t="s">
        <v>104</v>
      </c>
      <c r="C133" s="16">
        <v>218</v>
      </c>
      <c r="D133" s="16" t="s">
        <v>52</v>
      </c>
      <c r="E133" s="16">
        <v>1069</v>
      </c>
      <c r="F133" s="16">
        <v>44</v>
      </c>
      <c r="G133" s="16">
        <v>70</v>
      </c>
      <c r="H133" s="16">
        <v>2071376.4145267319</v>
      </c>
      <c r="I133" s="16">
        <v>1640130.9458610404</v>
      </c>
      <c r="J133" s="16">
        <v>120437.3524</v>
      </c>
      <c r="K133" s="16">
        <v>19.283571428571431</v>
      </c>
      <c r="L133" s="16">
        <v>7.5249045598950488</v>
      </c>
      <c r="M133" s="16">
        <v>22.559367065699977</v>
      </c>
      <c r="N133" s="16">
        <v>5123.2788950523063</v>
      </c>
    </row>
    <row r="134" spans="2:14" s="16" customFormat="1" x14ac:dyDescent="0.25">
      <c r="B134" s="16" t="s">
        <v>52</v>
      </c>
      <c r="C134" s="16">
        <v>1069</v>
      </c>
      <c r="D134" s="16" t="s">
        <v>100</v>
      </c>
      <c r="E134" s="16">
        <v>163</v>
      </c>
      <c r="F134" s="16">
        <v>44</v>
      </c>
      <c r="G134" s="16">
        <v>68</v>
      </c>
      <c r="H134" s="16">
        <v>2810090.390584623</v>
      </c>
      <c r="I134" s="16">
        <v>3376293.2587488936</v>
      </c>
      <c r="J134" s="16">
        <v>122072.6309</v>
      </c>
      <c r="K134" s="16">
        <v>74.86071428571428</v>
      </c>
      <c r="L134" s="16">
        <v>10.952114653564287</v>
      </c>
      <c r="M134" s="16">
        <v>17.690793119073756</v>
      </c>
      <c r="N134" s="16">
        <v>3181.4479505489426</v>
      </c>
    </row>
    <row r="135" spans="2:14" s="16" customFormat="1" x14ac:dyDescent="0.25">
      <c r="B135" s="16" t="s">
        <v>100</v>
      </c>
      <c r="C135" s="16">
        <v>163</v>
      </c>
      <c r="D135" s="16" t="s">
        <v>60</v>
      </c>
      <c r="E135" s="16">
        <v>1069</v>
      </c>
      <c r="F135" s="16">
        <v>48</v>
      </c>
      <c r="G135" s="16">
        <v>68</v>
      </c>
      <c r="H135" s="16">
        <v>3010597.9662200194</v>
      </c>
      <c r="I135" s="16">
        <v>3376293.2587488936</v>
      </c>
      <c r="J135" s="16">
        <v>142841.86170000001</v>
      </c>
      <c r="K135" s="16">
        <v>74.86071428571428</v>
      </c>
      <c r="L135" s="16">
        <v>10.952114653564287</v>
      </c>
      <c r="M135" s="16">
        <v>17.690793119073756</v>
      </c>
      <c r="N135" s="16">
        <v>3181.4479505489426</v>
      </c>
    </row>
    <row r="136" spans="2:14" s="16" customFormat="1" x14ac:dyDescent="0.25">
      <c r="B136" s="16" t="s">
        <v>60</v>
      </c>
      <c r="C136" s="16">
        <v>1069</v>
      </c>
      <c r="D136" s="16" t="s">
        <v>68</v>
      </c>
      <c r="E136" s="16">
        <v>163</v>
      </c>
      <c r="F136" s="16">
        <v>48</v>
      </c>
      <c r="G136" s="16">
        <v>52</v>
      </c>
      <c r="H136" s="16">
        <v>1953755.9529751169</v>
      </c>
      <c r="I136" s="16">
        <v>3376293.2587488936</v>
      </c>
      <c r="J136" s="16">
        <v>123614.25509999999</v>
      </c>
      <c r="K136" s="16">
        <v>74.86071428571428</v>
      </c>
      <c r="L136" s="16">
        <v>10.952114653564287</v>
      </c>
      <c r="M136" s="16">
        <v>17.690793119073756</v>
      </c>
      <c r="N136" s="16">
        <v>3181.4479505489426</v>
      </c>
    </row>
    <row r="137" spans="2:14" s="16" customFormat="1" x14ac:dyDescent="0.25">
      <c r="B137" s="16" t="str">
        <f>VLOOKUP(G137,NUTS_Europa!$A$2:$C$81,2,FALSE)</f>
        <v>ES12</v>
      </c>
      <c r="C137" s="16">
        <f>VLOOKUP(G137,NUTS_Europa!$A$2:$C$81,3,FALSE)</f>
        <v>163</v>
      </c>
      <c r="D137" s="16" t="str">
        <f>VLOOKUP(F137,NUTS_Europa!$A$2:$C$81,2,FALSE)</f>
        <v>BE23</v>
      </c>
      <c r="E137" s="16">
        <f>VLOOKUP(F137,NUTS_Europa!$A$2:$C$81,3,FALSE)</f>
        <v>220</v>
      </c>
      <c r="F137" s="16">
        <v>42</v>
      </c>
      <c r="G137" s="16">
        <v>52</v>
      </c>
      <c r="H137" s="16">
        <v>1601892.421985805</v>
      </c>
      <c r="I137" s="16">
        <v>2618889.8440368474</v>
      </c>
      <c r="J137" s="16">
        <v>137713.6226</v>
      </c>
      <c r="K137" s="16">
        <v>52.142857142857146</v>
      </c>
      <c r="L137" s="16">
        <v>11.027707484781985</v>
      </c>
      <c r="M137" s="16">
        <v>18.611451341654178</v>
      </c>
      <c r="N137" s="16">
        <v>3181.4479505489426</v>
      </c>
    </row>
    <row r="138" spans="2:14" s="16" customFormat="1" x14ac:dyDescent="0.25">
      <c r="B138" s="16" t="str">
        <f>VLOOKUP(F138,NUTS_Europa!$A$2:$C$81,2,FALSE)</f>
        <v>BE23</v>
      </c>
      <c r="C138" s="16">
        <f>VLOOKUP(F138,NUTS_Europa!$A$2:$C$81,3,FALSE)</f>
        <v>220</v>
      </c>
      <c r="D138" s="16" t="str">
        <f>VLOOKUP(G138,NUTS_Europa!$A$2:$C$81,2,FALSE)</f>
        <v>FRD1</v>
      </c>
      <c r="E138" s="16">
        <f>VLOOKUP(G138,NUTS_Europa!$A$2:$C$81,3,FALSE)</f>
        <v>269</v>
      </c>
      <c r="F138" s="16">
        <v>42</v>
      </c>
      <c r="G138" s="16">
        <v>59</v>
      </c>
      <c r="H138" s="16">
        <v>4370275.669388311</v>
      </c>
      <c r="I138" s="16">
        <v>1485367.1212062661</v>
      </c>
      <c r="J138" s="16">
        <v>115262.5922</v>
      </c>
      <c r="K138" s="16">
        <v>12.927857142857144</v>
      </c>
      <c r="L138" s="16">
        <v>13.303035647472175</v>
      </c>
      <c r="M138" s="16">
        <v>86.745259582800216</v>
      </c>
      <c r="N138" s="16">
        <v>14828.264773842575</v>
      </c>
    </row>
    <row r="139" spans="2:14" s="16" customFormat="1" x14ac:dyDescent="0.25">
      <c r="B139" s="16" t="str">
        <f>VLOOKUP(G139,NUTS_Europa!$A$2:$C$81,2,FALSE)</f>
        <v>FRD1</v>
      </c>
      <c r="C139" s="16">
        <f>VLOOKUP(G139,NUTS_Europa!$A$2:$C$81,3,FALSE)</f>
        <v>269</v>
      </c>
      <c r="D139" s="16" t="str">
        <f>VLOOKUP(F139,NUTS_Europa!$A$2:$C$81,2,FALSE)</f>
        <v>BE25</v>
      </c>
      <c r="E139" s="16">
        <f>VLOOKUP(F139,NUTS_Europa!$A$2:$C$81,3,FALSE)</f>
        <v>220</v>
      </c>
      <c r="F139" s="16">
        <v>43</v>
      </c>
      <c r="G139" s="16">
        <v>59</v>
      </c>
      <c r="H139" s="16">
        <v>3809553.7339243181</v>
      </c>
      <c r="I139" s="16">
        <v>1485367.1212062661</v>
      </c>
      <c r="J139" s="16">
        <v>199058.85829999999</v>
      </c>
      <c r="K139" s="16">
        <v>12.927857142857144</v>
      </c>
      <c r="L139" s="16">
        <v>13.303035647472175</v>
      </c>
      <c r="M139" s="16">
        <v>86.745259582800216</v>
      </c>
      <c r="N139" s="16">
        <v>14828.264773842575</v>
      </c>
    </row>
    <row r="140" spans="2:14" s="16" customFormat="1" x14ac:dyDescent="0.25">
      <c r="B140" s="16" t="str">
        <f>VLOOKUP(F140,NUTS_Europa!$A$2:$C$81,2,FALSE)</f>
        <v>BE25</v>
      </c>
      <c r="C140" s="16">
        <f>VLOOKUP(F140,NUTS_Europa!$A$2:$C$81,3,FALSE)</f>
        <v>220</v>
      </c>
      <c r="D140" s="16" t="str">
        <f>VLOOKUP(G140,NUTS_Europa!$A$2:$C$81,2,FALSE)</f>
        <v>PT18</v>
      </c>
      <c r="E140" s="16">
        <f>VLOOKUP(G140,NUTS_Europa!$A$2:$C$81,3,FALSE)</f>
        <v>61</v>
      </c>
      <c r="F140" s="16">
        <v>43</v>
      </c>
      <c r="G140" s="16">
        <v>80</v>
      </c>
      <c r="H140" s="16">
        <v>12861602.204159237</v>
      </c>
      <c r="I140" s="16">
        <v>3960794.129234998</v>
      </c>
      <c r="J140" s="16">
        <v>117768.50930000001</v>
      </c>
      <c r="K140" s="16">
        <v>96.690714285714293</v>
      </c>
      <c r="L140" s="16">
        <v>8.8605959861525463</v>
      </c>
      <c r="M140" s="16">
        <v>89.250269803708619</v>
      </c>
      <c r="N140" s="16">
        <v>19116.552947283857</v>
      </c>
    </row>
    <row r="141" spans="2:14" s="16" customFormat="1" x14ac:dyDescent="0.25">
      <c r="B141" s="16" t="str">
        <f>VLOOKUP(G141,NUTS_Europa!$A$2:$C$81,2,FALSE)</f>
        <v>PT18</v>
      </c>
      <c r="C141" s="16">
        <f>VLOOKUP(G141,NUTS_Europa!$A$2:$C$81,3,FALSE)</f>
        <v>61</v>
      </c>
      <c r="D141" s="16" t="str">
        <f>VLOOKUP(F141,NUTS_Europa!$A$2:$C$81,2,FALSE)</f>
        <v>ES52</v>
      </c>
      <c r="E141" s="16">
        <f>VLOOKUP(F141,NUTS_Europa!$A$2:$C$81,3,FALSE)</f>
        <v>1064</v>
      </c>
      <c r="F141" s="16">
        <v>16</v>
      </c>
      <c r="G141" s="16">
        <v>80</v>
      </c>
      <c r="H141" s="16">
        <v>13471789.924390355</v>
      </c>
      <c r="I141" s="16">
        <v>1807887.6110154151</v>
      </c>
      <c r="J141" s="16">
        <v>145277.79319999999</v>
      </c>
      <c r="K141" s="16">
        <v>27.927857142857142</v>
      </c>
      <c r="L141" s="16">
        <v>9.8861467123288982</v>
      </c>
      <c r="M141" s="16">
        <v>83.718256729198274</v>
      </c>
      <c r="N141" s="16">
        <v>19116.552947283857</v>
      </c>
    </row>
    <row r="142" spans="2:14" s="16" customFormat="1" x14ac:dyDescent="0.25">
      <c r="B142" s="16" t="str">
        <f>VLOOKUP(G142,NUTS_Europa!$A$2:$C$81,2,FALSE)</f>
        <v>ES52</v>
      </c>
      <c r="C142" s="16">
        <f>VLOOKUP(G142,NUTS_Europa!$A$2:$C$81,3,FALSE)</f>
        <v>1064</v>
      </c>
      <c r="D142" s="16" t="str">
        <f>VLOOKUP(F142,NUTS_Europa!$A$2:$C$81,2,FALSE)</f>
        <v>ES51</v>
      </c>
      <c r="E142" s="16">
        <f>VLOOKUP(F142,NUTS_Europa!$A$2:$C$81,3,FALSE)</f>
        <v>1063</v>
      </c>
      <c r="F142" s="16">
        <v>15</v>
      </c>
      <c r="G142" s="16">
        <v>16</v>
      </c>
      <c r="H142" s="16">
        <v>3038875.564638257</v>
      </c>
      <c r="I142" s="16">
        <v>5235463.7814811524</v>
      </c>
      <c r="J142" s="16">
        <v>135416.16140000001</v>
      </c>
      <c r="K142" s="16">
        <v>11.571428571428571</v>
      </c>
      <c r="L142" s="16">
        <v>9.8819357525884151</v>
      </c>
      <c r="M142" s="16">
        <v>55.325420613868154</v>
      </c>
      <c r="N142" s="16">
        <v>11759.278234738651</v>
      </c>
    </row>
    <row r="143" spans="2:14" s="16" customFormat="1" x14ac:dyDescent="0.25">
      <c r="B143" s="16" t="str">
        <f>VLOOKUP(F143,NUTS_Europa!$A$2:$C$81,2,FALSE)</f>
        <v>ES51</v>
      </c>
      <c r="C143" s="16">
        <f>VLOOKUP(F143,NUTS_Europa!$A$2:$C$81,3,FALSE)</f>
        <v>1063</v>
      </c>
      <c r="D143" s="16" t="str">
        <f>VLOOKUP(G143,NUTS_Europa!$A$2:$C$81,2,FALSE)</f>
        <v>ES62</v>
      </c>
      <c r="E143" s="16">
        <f>VLOOKUP(G143,NUTS_Europa!$A$2:$C$81,3,FALSE)</f>
        <v>1064</v>
      </c>
      <c r="F143" s="16">
        <v>15</v>
      </c>
      <c r="G143" s="16">
        <v>18</v>
      </c>
      <c r="H143" s="16">
        <v>5875191.1322285738</v>
      </c>
      <c r="I143" s="16">
        <v>5235463.7814811524</v>
      </c>
      <c r="J143" s="16">
        <v>199597.76430000001</v>
      </c>
      <c r="K143" s="16">
        <v>11.571428571428571</v>
      </c>
      <c r="L143" s="16">
        <v>9.8819357525884151</v>
      </c>
      <c r="M143" s="16">
        <v>55.325420613868154</v>
      </c>
      <c r="N143" s="16">
        <v>11759.278234738651</v>
      </c>
    </row>
    <row r="144" spans="2:14" s="16" customFormat="1" x14ac:dyDescent="0.25">
      <c r="B144" s="16" t="s">
        <v>80</v>
      </c>
      <c r="C144" s="16">
        <v>1064</v>
      </c>
      <c r="D144" s="16" t="s">
        <v>120</v>
      </c>
      <c r="E144" s="16">
        <v>111</v>
      </c>
      <c r="F144" s="16">
        <v>18</v>
      </c>
      <c r="G144" s="16">
        <v>38</v>
      </c>
      <c r="H144" s="16">
        <v>1584413.3499584086</v>
      </c>
      <c r="I144" s="16">
        <v>2594017.7962997393</v>
      </c>
      <c r="J144" s="16">
        <v>115262.5922</v>
      </c>
      <c r="K144" s="16">
        <v>52.722928571428568</v>
      </c>
      <c r="L144" s="16">
        <v>8.2765941545530257</v>
      </c>
      <c r="M144" s="16">
        <v>14.178561305911099</v>
      </c>
      <c r="N144" s="16">
        <v>3013.6173483101311</v>
      </c>
    </row>
    <row r="145" spans="2:14" s="16" customFormat="1" x14ac:dyDescent="0.25">
      <c r="B145" s="16" t="s">
        <v>120</v>
      </c>
      <c r="C145" s="16">
        <v>111</v>
      </c>
      <c r="D145" s="16" t="s">
        <v>78</v>
      </c>
      <c r="E145" s="16">
        <v>61</v>
      </c>
      <c r="F145" s="16">
        <v>17</v>
      </c>
      <c r="G145" s="16">
        <v>38</v>
      </c>
      <c r="H145" s="16">
        <v>1666600.3861444895</v>
      </c>
      <c r="I145" s="16">
        <v>1592727.4516636904</v>
      </c>
      <c r="J145" s="16">
        <v>118487.9544</v>
      </c>
      <c r="K145" s="16">
        <v>22.870714285714286</v>
      </c>
      <c r="L145" s="16">
        <v>5.915728747754029</v>
      </c>
      <c r="M145" s="16">
        <v>13.197713601668976</v>
      </c>
      <c r="N145" s="16">
        <v>3013.6173483101311</v>
      </c>
    </row>
    <row r="146" spans="2:14" s="16" customFormat="1" x14ac:dyDescent="0.25">
      <c r="B146" s="16" t="s">
        <v>78</v>
      </c>
      <c r="C146" s="16">
        <v>61</v>
      </c>
      <c r="D146" s="16" t="s">
        <v>116</v>
      </c>
      <c r="E146" s="16">
        <v>111</v>
      </c>
      <c r="F146" s="16">
        <v>17</v>
      </c>
      <c r="G146" s="16">
        <v>36</v>
      </c>
      <c r="H146" s="16">
        <v>1765522.3756027694</v>
      </c>
      <c r="I146" s="16">
        <v>1592727.4516636904</v>
      </c>
      <c r="J146" s="16">
        <v>507158.32770000002</v>
      </c>
      <c r="K146" s="16">
        <v>22.870714285714286</v>
      </c>
      <c r="L146" s="16">
        <v>5.915728747754029</v>
      </c>
      <c r="M146" s="16">
        <v>13.197713601668976</v>
      </c>
      <c r="N146" s="16">
        <v>3013.6173483101311</v>
      </c>
    </row>
    <row r="147" spans="2:14" s="16" customFormat="1" x14ac:dyDescent="0.25">
      <c r="B147" s="16" t="s">
        <v>116</v>
      </c>
      <c r="C147" s="16">
        <v>111</v>
      </c>
      <c r="D147" s="16" t="s">
        <v>96</v>
      </c>
      <c r="E147" s="16">
        <v>1063</v>
      </c>
      <c r="F147" s="16">
        <v>26</v>
      </c>
      <c r="G147" s="16">
        <v>36</v>
      </c>
      <c r="H147" s="16">
        <v>2074125.0551162246</v>
      </c>
      <c r="I147" s="16">
        <v>6993031.7021786207</v>
      </c>
      <c r="J147" s="16">
        <v>114346.8514</v>
      </c>
      <c r="K147" s="16">
        <v>69.070714285714288</v>
      </c>
      <c r="L147" s="16">
        <v>5.9115177880135459</v>
      </c>
      <c r="M147" s="16">
        <v>14.178561305911099</v>
      </c>
      <c r="N147" s="16">
        <v>3013.6173483101311</v>
      </c>
    </row>
    <row r="148" spans="2:14" s="16" customFormat="1" x14ac:dyDescent="0.25">
      <c r="B148" s="16" t="s">
        <v>96</v>
      </c>
      <c r="C148" s="16">
        <v>1063</v>
      </c>
      <c r="D148" s="16" t="s">
        <v>122</v>
      </c>
      <c r="E148" s="16">
        <v>294</v>
      </c>
      <c r="F148" s="16">
        <v>26</v>
      </c>
      <c r="G148" s="16">
        <v>39</v>
      </c>
      <c r="H148" s="16">
        <v>1590514.8330889151</v>
      </c>
      <c r="I148" s="16">
        <v>6684464.2033644123</v>
      </c>
      <c r="J148" s="16">
        <v>137713.6226</v>
      </c>
      <c r="K148" s="16">
        <v>58.142857142857146</v>
      </c>
      <c r="L148" s="16">
        <v>8.1502254051844378</v>
      </c>
      <c r="M148" s="16">
        <v>14.178561305911099</v>
      </c>
      <c r="N148" s="16">
        <v>3013.6173483101311</v>
      </c>
    </row>
    <row r="149" spans="2:14" s="16" customFormat="1" x14ac:dyDescent="0.25">
      <c r="B149" s="16" t="str">
        <f>VLOOKUP(G149,NUTS_Europa!$A$2:$C$81,2,FALSE)</f>
        <v>PT17</v>
      </c>
      <c r="C149" s="16">
        <f>VLOOKUP(G149,NUTS_Europa!$A$2:$C$81,3,FALSE)</f>
        <v>294</v>
      </c>
      <c r="D149" s="16" t="str">
        <f>VLOOKUP(F149,NUTS_Europa!$A$2:$C$81,2,FALSE)</f>
        <v>PT15</v>
      </c>
      <c r="E149" s="16">
        <f>VLOOKUP(F149,NUTS_Europa!$A$2:$C$81,3,FALSE)</f>
        <v>1065</v>
      </c>
      <c r="F149" s="16">
        <v>37</v>
      </c>
      <c r="G149" s="16">
        <v>39</v>
      </c>
      <c r="H149" s="16">
        <v>979338.83473434614</v>
      </c>
      <c r="I149" s="16">
        <v>1099497.2720952756</v>
      </c>
      <c r="J149" s="16">
        <v>507158.32770000002</v>
      </c>
      <c r="K149" s="16">
        <v>3.2142857142857144</v>
      </c>
      <c r="L149" s="16">
        <v>11.017909910355428</v>
      </c>
      <c r="M149" s="16">
        <v>14.178561305911099</v>
      </c>
      <c r="N149" s="16">
        <v>3013.6173483101311</v>
      </c>
    </row>
    <row r="150" spans="2:14" s="16" customFormat="1" x14ac:dyDescent="0.25">
      <c r="B150" s="16" t="s">
        <v>118</v>
      </c>
      <c r="C150" s="16">
        <v>1065</v>
      </c>
      <c r="D150" s="16" t="s">
        <v>114</v>
      </c>
      <c r="E150" s="16">
        <v>253</v>
      </c>
      <c r="F150" s="16">
        <v>35</v>
      </c>
      <c r="G150" s="16">
        <v>37</v>
      </c>
      <c r="H150" s="16">
        <v>3020367.1367297438</v>
      </c>
      <c r="I150" s="16">
        <v>3684571.7768060993</v>
      </c>
      <c r="J150" s="16">
        <v>142392.87169999999</v>
      </c>
      <c r="K150" s="16">
        <v>83.269071428571436</v>
      </c>
      <c r="L150" s="16">
        <v>11.712097938599983</v>
      </c>
      <c r="M150" s="16">
        <v>42.013269051538508</v>
      </c>
      <c r="N150" s="16">
        <v>7555.5136403560382</v>
      </c>
    </row>
    <row r="151" spans="2:14" s="16" customFormat="1" x14ac:dyDescent="0.25">
      <c r="B151" s="16" t="s">
        <v>114</v>
      </c>
      <c r="C151" s="16">
        <v>253</v>
      </c>
      <c r="D151" s="16" t="s">
        <v>124</v>
      </c>
      <c r="E151" s="16">
        <v>1065</v>
      </c>
      <c r="F151" s="16">
        <v>35</v>
      </c>
      <c r="G151" s="16">
        <v>40</v>
      </c>
      <c r="H151" s="16">
        <v>2484666.10860122</v>
      </c>
      <c r="I151" s="16">
        <v>3684571.7768060993</v>
      </c>
      <c r="J151" s="16">
        <v>120437.3524</v>
      </c>
      <c r="K151" s="16">
        <v>83.269071428571436</v>
      </c>
      <c r="L151" s="16">
        <v>11.712097938599983</v>
      </c>
      <c r="M151" s="16">
        <v>42.013269051538508</v>
      </c>
      <c r="N151" s="16">
        <v>7555.5136403560382</v>
      </c>
    </row>
    <row r="152" spans="2:14" s="16" customFormat="1" x14ac:dyDescent="0.25">
      <c r="B152" s="16" t="s">
        <v>124</v>
      </c>
      <c r="C152" s="16">
        <v>1065</v>
      </c>
      <c r="D152" s="16" t="s">
        <v>110</v>
      </c>
      <c r="E152" s="16">
        <v>250</v>
      </c>
      <c r="F152" s="16">
        <v>33</v>
      </c>
      <c r="G152" s="16">
        <v>40</v>
      </c>
      <c r="H152" s="16">
        <v>2391921.6748172306</v>
      </c>
      <c r="I152" s="16">
        <v>3769527.7596851336</v>
      </c>
      <c r="J152" s="16">
        <v>137713.6226</v>
      </c>
      <c r="K152" s="16">
        <v>83.268571428571434</v>
      </c>
      <c r="L152" s="16">
        <v>11.37029701047452</v>
      </c>
      <c r="M152" s="16">
        <v>42.013269051538508</v>
      </c>
      <c r="N152" s="16">
        <v>7555.5136403560382</v>
      </c>
    </row>
    <row r="153" spans="2:14" s="16" customFormat="1" x14ac:dyDescent="0.25"/>
    <row r="154" spans="2:14" s="16" customFormat="1" x14ac:dyDescent="0.25"/>
    <row r="155" spans="2:14" s="16" customFormat="1" x14ac:dyDescent="0.25"/>
    <row r="156" spans="2:14" s="16" customFormat="1" x14ac:dyDescent="0.25"/>
    <row r="157" spans="2:14" s="16" customFormat="1" x14ac:dyDescent="0.25"/>
    <row r="158" spans="2:14" s="16" customFormat="1" x14ac:dyDescent="0.25"/>
    <row r="159" spans="2:14" s="16" customFormat="1" x14ac:dyDescent="0.25"/>
    <row r="160" spans="2:14" s="16" customFormat="1" x14ac:dyDescent="0.25"/>
    <row r="161" s="16" customFormat="1" x14ac:dyDescent="0.25"/>
    <row r="162" s="16" customFormat="1" x14ac:dyDescent="0.25"/>
    <row r="163" s="16" customFormat="1" x14ac:dyDescent="0.25"/>
    <row r="164" s="16" customFormat="1" x14ac:dyDescent="0.25"/>
    <row r="165" s="16" customFormat="1" x14ac:dyDescent="0.25"/>
    <row r="166" s="16" customFormat="1" x14ac:dyDescent="0.25"/>
    <row r="167" s="16" customFormat="1" x14ac:dyDescent="0.25"/>
    <row r="168" s="16" customFormat="1" x14ac:dyDescent="0.25"/>
    <row r="169" s="16" customFormat="1" x14ac:dyDescent="0.25"/>
    <row r="170" s="16" customFormat="1" x14ac:dyDescent="0.25"/>
    <row r="171" s="16" customFormat="1" x14ac:dyDescent="0.25"/>
    <row r="172" s="16" customFormat="1" x14ac:dyDescent="0.25"/>
    <row r="173" s="16" customFormat="1" x14ac:dyDescent="0.25"/>
    <row r="174" s="16" customFormat="1" x14ac:dyDescent="0.25"/>
    <row r="175" s="16" customFormat="1" x14ac:dyDescent="0.25"/>
    <row r="176" s="16" customFormat="1" x14ac:dyDescent="0.25"/>
    <row r="177" s="16" customFormat="1" x14ac:dyDescent="0.25"/>
    <row r="178" s="16" customFormat="1" x14ac:dyDescent="0.25"/>
    <row r="179" s="16" customFormat="1" x14ac:dyDescent="0.25"/>
    <row r="180" s="16" customFormat="1" x14ac:dyDescent="0.25"/>
    <row r="181" s="16" customFormat="1" x14ac:dyDescent="0.25"/>
    <row r="182" s="16" customFormat="1" x14ac:dyDescent="0.25"/>
    <row r="183" s="16" customFormat="1" x14ac:dyDescent="0.25"/>
    <row r="184" s="16" customFormat="1" x14ac:dyDescent="0.25"/>
    <row r="185" s="16" customFormat="1" x14ac:dyDescent="0.25"/>
    <row r="186" s="16" customFormat="1" x14ac:dyDescent="0.25"/>
    <row r="187" s="16" customFormat="1" x14ac:dyDescent="0.25"/>
    <row r="188" s="16" customFormat="1" x14ac:dyDescent="0.25"/>
    <row r="189" s="16" customFormat="1" x14ac:dyDescent="0.25"/>
    <row r="190" s="16" customFormat="1" x14ac:dyDescent="0.25"/>
    <row r="191" s="16" customFormat="1" x14ac:dyDescent="0.25"/>
    <row r="192" s="16" customFormat="1" x14ac:dyDescent="0.25"/>
    <row r="193" s="16" customFormat="1" x14ac:dyDescent="0.25"/>
    <row r="194" s="16" customFormat="1" x14ac:dyDescent="0.25"/>
    <row r="195" s="16" customFormat="1" x14ac:dyDescent="0.25"/>
    <row r="196" s="16" customFormat="1" x14ac:dyDescent="0.25"/>
  </sheetData>
  <autoFilter ref="B3:I8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14 buques 21,4 kn 12500 charter</vt:lpstr>
      <vt:lpstr>13 buques 19,5 kn 12500 charter</vt:lpstr>
      <vt:lpstr>13 buques 14 kn 12500 charter</vt:lpstr>
      <vt:lpstr>14 buques 14 kn 25000</vt:lpstr>
      <vt:lpstr>13 buques 19,5 kn 25000</vt:lpstr>
      <vt:lpstr>13 buques 21,4 kn 25000 charter</vt:lpstr>
      <vt:lpstr>12 buques 21,4 kn 50000 charter</vt:lpstr>
      <vt:lpstr>13 buques 19,5 kn 50000 charter</vt:lpstr>
      <vt:lpstr>14 buques 14 kn 50000 charter</vt:lpstr>
      <vt:lpstr>Puertos</vt:lpstr>
      <vt:lpstr>NUTS_Europa</vt:lpstr>
      <vt:lpstr>NUTS_Europa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</dc:creator>
  <cp:lastModifiedBy>alicia Munín Doce</cp:lastModifiedBy>
  <dcterms:created xsi:type="dcterms:W3CDTF">2015-06-05T18:19:34Z</dcterms:created>
  <dcterms:modified xsi:type="dcterms:W3CDTF">2022-10-15T17:39:15Z</dcterms:modified>
</cp:coreProperties>
</file>